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chavez\Downloads\"/>
    </mc:Choice>
  </mc:AlternateContent>
  <bookViews>
    <workbookView xWindow="0" yWindow="0" windowWidth="20490" windowHeight="7755"/>
  </bookViews>
  <sheets>
    <sheet name="POA III-2015" sheetId="2" r:id="rId1"/>
    <sheet name="LIstado" sheetId="3"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99" i="2" l="1"/>
  <c r="W99" i="2" s="1"/>
  <c r="V98" i="2"/>
  <c r="W98" i="2" s="1"/>
  <c r="V97" i="2"/>
  <c r="W97" i="2" s="1"/>
  <c r="V96" i="2"/>
  <c r="W96" i="2" s="1"/>
  <c r="V95" i="2"/>
  <c r="W95" i="2" s="1"/>
  <c r="V33" i="2" l="1"/>
  <c r="W33" i="2" l="1"/>
  <c r="V47" i="2" l="1"/>
  <c r="W47" i="2" s="1"/>
  <c r="V94" i="2"/>
  <c r="W94" i="2" s="1"/>
  <c r="V93" i="2"/>
  <c r="W93" i="2" s="1"/>
  <c r="X93" i="2" s="1"/>
  <c r="V92" i="2"/>
  <c r="W92" i="2" s="1"/>
  <c r="V91" i="2"/>
  <c r="W91" i="2" s="1"/>
  <c r="V90" i="2"/>
  <c r="W90" i="2" s="1"/>
  <c r="V89" i="2"/>
  <c r="W89" i="2" s="1"/>
  <c r="V88" i="2"/>
  <c r="W88" i="2" s="1"/>
  <c r="V87" i="2"/>
  <c r="W87" i="2" s="1"/>
  <c r="V86" i="2"/>
  <c r="W86" i="2" s="1"/>
  <c r="V85" i="2"/>
  <c r="W85" i="2" s="1"/>
  <c r="V84" i="2"/>
  <c r="W84" i="2" s="1"/>
  <c r="V83" i="2"/>
  <c r="W83" i="2" s="1"/>
  <c r="V82" i="2"/>
  <c r="W82" i="2" s="1"/>
  <c r="V81" i="2"/>
  <c r="W81" i="2" s="1"/>
  <c r="V80" i="2"/>
  <c r="W80" i="2" s="1"/>
  <c r="V79" i="2"/>
  <c r="W79" i="2" s="1"/>
  <c r="V78" i="2"/>
  <c r="W78" i="2" s="1"/>
  <c r="V77" i="2"/>
  <c r="W77" i="2" s="1"/>
  <c r="V76" i="2"/>
  <c r="W76" i="2" s="1"/>
  <c r="V75" i="2"/>
  <c r="W75" i="2" s="1"/>
  <c r="V74" i="2"/>
  <c r="W74" i="2" s="1"/>
  <c r="V73" i="2"/>
  <c r="W73" i="2" s="1"/>
  <c r="V72" i="2"/>
  <c r="W72" i="2" s="1"/>
  <c r="V71" i="2"/>
  <c r="W71" i="2" s="1"/>
  <c r="V70" i="2"/>
  <c r="W70" i="2" s="1"/>
  <c r="V69" i="2"/>
  <c r="W69" i="2" s="1"/>
  <c r="V68" i="2"/>
  <c r="W68" i="2" s="1"/>
  <c r="V67" i="2"/>
  <c r="W67" i="2" s="1"/>
  <c r="V66" i="2"/>
  <c r="W66" i="2" s="1"/>
  <c r="V65" i="2"/>
  <c r="W65" i="2" s="1"/>
  <c r="V64" i="2"/>
  <c r="W64" i="2" s="1"/>
  <c r="V63" i="2"/>
  <c r="W63" i="2" s="1"/>
  <c r="V62" i="2"/>
  <c r="W62" i="2" s="1"/>
  <c r="V61" i="2"/>
  <c r="W61" i="2" s="1"/>
  <c r="V60" i="2"/>
  <c r="W60" i="2" s="1"/>
  <c r="V59" i="2"/>
  <c r="W59" i="2" s="1"/>
  <c r="V58" i="2"/>
  <c r="W58" i="2" s="1"/>
  <c r="V57" i="2"/>
  <c r="W57" i="2" s="1"/>
  <c r="V56" i="2"/>
  <c r="W56" i="2" s="1"/>
  <c r="V55" i="2"/>
  <c r="W55" i="2" s="1"/>
  <c r="V54" i="2"/>
  <c r="W54" i="2" s="1"/>
  <c r="V53" i="2"/>
  <c r="W53" i="2" s="1"/>
  <c r="V52" i="2"/>
  <c r="W52" i="2" s="1"/>
  <c r="V51" i="2"/>
  <c r="W51" i="2" s="1"/>
  <c r="V50" i="2"/>
  <c r="W50" i="2" s="1"/>
  <c r="V49" i="2"/>
  <c r="W49" i="2" s="1"/>
  <c r="V48" i="2"/>
  <c r="W48" i="2" s="1"/>
  <c r="V46" i="2"/>
  <c r="W46" i="2" s="1"/>
  <c r="V45" i="2"/>
  <c r="W45" i="2" s="1"/>
  <c r="V44" i="2"/>
  <c r="W44" i="2" s="1"/>
  <c r="V43" i="2"/>
  <c r="W43" i="2" s="1"/>
  <c r="V42" i="2"/>
  <c r="W42" i="2" s="1"/>
  <c r="V41" i="2"/>
  <c r="W41" i="2" s="1"/>
  <c r="V40" i="2"/>
  <c r="W40" i="2" s="1"/>
  <c r="V39" i="2"/>
  <c r="W39" i="2" s="1"/>
  <c r="V38" i="2"/>
  <c r="W38" i="2" s="1"/>
  <c r="V37" i="2"/>
  <c r="W37" i="2" s="1"/>
  <c r="V36" i="2"/>
  <c r="W36" i="2" s="1"/>
  <c r="V35" i="2"/>
  <c r="W35" i="2" s="1"/>
  <c r="V34" i="2"/>
  <c r="W34" i="2" s="1"/>
  <c r="V32" i="2"/>
  <c r="W32" i="2" s="1"/>
  <c r="V31" i="2"/>
  <c r="W31" i="2" s="1"/>
  <c r="V30" i="2"/>
  <c r="W30" i="2" s="1"/>
  <c r="V29" i="2"/>
  <c r="W29" i="2" s="1"/>
  <c r="V28" i="2"/>
  <c r="W28" i="2" s="1"/>
  <c r="V27" i="2"/>
  <c r="W27" i="2" s="1"/>
  <c r="V26" i="2"/>
  <c r="W26" i="2" s="1"/>
  <c r="V25" i="2"/>
  <c r="W25" i="2" s="1"/>
  <c r="V24" i="2"/>
  <c r="W24" i="2" s="1"/>
  <c r="V23" i="2"/>
  <c r="W23" i="2" s="1"/>
  <c r="V22" i="2"/>
  <c r="W22" i="2" s="1"/>
  <c r="V21" i="2"/>
  <c r="W21" i="2" s="1"/>
  <c r="V20" i="2"/>
  <c r="W20" i="2" s="1"/>
  <c r="V19" i="2"/>
  <c r="W19" i="2" s="1"/>
  <c r="V18" i="2"/>
  <c r="W18" i="2" s="1"/>
  <c r="V17" i="2"/>
  <c r="W17" i="2" s="1"/>
  <c r="V16" i="2"/>
  <c r="W16" i="2" s="1"/>
  <c r="V15" i="2"/>
  <c r="W15" i="2" s="1"/>
  <c r="V14" i="2"/>
  <c r="W14" i="2" s="1"/>
  <c r="V13" i="2"/>
  <c r="W13" i="2" s="1"/>
  <c r="V12" i="2"/>
  <c r="W12" i="2" s="1"/>
  <c r="V11" i="2"/>
  <c r="W11" i="2" s="1"/>
  <c r="V10" i="2"/>
  <c r="W10" i="2" s="1"/>
  <c r="V9" i="2"/>
  <c r="W9" i="2" s="1"/>
  <c r="V8" i="2"/>
  <c r="W8" i="2" s="1"/>
  <c r="H99" i="2"/>
  <c r="X99" i="2" s="1"/>
  <c r="H98" i="2"/>
  <c r="X98" i="2" s="1"/>
  <c r="H97" i="2"/>
  <c r="X97" i="2" s="1"/>
  <c r="H96" i="2"/>
  <c r="X96" i="2" s="1"/>
  <c r="H95" i="2"/>
  <c r="X95" i="2" s="1"/>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48" i="2"/>
  <c r="H49" i="2"/>
  <c r="H50" i="2"/>
  <c r="H51" i="2"/>
  <c r="H52" i="2"/>
  <c r="H53" i="2"/>
  <c r="H54" i="2"/>
  <c r="H55" i="2"/>
  <c r="H56" i="2"/>
  <c r="H57" i="2"/>
  <c r="H58" i="2"/>
  <c r="H59" i="2"/>
  <c r="H60" i="2"/>
  <c r="H47" i="2"/>
  <c r="H32" i="2"/>
  <c r="H33" i="2"/>
  <c r="H34" i="2"/>
  <c r="H35" i="2"/>
  <c r="H36" i="2"/>
  <c r="H37" i="2"/>
  <c r="H38" i="2"/>
  <c r="H39" i="2"/>
  <c r="H40" i="2"/>
  <c r="H41" i="2"/>
  <c r="H42" i="2"/>
  <c r="H43" i="2"/>
  <c r="H44" i="2"/>
  <c r="H45" i="2"/>
  <c r="H46" i="2"/>
  <c r="H31" i="2"/>
  <c r="H9" i="2"/>
  <c r="H10" i="2"/>
  <c r="H11" i="2"/>
  <c r="H12" i="2"/>
  <c r="H13" i="2"/>
  <c r="H14" i="2"/>
  <c r="H15" i="2"/>
  <c r="H16" i="2"/>
  <c r="H17" i="2"/>
  <c r="H18" i="2"/>
  <c r="H19" i="2"/>
  <c r="H20" i="2"/>
  <c r="H21" i="2"/>
  <c r="H22" i="2"/>
  <c r="H23" i="2"/>
  <c r="H24" i="2"/>
  <c r="H25" i="2"/>
  <c r="H26" i="2"/>
  <c r="H27" i="2"/>
  <c r="H28" i="2"/>
  <c r="H29" i="2"/>
  <c r="H30" i="2"/>
  <c r="H8" i="2"/>
  <c r="X94" i="2" l="1"/>
  <c r="X92" i="2"/>
  <c r="X91" i="2"/>
  <c r="X90" i="2"/>
  <c r="X89" i="2"/>
  <c r="X88" i="2"/>
  <c r="X87" i="2"/>
  <c r="X86" i="2"/>
  <c r="X85" i="2"/>
  <c r="X84" i="2"/>
  <c r="X83" i="2"/>
  <c r="X82" i="2"/>
  <c r="X81" i="2"/>
  <c r="X80" i="2"/>
  <c r="X79" i="2"/>
  <c r="X78" i="2"/>
  <c r="X77" i="2"/>
  <c r="X76" i="2"/>
  <c r="X75" i="2"/>
  <c r="X74" i="2"/>
  <c r="X73" i="2"/>
  <c r="X72" i="2"/>
  <c r="X71" i="2"/>
  <c r="X70" i="2"/>
  <c r="X69" i="2" l="1"/>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 r="D35" i="3" l="1"/>
  <c r="D47" i="3"/>
  <c r="D23" i="3" l="1"/>
  <c r="D8" i="3"/>
  <c r="A8" i="2" l="1"/>
  <c r="A13" i="2" s="1"/>
  <c r="A19" i="2" s="1"/>
  <c r="A23" i="2" s="1"/>
  <c r="A28" i="2" s="1"/>
  <c r="A29" i="2" s="1"/>
  <c r="A31" i="2" s="1"/>
  <c r="A36" i="2" s="1"/>
  <c r="A41" i="2" s="1"/>
  <c r="A47" i="2" s="1"/>
  <c r="A54" i="2" s="1"/>
  <c r="A61" i="2" s="1"/>
  <c r="A67" i="2" s="1"/>
  <c r="A75" i="2" s="1"/>
  <c r="A80" i="2" s="1"/>
  <c r="A87" i="2" s="1"/>
  <c r="A95" i="2" s="1"/>
</calcChain>
</file>

<file path=xl/sharedStrings.xml><?xml version="1.0" encoding="utf-8"?>
<sst xmlns="http://schemas.openxmlformats.org/spreadsheetml/2006/main" count="1017" uniqueCount="486">
  <si>
    <t>FT-DIP-02-08</t>
  </si>
  <si>
    <t xml:space="preserve">FORMATO PLAN OPERATIVO ANUAL (POA) </t>
  </si>
  <si>
    <t>Pagina _de _</t>
  </si>
  <si>
    <t>PROYECTO/ RUBRO/TIPO</t>
  </si>
  <si>
    <t>META PLAN DE DESARROLLO DISTRITAL</t>
  </si>
  <si>
    <t xml:space="preserve">ACTIVIDAD </t>
  </si>
  <si>
    <t>PONDERADO %</t>
  </si>
  <si>
    <t>PRIMER TRIMESTRE</t>
  </si>
  <si>
    <t>SEGUNDO TRIMESTRE</t>
  </si>
  <si>
    <t>TERCER TRIMESTRE</t>
  </si>
  <si>
    <t>CUARTO TRIMESTRE</t>
  </si>
  <si>
    <t>RESPONSABLE</t>
  </si>
  <si>
    <t>Realizar 25% de la implementación y sostenibilidad del Sistema integrado de gestión</t>
  </si>
  <si>
    <t xml:space="preserve">Elaboración de fichas (Estudios, diseños, estrategias)  </t>
  </si>
  <si>
    <t>LOGROS ALCANZADOS</t>
  </si>
  <si>
    <t xml:space="preserve">Seguimiento al presupuesto de gastos generales de funcionamiento e inversión proyectado a 2015 </t>
  </si>
  <si>
    <t xml:space="preserve">Consolidación  trimestral del POA institucional </t>
  </si>
  <si>
    <t>Ajuste al Plan Estrategico de Desarrollo institucional (PEDI )</t>
  </si>
  <si>
    <t>Formulación del Anteproyecto de Presupuesto 2016</t>
  </si>
  <si>
    <t>Elaboración, actualización , ejecución y seguimiento al Plan de Acción y Plan de Adquisiciones</t>
  </si>
  <si>
    <t>reporte de documentos del Sistema Integrado de Gestión que se han creado, modificado o eliminado</t>
  </si>
  <si>
    <t>seguimiento al Plan de mejoramiento de la OAP, acciones correctivas, preventivas y de mejora del proceso de Mejoramiento integral y continuo</t>
  </si>
  <si>
    <t>ACTUALIZACIÓN DE LA BITÁCORA DE EQUIPOS SERVIDORES EN FUNCIONAMIENTO PLENO</t>
  </si>
  <si>
    <t>INFORME DE CREACIÓN DE USUARIO EN EL SERVIDOR DE DOMINIO IDEP Y ASIGNACIÓN DE CUENTA DE CORREO INSTITUCIONAL A SERVIDOR PÚBLICO IDEP.</t>
  </si>
  <si>
    <t>bitácora de generación de backups realizados a equipos en de la entidad</t>
  </si>
  <si>
    <t>mantenimiento preventivo y correctiivo de equipos de tecnología</t>
  </si>
  <si>
    <t xml:space="preserve">SEGUIMIENTO A LOS EQUIPOS DE COMPUTO PROPIEDAD DE LA ENTIDAD </t>
  </si>
  <si>
    <t xml:space="preserve">INFORME DE SEGUIMIENTO AL CUMPLIMEINTO DEL PETIC </t>
  </si>
  <si>
    <t>INFORME DE SEGUIMIENTO AL PLAN ANUAL DE MONITOREO</t>
  </si>
  <si>
    <t>implementación del SIG  desde la OAP</t>
  </si>
  <si>
    <t>META ANUAL</t>
  </si>
  <si>
    <t>UNIDAD DE MEDIDA</t>
  </si>
  <si>
    <t>CANTIDAD</t>
  </si>
  <si>
    <t>CRONOGRAMA</t>
  </si>
  <si>
    <t>PLANEACIÓN DE ACTIVIDADES</t>
  </si>
  <si>
    <t>ITEM</t>
  </si>
  <si>
    <t>DEMANDA PRESENTADA EN EL AÑO</t>
  </si>
  <si>
    <t>AVANCE TOTAL</t>
  </si>
  <si>
    <t>PROCENTAJE DE EJECUCIÓN</t>
  </si>
  <si>
    <t>AVANCE DEL PONDERADOR</t>
  </si>
  <si>
    <t>FUENTE DE VERIFICACIÓN</t>
  </si>
  <si>
    <t>DIFICULTADES Y MEDIDAS CORRECTIVAS</t>
  </si>
  <si>
    <t>MODIFICACIÓN DE LA ACTIVIDAD / JUSTIFICACIÓN</t>
  </si>
  <si>
    <t>SEGUIMIENTO DE ACTIVIDADES</t>
  </si>
  <si>
    <t>AVANCES</t>
  </si>
  <si>
    <t>PROYECTOS</t>
  </si>
  <si>
    <t>Proyecto No. 702 : Investigación e innovación para la construcción de conocimiento educativo y pedagógico.</t>
  </si>
  <si>
    <t>Proyecto No. 907 : Fortalecimiento Institucional.</t>
  </si>
  <si>
    <t>COMPONENTE</t>
  </si>
  <si>
    <t>Escuela, Currículo y Pedagogía</t>
  </si>
  <si>
    <t>Educación y Políticas Públicas</t>
  </si>
  <si>
    <t>Cualificación Docente</t>
  </si>
  <si>
    <t>Comunicación, Socialización y Divulgación</t>
  </si>
  <si>
    <t>Gestión Institucional</t>
  </si>
  <si>
    <t>PROGRAMACIÓN DE ACTIVIDADES</t>
  </si>
  <si>
    <t>Transversal</t>
  </si>
  <si>
    <t>Presupuesto</t>
  </si>
  <si>
    <t>Servicios Generales</t>
  </si>
  <si>
    <t>Contabilidad</t>
  </si>
  <si>
    <t>Talento Humano y Nómina</t>
  </si>
  <si>
    <t>Tesorería</t>
  </si>
  <si>
    <t>META PLAN DE DESARROLLO</t>
  </si>
  <si>
    <t>Desarrollar 23 estudios en Escuela, currículo y pedagogía</t>
  </si>
  <si>
    <t>Realizar el diseño estratégico del Componente Escuela, currículo y pedagogía</t>
  </si>
  <si>
    <t>Desarrollar 16 estudios en Educación y Políticas Públicas</t>
  </si>
  <si>
    <t>Realizar el diseño estratégico del Componente Educación y políticas públicas</t>
  </si>
  <si>
    <t>Desarrollar 8 estudios  en Cualificación Docente</t>
  </si>
  <si>
    <t>Realizar 5 estrategias en Cualificación Docente</t>
  </si>
  <si>
    <t>Realizar una estrategia de comunicación, socialización y divulgación</t>
  </si>
  <si>
    <t>Implementar en el 100% de las entidades del Distrito el Sistema Integrado de Gestión</t>
  </si>
  <si>
    <t>METAS PLAN DE ACCION VIGENCIA</t>
  </si>
  <si>
    <t>Desarrollar 4 estudios en Escuela, currículo y pedagogía</t>
  </si>
  <si>
    <t>Realizar el 30% del diseño estratégico del Componente Escuela, currículo y pedagogía</t>
  </si>
  <si>
    <t>Realizar el 30% del diseño estratégico del Componente Educación y políticas públicas</t>
  </si>
  <si>
    <t>Desarrollar 3 estudio en Cualificación Docente</t>
  </si>
  <si>
    <t>Realizar 1 estrategia en Cualificación Docente</t>
  </si>
  <si>
    <t>Realizar el 20% de una estrategia de Comunicación, socialización y divulgación</t>
  </si>
  <si>
    <t>TIPO DE META</t>
  </si>
  <si>
    <t>ÁREA</t>
  </si>
  <si>
    <t>IDEP</t>
  </si>
  <si>
    <t>COMPONENTE/ ÁREA</t>
  </si>
  <si>
    <t>META PLAN DE ACCIÓN
VIGENCIA: 2015</t>
  </si>
  <si>
    <t>ACTIVIDAD</t>
  </si>
  <si>
    <t>Realizar estudio sobre cartografías pedagógicas  y construcción de saberes</t>
  </si>
  <si>
    <t>Realizar estudio sobre mediaciones educativas y didácticas en el ámbito de saberes: aprendizaje y familia</t>
  </si>
  <si>
    <t>Realizar estudio sobre gestión, liderazgo y comunidad</t>
  </si>
  <si>
    <t>Realizar estudio sobre Prácticas Éticas y Estéticas para la Convivencia en la Escuela.  Uaque: implementación II y evaluación</t>
  </si>
  <si>
    <t>Diseño estratégico del Componente Escuela, currículo y pedagogía.</t>
  </si>
  <si>
    <t>Realizar un estudio General con recomendaciones a la política educativa. Fase III</t>
  </si>
  <si>
    <t>Realizar el Sistema de monitoreo al Plan Sectorial de Educación. Fase III</t>
  </si>
  <si>
    <t>Realziar un estudio sobre subjetividades contemporáneas y nuevas ciudadanías en la escuela</t>
  </si>
  <si>
    <t>Realizar un estudio sobre Derechos y paisajes culturales en los contextos escolares.Derechos y paisajes culturales en los contextos escolares</t>
  </si>
  <si>
    <t>Avanzar en la ejecución del 60% de la actividad de Formación y capacitación técnica: una apuesta por la inclusión digital y la convivencia de jóvenes en Bogotá</t>
  </si>
  <si>
    <t>Avanzar en el 30% del diseño estratégico del Componente Educación y políticas públicas.</t>
  </si>
  <si>
    <t>Realizar la linea estratégica de formación UAQUE</t>
  </si>
  <si>
    <t>Realizar estudio sobre Maestros, Maestras y derechos de la niñez</t>
  </si>
  <si>
    <t>Estrategia del componente Cualificación Docente.</t>
  </si>
  <si>
    <t>Publicaciones</t>
  </si>
  <si>
    <t>Medios y WEB</t>
  </si>
  <si>
    <t>Comunicación interna y externa</t>
  </si>
  <si>
    <t>Realizar un premio  la Investigación e Innovación Educativa y Pedagógica</t>
  </si>
  <si>
    <t>Prestar servicio eficiente a las comunidades educativas en el Centro de Documentación</t>
  </si>
  <si>
    <t>Realizar actividades académicas organizadas por el IDEP en las que haya participación activa de docentes</t>
  </si>
  <si>
    <t>Realizar actividades académicas organizadas por el IDEP en las que haya participación activa de directivos docentes</t>
  </si>
  <si>
    <t>Realizar actividades académicas organizadas por el IDEP en las que haya participación activa de estudiantes</t>
  </si>
  <si>
    <t>Realizar actividades de socialización de los productos y piezas comunicativas</t>
  </si>
  <si>
    <t>Realizar reuniones con la OAP para el fortalecimiento del SIG</t>
  </si>
  <si>
    <t>Consolidar y remitir trimestralmente los informes de gestión del Subdirección Académica</t>
  </si>
  <si>
    <t>Programación del presupuesto de la vigencia 2016</t>
  </si>
  <si>
    <t>Reporte a internos y externos de  la programación, ejecución y cierre presupuestal.</t>
  </si>
  <si>
    <t>Coordinar el cierre presupuestal de la vigencia con las áreas tesoral, contable, supervisores de contratos y dependencias responsables de la información presupuestal.</t>
  </si>
  <si>
    <t>Informe sobre la Gestión Presupuestal  en el IDEP durante el periodo del plan de desarrollo</t>
  </si>
  <si>
    <t>Segumiento al SIG</t>
  </si>
  <si>
    <t>Coordinar y ejecutar las adquisiciones  de bienes y servicios del rubro de funcionamiento y demás gastos asociados a  Servicios Generales</t>
  </si>
  <si>
    <t>Coordinar el Mantenimiento de bienes muebles y vehículos del Instituto.</t>
  </si>
  <si>
    <t>Elaborar los diferentes informes a entes internos y externos que se requieran según el propósito del cargo.</t>
  </si>
  <si>
    <t xml:space="preserve">Planes de Mejoramiento </t>
  </si>
  <si>
    <t>Informe sobre la Gestión Tesoral en el IDEP durante el periodo del plan de desarrollo</t>
  </si>
  <si>
    <t>Preparar, analizar, validar y presentar los Estados Contables trimestrales de la entidad, en cumplimiento de los lineamientos de la Contaduría General de la Nación y demás entes de vigilancia y control.</t>
  </si>
  <si>
    <t>Elaborar y presentar para pago al Área de Tesorería las declaraciones tributarias, atendiendo la normatividad y calendarios establecidos por las Administraciones de Impuestos, Nacional y Distrital.</t>
  </si>
  <si>
    <t>Dar cumplimiento a lo establecido en los distintos planes de mejoramientos suscritos, en los que intervenga y posea compromisos el Área Contable.</t>
  </si>
  <si>
    <t>Dar los lineamientos, directrices o capacitaciones necesarias, con el fin de interiorizar institucionalmente la normatividad tributaria y contable vigente aplicable a la entidad.</t>
  </si>
  <si>
    <t>Lineamientos del SIG</t>
  </si>
  <si>
    <t>Capacitar, y liderar el proceso de Evaluación del desempeño funcionarios de carrera y en periodo de prueba</t>
  </si>
  <si>
    <t>Entrega de novedades para la liquidaciòn de la nómina en los tiempos establecidos.</t>
  </si>
  <si>
    <t>Atender las disposiciones de la Función Pública y del Archivo General de la Nación para los expedientes laborales</t>
  </si>
  <si>
    <t>Administrar los requerimientos de recurso humano Bonos Pensiónales, Certificaciones, informes interno y externos, Manuales de Funciones, COPASO y Comisión de Personal.</t>
  </si>
  <si>
    <t>Apoyo y consolidación en la elaboración del PAC anual y consolidación de la reprogramación del  PAC mensual, de acuerdo a la necesidades de los supervisores, realizando en el sistema SISPAC los respectivos ajustes.</t>
  </si>
  <si>
    <t>Pagos proveedores, y contratistas</t>
  </si>
  <si>
    <t>Pago de la nómina</t>
  </si>
  <si>
    <t>Realizar continuamente conciliaciones bancarias y conciliaciones de ingresos y de gastos.</t>
  </si>
  <si>
    <t>Presentar informe indicadores financieros.</t>
  </si>
  <si>
    <t>Coordinar y apoyar las acciones del Comité de seguimiento y control financiero y de normalización de cartera.</t>
  </si>
  <si>
    <t>Recepción y Organización de los expedientes entregados en Transferencias Documentales y atención al usuario</t>
  </si>
  <si>
    <t>Capacitación de funcionarios sobre la normatividad y políticas del IDEP para el manejo documental.</t>
  </si>
  <si>
    <t>Ingreso y trámites de los Derechos de Petición en el SDQS</t>
  </si>
  <si>
    <t>Informe sobre la Gestión Documental y atención al Usuario  en el IDEP durante el periodo del plan de desarrollo</t>
  </si>
  <si>
    <t>Revisión de los documentos que hacen parte de los procesos en la etapa postcontractual</t>
  </si>
  <si>
    <t>Proyección y elaboración de respuetas a derechos de petición y requerimientos de Concejo y organismos de control</t>
  </si>
  <si>
    <t>Contenstación y sustanciación de procesos judiciales  (Activa - Pasiva)</t>
  </si>
  <si>
    <t>Al finalizar la vigencia cumplir con el % de los lineamientos establecidos en el SIG</t>
  </si>
  <si>
    <t>Consolidar la Red de Docentes IDEP-RED</t>
  </si>
  <si>
    <t>Realizar el 100% de Comites de Conciliación</t>
  </si>
  <si>
    <t>Atender el 100% de las solicitudes de contratación radicadas</t>
  </si>
  <si>
    <t>Realizar el seguimiento del 100% de las acciones priorizadas del Plan de Mejoramiento por Procesos de la entidad</t>
  </si>
  <si>
    <t>Actualizar la bitácora de equipos servidores en funcionamiento pleno</t>
  </si>
  <si>
    <t>Administrar la ejecución presupuestal por medio del seguimiento, control y registro del (CDP, RP y Giro), al igual que las medidas de contingencia necesarias para garantizar la oportuna prestación de los servicios.</t>
  </si>
  <si>
    <t>Administrar los inventarios y almacén según la normatividad vigente y aplicativos del Instituto</t>
  </si>
  <si>
    <t>Realizar el 100% de las actividades encaminadas al seguimiento de la administración de riesgos del IDEP y al fortalecimiento de la cultura del autocontrol</t>
  </si>
  <si>
    <t>Emitir y presentar el 100% de Informes a Entes de Control de acuerdo a los lineamientos normativos y legales vigentes</t>
  </si>
  <si>
    <t>Avanzar un 80% en las acciones encaminadas al desarrollo e implementación del Programa de Aprendizaje por equipos</t>
  </si>
  <si>
    <t>Ejecutar el 80% de las actividades de auditoría programadas para cada periodo por la OCI</t>
  </si>
  <si>
    <t>Realizar 6 Comités de control interno programados</t>
  </si>
  <si>
    <t>Cumplir con el 90% de Lineamientos establecidos para la implementaciòn del SIG</t>
  </si>
  <si>
    <t>Ajustar el Plan Estrategico de Desarrollo institucional (PEDI )</t>
  </si>
  <si>
    <t>Subdirección Académica</t>
  </si>
  <si>
    <t>Gestión Documental</t>
  </si>
  <si>
    <t>Desarrollar 23 estudios en Escuela, currículo y pedagogía.</t>
  </si>
  <si>
    <t>Realizar el diseño estratégico del Componente Escuela, currículo y pedagogía.</t>
  </si>
  <si>
    <t>Desarrollar 16 estudios en Educación y Políticas Públicas.</t>
  </si>
  <si>
    <t>Realizar el diseño estratégico del Componente Educación y políticas públicas.</t>
  </si>
  <si>
    <t>Desarrollar 8 estudios  en Cualificación Docente.</t>
  </si>
  <si>
    <t>Realizar 5 estrategias en Cualificación Docente.</t>
  </si>
  <si>
    <t>Contribuir en la construcción y socialización de conocimiento educativo y pedagógico con docentes, directivos y estudiantes para la materialización del derecho a la educación de calidad</t>
  </si>
  <si>
    <t>Desarrollar 4 estudios en Escuela, currículo y pedagogía.</t>
  </si>
  <si>
    <t>Realizar el 30% del diseño estratégico del Componente Escuela, currículo y pedagogía.</t>
  </si>
  <si>
    <t>Desarrollar 5 estudios en Educación y Políticas Públicas.</t>
  </si>
  <si>
    <t>Realizar el 30% del diseño estratégico del Componente Educación y políticas públicas.</t>
  </si>
  <si>
    <t>Realizar 1 estrategia en Cualificación Docente.</t>
  </si>
  <si>
    <t>Desarrollar 5 estudios en Educación y Políticas Públicas</t>
  </si>
  <si>
    <t>Realizar un estudio sobre subjetividades contemporáneas y nuevas ciudadanías en la escuela</t>
  </si>
  <si>
    <t>Realizar un estudio sobre Derechos y paisajes culturales en los contextos escolares. Derechos y paisajes culturales en los contextos escolares</t>
  </si>
  <si>
    <t>consolidación de la Red de docentes  IDEP-RED</t>
  </si>
  <si>
    <t>Perfil de las maestras y maestros del Decreto 1278 del año 2002 de Bogotá</t>
  </si>
  <si>
    <t>A 31 de Diciembre de 2015, cumplir con el 90% de Lineamientos establecidos para la implementaciòn del SIG.</t>
  </si>
  <si>
    <t>Reporte de documentos del Sistema Integrado de Gestión que se han creado, modificado o eliminado</t>
  </si>
  <si>
    <t>A 31 de Diciembre de 2015, ejecutar el 80% de las actividades de auditoría programadas para cada periodo por la OCI.</t>
  </si>
  <si>
    <t>A 31 de Diciembre de 2015, realizar el 100% de las actividades encaminadas al seguimiento de la administración de riesgos del IDEP y al fortalecimiento de la cultura del autocontrol.</t>
  </si>
  <si>
    <t>A 31 de Diciembre de 2015, cumplir con la realización de 6 Comités de control interno programados.</t>
  </si>
  <si>
    <t>A 31 de diciembre de 2015 realizar el seguimiento del 100% de las acciones priorizadas del Plan de mejoramiento por procesos de la entidad</t>
  </si>
  <si>
    <t>A 31 de Diciembre de 2015, haber emitido y presentado el 100% de Informes a Entes de Control de acuerdo a los lineamientos normativos y legales vigentes.</t>
  </si>
  <si>
    <t>A 31 de Diciembre de 2015, haber avanzado un 80% en las acciones encaminadas al desarrollo e implementación del Programa de Aprendizaje por equipos.</t>
  </si>
  <si>
    <t>Administración de la ejecución presupuestal por medio del seguimiento, control y registro del (CDP, RP y Giro), al igual que las medidas de contingencia necesarias para garantizar la oportuna prestación de los servicios.</t>
  </si>
  <si>
    <t>segumiento al SIG</t>
  </si>
  <si>
    <t>Administrar los inventarios y almacén según la normatividad vigente y aplicativos del Instituto. Lo anterior incluye la legalización de inventarios con otras entidades</t>
  </si>
  <si>
    <t>Informe sobre la Gestión Servicios Generales en el IDEP durante el periodo del plan de desarrollo</t>
  </si>
  <si>
    <t>Planear, formular, ejecutar y evaluar el PIC  de la vigencia 2015.</t>
  </si>
  <si>
    <t>Planear, formular, ejecutar y evaluar el Plan de Bienestar e Incentivos 2015</t>
  </si>
  <si>
    <t>Planear, formular, ejecutar y evaluar el Plan de Salud Ocupacional de la vigencia 2015 en los términos de Ley.</t>
  </si>
  <si>
    <t>Plan de Mejoramiento de Talento Humano</t>
  </si>
  <si>
    <t xml:space="preserve">Adelantar los diferentes comités y comisiones que involucres el área de Talento Humano (Comisión de Personal), COPASST, Comite de Convivencia Laboral) </t>
  </si>
  <si>
    <t xml:space="preserve">Administrar los requerimientos de recurso humano Bonos Pensiónales, Certificaciones, informes interno y externos, Manuales de Funciones, </t>
  </si>
  <si>
    <t>Realizar el 100% de Comites de Contratación</t>
  </si>
  <si>
    <t>Demanda</t>
  </si>
  <si>
    <t>Sumatoria</t>
  </si>
  <si>
    <t>Constante</t>
  </si>
  <si>
    <t>Seguimiento a los equipos de computo propiedad de la entidad</t>
  </si>
  <si>
    <t>Informe de seguimiento al cumplimiento del PETIC</t>
  </si>
  <si>
    <t>Informe de creación de usuario en el servidor de dominio IDEP y asignación de cuenta de correo institucional a seridor público IDEP.</t>
  </si>
  <si>
    <t>Informe de seguimiento al plan anual de monitoreo</t>
  </si>
  <si>
    <t>Cumplir con la realización de 6 Comités de control interno programados.</t>
  </si>
  <si>
    <t>Planear, formular, ejecutar y evaluar el PIC  de la vigencia 2015</t>
  </si>
  <si>
    <t>Jorge Castro</t>
  </si>
  <si>
    <t>Actas, Listas de asistencia, informes de Proveedores y contratistas y reportes PMR.</t>
  </si>
  <si>
    <t>Luisa Fernanda Acuña</t>
  </si>
  <si>
    <t>Ruth Amanda Cortés</t>
  </si>
  <si>
    <t>Fernando Rincón</t>
  </si>
  <si>
    <t>Jorge Palacios</t>
  </si>
  <si>
    <t>Ana Alexandra Díaz</t>
  </si>
  <si>
    <t>Andrea Bustamante</t>
  </si>
  <si>
    <t>Jorge Andrés Flórez</t>
  </si>
  <si>
    <t>Alba Nelly Gutierrez</t>
  </si>
  <si>
    <t>Diana Prada</t>
  </si>
  <si>
    <t>Paulo Molina</t>
  </si>
  <si>
    <t>Richard Romo</t>
  </si>
  <si>
    <t>Fanny Cuesta</t>
  </si>
  <si>
    <t>Reuniones</t>
  </si>
  <si>
    <t>Oficina Asesora de Planeación</t>
  </si>
  <si>
    <t xml:space="preserve">Actividades de Auditorías </t>
  </si>
  <si>
    <t>Jefe Oficina de Control Interno</t>
  </si>
  <si>
    <t>Comités</t>
  </si>
  <si>
    <t>Acciones de Mejora</t>
  </si>
  <si>
    <t>Actividades de Seguimiento</t>
  </si>
  <si>
    <t>Acciones Correctivas, Preventivas y de Mejora</t>
  </si>
  <si>
    <t>Solicitudes de Creación, Modificación o Anulación de Documentos</t>
  </si>
  <si>
    <t>Porcentaje de Avance</t>
  </si>
  <si>
    <t>Docentes, Directivos y Estudiantes</t>
  </si>
  <si>
    <t>Personas Atendidas</t>
  </si>
  <si>
    <t>Nivel de Avance</t>
  </si>
  <si>
    <t>Charles David Chávez</t>
  </si>
  <si>
    <t>Seguimientos</t>
  </si>
  <si>
    <t>Martha Quintero</t>
  </si>
  <si>
    <t>Jefe Oficina Asesora de Planeación</t>
  </si>
  <si>
    <t>Correos electrónicos</t>
  </si>
  <si>
    <t>Solicitudes de creación, modificación o anulación de documentos Maloca Aula SIG</t>
  </si>
  <si>
    <t>Base de datos Plan de Mejoramiento por procesos</t>
  </si>
  <si>
    <t>Seguimiento al Plan de mejoramiento de la OAP, acciones correctivas, preventivas y de mejora del proceso de Mejoramiento integral y continuo</t>
  </si>
  <si>
    <t>POA Trimestral</t>
  </si>
  <si>
    <t>Informes Presentados</t>
  </si>
  <si>
    <t>Acciones</t>
  </si>
  <si>
    <t>Lineamientos Implementados</t>
  </si>
  <si>
    <t>OFICINA ASESORA JURÍDICA</t>
  </si>
  <si>
    <t>Minutas Elaboradas</t>
  </si>
  <si>
    <t>Actas de Liquidación Revisadas</t>
  </si>
  <si>
    <t>Oficina Asesora Jurídica</t>
  </si>
  <si>
    <t>Comités Realizados</t>
  </si>
  <si>
    <t>Respuesta a Acciones de Tutela - Actuaciones Judiciales</t>
  </si>
  <si>
    <t>Respuesta Derechos de Petición y Solicitudes de Información</t>
  </si>
  <si>
    <t>Porcentaje</t>
  </si>
  <si>
    <t>Oswaldo Gómez Lozano</t>
  </si>
  <si>
    <t>Informes o Estados Contables</t>
  </si>
  <si>
    <t>Declaraciones Tributarias</t>
  </si>
  <si>
    <t>Socializaciones</t>
  </si>
  <si>
    <t>Nivel de avance</t>
  </si>
  <si>
    <t>Contratos</t>
  </si>
  <si>
    <t>Lilia Amparo Correa Moreno</t>
  </si>
  <si>
    <t>Mantenimientos</t>
  </si>
  <si>
    <t>Informes</t>
  </si>
  <si>
    <t>Informe</t>
  </si>
  <si>
    <t>Porcentaje de Actualización</t>
  </si>
  <si>
    <t>Nelba Betrán</t>
  </si>
  <si>
    <t>Requerimientoa</t>
  </si>
  <si>
    <t>En el marco del convenio interadministrativo IDEP-UPN se avanzó en la interlocución con cada una de las 26 experiencias seleccionadas motivando encuentros entre los maestros con el equipo de diseño estratégico del Componente ECP y especialistas en cada una de las áreas de conocimiento, además de concertar el listado de necesidades que guiará el ajuste apoyo de de manera diferencial requiere el material educativo y didáctico presentado (ilustraciones, diseño, corrección de estilo). Se concretó la estrategia de fortalecimiento del Colaboratorio de Saberes Tecnomediados, se continuó con la actualización del Centro Virtual de Memoria en Educación y Pedagogía CVMEP y se aportó una matriz analítica que reporta tres áreas claves (Medio Ambiente, Desarrollo Humano y Gestión Pública y Desarrollo) en donde se concentran los programas educativos y pedagógicos en instituciones diferentes al sector educación en las cinco entidades territoriales que conforman la Región Administrativa de planeación Especial  RAPE.</t>
  </si>
  <si>
    <t>Durante este trimestre no se presentó ninguna dificultad en el desarrollo del estudio</t>
  </si>
  <si>
    <t xml:space="preserve"> </t>
  </si>
  <si>
    <t>Durante este trimestre no se presentó ninguna dificultad en el desarrollo del estudio.</t>
  </si>
  <si>
    <t>Diseño y consolidación del estudio: en esta etapa se avanzó en la realización de la propuesta para la construcción  de los lineamientos didácticos  desde el ámbito de saberes: aprendizaje y familia.  Dicha propuesta incluye  los sustentos conceptuales y metodológicos sobre los cuales se elaborarán los lineamientos.
Elaboración de referentes conceptuales y metodológicos: se desarrollaron los fundamentos conceptuales y metodológicos relacionados con: a. Lineamientos didácticos para elaboración de material educativo (específicamente para secuencias didácticas digitales) b. Fundamentación de cada uno de los ejes temáticos sobre los cuales se están construyendo los materiales, a saber: Lenguajes y representaciones, diversidad, desarrollo emocional, afectividad y familia. 
Diseño y consolidación del estudio: en esta etapa se avanzó en la realización de la propuesta para la construcción  de los lineamientos didácticos  desde el ámbito de saberes: aprendizaje y familia.  Dicha propuesta incluye  los sustentos conceptuales y metodológicos sobre los cuales se elaborarán los lineamientos.
Elaboración de referentes conceptuales y metodológicos: se desarrollaron los fundamentos conceptuales y metodológicos relacionados con: a. Lineamientos didácticos para elaboración de material educativo (específicamente para secuencias didácticas digitales) b. Fundamentación de cada uno de los ejes temáticos sobre los cuales se están construyendo los materiales, a saber: Lenguajes y representaciones, diversidad, desarrollo emocional, afectividad y familia.</t>
  </si>
  <si>
    <t>Proyecto arte y etnografía en el marco del programa UAQUE: se han realizado tres seminarios – talleres con tres expertas internacionales en investigación basada en artes, quienes además hicieron visitas a los colegios que están participando en el proyecto promoviéndose un diálogo de saberes.
Se realizaron alianzas estratégicas buscandpo fortalecer el programa para la convivencia escolar UAQUE.</t>
  </si>
  <si>
    <t>Durante este trimestre no se presentó ninguna dificultad en el desarrollo del diseño</t>
  </si>
  <si>
    <t>Se desarrolló el diseño y propuesta general del estudio.
Se llevó a cabo la fundamentación conceptual y metodológica en la cual se abordan las categorías teóricas centrales sobre las cuales se desarrolla la investigación. Igualmente se elaboró la ruta metodológica para el trabajo de campo basada en la elaboración de cartografías. 
Se identificaron las experiencias de rectores y rectoras que evidencian liderazgos innovadores en sus procesos de gestión y relación con la comunidad.  
Se ha avanzado en dos fases de trabajo de campo: Inicialmente se presentaron los resultados de la fase 2014 en todos los colegios y se realizó con cada uno de los rectores un mapa de acontecimientos. En un segundo momento se está realizando el proceso cartográfico en cada colegio, involucrando actores de la comunidad educativa (Gobierno escolar).</t>
  </si>
  <si>
    <t>Se continúo con el  afinamiento conceptual y en  la propuesta de ruta metodológica para su divulgación en cada uno de los colegios oficiales del Distrito Capital. El equipo académico del Componente ECP es el responsable del Magazín Aula Urbana 99 en donde se mostrarán los avances y resultados del trabajo, en correspondencia con la  metáfora del caleidoscopio  que guía la acción y que ha permitido captar la diversidad de posiciones en una estructura móvil de convergencia que sugiere el movimiento permanente y la participación activa de todos los sujetos. Siguiendo estas orientaciones el martes 29 de septiembre se realizó el evento de socialización, que congregó a más de 200 personas en torno a cuatro ludoestaciones que hacían alusión a cuatro ejes sugeridos por los resultados obtenidos desde los estudios.</t>
  </si>
  <si>
    <t>Se está realizando el trabajo de recolección de información en las 17 secretarías y en mínimo 61 colegios seleccionados aleatoriamente. Se aplican instrumentos en línea con funcionarios, rectores y padres o madres de familia e instrumentos de diligenciamiento presencial con estudiantes, docentes y padres de familia, lo mismo que un instrumento de análisis de resultados de las| pruebas Saber 2014 en grado 9º de esos colegios.
Se destaca que este estudio se realiza con el apoyo de la Dirección Ejecutiva de la RAPE y de las secretarías de educación mencionadas, proceso de relaciones interinstitucionales que tuvo un logro importante en la realización el 10 de septiembre, de un encuentro de secretarías de educación de la región central.</t>
  </si>
  <si>
    <t>En cuanto al estudio general en la región central, la principal dificultad detectada tiene que ver con que no siempre hay una respuesta inmediata de los funcionarios encargados en las entidades territoriales, que son pieza fundamental en la cadena de comunicación entre responsables de los procesos, investigadores, y las instituciones educativas en las cuales se pretende aplicar instrumentos o realizar estudios. Asociado a esta dificultad, se encuentra que los datos de contacto son defectuosos, y por consiguiente en muchas entidades territoriales no es posible contactar a las autoridades educativas, lo que dificulta el trabajo de comunicación y desde allí todo lo que se plantea al desarrollar los estudios que involucran a estas Entidades Territoriales.
Esta dificultad, que en esencia consiste en fallas en las bases de datos institucionales, se ha superado buscando contacto directo con las secretarías de educación.</t>
  </si>
  <si>
    <t>En el marco del desarrollo del Convenio con la Secretaría de Cultura, Recreación y Deporte (Observatorio de Culturas), se culmino con el proceso de recolección de información en 60 colegios para el diseño cuantitativo y el análisis de coyuntura, y en 8 colegios para el diseño cualitativo. Así mismo se desarrolló el proceso de análisis de la información y se elaboraron los documentos de presentación de resultados. De la misma manera se concluyó el análisis de los documentos de gestión de la SED. Finalmente se realizaron los protocolos de los estudios realizados por el IDEP hasta 2015, quedando pendientes los estudios no terminados aún en la vigencia. Con respecto al diseño del Sistema se dejaron establecidos los diferentes módulos y los correspondientes instrumentos de análisis.</t>
  </si>
  <si>
    <t>Durante este trimestre no se desarrolló ninguna dificultad.</t>
  </si>
  <si>
    <t xml:space="preserve">Actas, Listas de asistencia, informes de Proveedores y contratistas y reportes PMR </t>
  </si>
  <si>
    <t>Se avanzó en la realización de la revisión conceptual, definiendo los elementos claves para la elaboración de los documentos sobre cada concepto trabajado. Así mismo se dio conclusión al Seminario-taller con maestros y maestras, en un proceso de 10 sesiones, que estuvo acompañado de entrevistas individuales a los profesores invitados. 
Se elaboraron los productos finales de las asistentes de investigación, para realizar en el último trimestre, el documento que consolida el trabajo investigativo.</t>
  </si>
  <si>
    <t>El proceso de caracterización de los jóvenes por parte de IDIPRON ha tomado más tiempo del esperado, lo que ha retrasado la vinculación de nuevos estudiantes. No obstante, con los ya vinculados se sigue atendiendo su formación técnica laboral sin contratiempos.
Superada esta dificultad, se realizaron los ajustes al cronograma, se avanzó en el desarrollo de cada una de las actividades programadas.</t>
  </si>
  <si>
    <t>Se cuenta con cuatro entidades que desarrollan el proceso de formación y capacitación técnica de 950 jóvenes. Cuatrocientos cincuenta y dos de los cuales, iniciaron su proceso en el mes de abril y en octubre finalizan su etapa lectiva de formación e iniciaran la práctica; los otros cuatrocientos noventa y ocho iniciaron su proceso en junio y finalizaran la etapa lectiva en diciembre.
Se encuentra formulado el estudio que se desarrolla en el marco del convenio 546, que presentara sus resultados finales  en julio de 2016,</t>
  </si>
  <si>
    <t>Se pilotean y ajusta el aplicativo informático y los instrumentos diseñados para valorar el cumplimiento del derecho a la educación y la construcción de saberes en los estudiantes, esto con el fin de completar la ejecución hasta el 100% del diseño del componente Educación y políticas públicas.
Como actividad de consulta y de socialización de los avances conceptuales y metodológicos en el proceso de diseño estratégico, se realizó una actividad a la que se convocó con el nombre de “Café pedagógico: “¿Cómo comprender hoy el derecho a la educación?”</t>
  </si>
  <si>
    <t>Se han identificado algunas dificultades operativas en cuanto a la aplicación de instrumentos y/o trabajo de campo del diseño del componente, pues no siempre se cuenta con la infraestructura tecnológica suficiente en las instituciones educativas donde éstos se aplican, haciendo más complejo el pilotaje de los instrumentos, que es la tarea práctica en el diseño.
Para superarlo, antes de realizar acciones de trabajo de campo, el equipo IDEP busca acuerdos previos con las instituciones para evitar esta dificultad.</t>
  </si>
  <si>
    <t>Se avanzó en el diseño y consolidación del objeto central que es analizar  la interacción de redes como estrategia de cualificación de maestros y maestras de Bogotá; la realización de referentes conceptuales y metodológicos que orientan el proceso; la identificación de redes y nodos temáticos a los que pertenecen los docentes vinculados. Se han realizado dos encuentros de socialización general en donde se ha privilegiado el espacio de interacción con los docentes participantes y la reflexión del trabajo en red. Adicionalmente se han llevado a cabo tres encuentros presenciales por nodos temáticos, en donde se avanza en la construcción de la naturaleza de cada nodo: 1. Inclusión, 2. Cuerpo y movimiento, 3. Pensamiento científico y matemático, 4. Lenguaje y comunicación y 5. Sociedad y cultura, y la ruta de cualificación, destacando que se mantiene constante interacción en el sitio virtual del estudio.</t>
  </si>
  <si>
    <t>Organización de los tiempos lugares de reunión por parte de los maestros dado que pertenecen a diferentes jornadas y se ubican en distintos puntos de la ciudad.</t>
  </si>
  <si>
    <t>Duratente este trimestre se avanzó en las siguientes actividades: *Definición de la muestra estadística,  *Diseño preliminar de la encuesta y protocolo de la entrevista, *Carta por parte del IDEP  a las directivas de los colegios incluidos en la muestra y participación en la encuesta, *Prueba piloto de la encuesta, *Calibración de la encuesta, aplicación de la encuesta a la muestra representativa y aplicación de las entrevistas. 
Sistematización de los resultados de la encuesta, *Revisión de la versión final de la encuesta, *Socialización del plan de aplicación de encuestas y entrevistas a los docentes del decreto 1278 incluidos en la muestra, *Socialización de las primeras impresiones sobre el resultado de la aplicación de la prueba de encuesta.</t>
  </si>
  <si>
    <t>Se avanzó en la conceptualización  del estudio y  la sistematización del proceso llevado a cabo con los docentes participantes, el estado del arte de los derechos de los niños y niñas, la consolidación y puesta en marcha de la ruta metodológica del estudio.
Se realizaron ocho talleres de formación en estrategia de diarios de maestros a través de la sistematización en el uso de diferentes lenguajes narrativos: escritura, audiovisual, radiofónico y de imagen;  dos encuentros pedagógicos con maestros, maestras y estudiantes que posibilitaron la reflexión y sensibilización en torno a los derechos de los niños y las niñas y la estrategia de acompañamiento in situ al colectivo de participantes del estudio y el apoyo a la sistematización de las percepciones y reflexiones críticas generadas en el proceso.</t>
  </si>
  <si>
    <t>Acompañamiento in situ: Se realizó el acompañamiento a los 16 colegios escogidos por convocatoria a través de la página web del Instituto y se cuenta con documentos finalizados de cada una de estas experiencias acompañadas. En este camino se sumaron cuatro docentes doctorandos de Ciencias de la UPN quienes como acompañantes asistieron a 20 colegios con experiencias en enseñanza de las ciencias, educación ambiental y enseñanza de la nutrición. 
Se realizó el 17 de septiembre un evento de socialización de todas la experiencias acompañadas que se centró en el proceso escritural llevado a cabo durante los 5 meses para la sistematización y la experiencia de cualificación vivida. Producto de esta estrategia el comité de publicaciones determinó la publicación de un libro.
Curso- Taller de escritura de textos académicos: En 14 puntos distintos de la ciudad se realizaron las 7 sesiones previstas del curso taller de escritura de textos académicos organizados por UNICAFAM.
Convenio UPN:  Se realizó la adición a este convenio 133 y  que tendrá como principal objetivo llevar a 46 viajeros que participan en la estrategia de acompañamiento a reconocer experiencias en alguna otra ciudad del País</t>
  </si>
  <si>
    <t>Libros, Revista, documentos de trabajo y documentos contractuales, resoluciones de entrega de libros.</t>
  </si>
  <si>
    <t>Se ha logrado finalizar la labor de editorial de las ediciones No. 28. Educación y otras narrativas en la escuela (1er semestre de 2015) y la No. 29. Rutas posibles en la producción de saber y conocimiento. Apuestas de ciudad y región (segundo semestre de 2015). Se ha difundido además ampliamente en medios institucionales la circulación de la publicación. 
Durante este lapso se ha adelantado además la producción de contenidos de la revista No. 30. Escuela, memoria y territorio (1er semestre de 2016), culminando la valoración general de textos recibidos, la evaluación académica de contenidos, la corrección y preparación editorial. Se proyecta el inició del diseño para noviembre de 2015, con el fin de preparar su circulación en formato digital e impreso durante el primer semestre de 2016.
Se ha  adelantado la producción editorial (edición, diseño y difusión) de 14 libros.</t>
  </si>
  <si>
    <t>Los tiempos y condiciones de impresión de la Imprenta Distrital no favorecen la circulación oportuna de productos. Para el caso de la revista impide su circulación, inclusión o actualización de indexación en agencias nacionales e internacionales.</t>
  </si>
  <si>
    <t>Documentos de trabajo, actas de reunión, redes sociales, documentos de Magazín, Audios de programas de Magazín Aula urbana Dial, estudios previos y borradores de libros</t>
  </si>
  <si>
    <t>Desde el Comité de Publicaciones y el equipo directivo del IDEP, instancias que han consolidado procesos de seguimiento, planeación y evaluación de las acciones editoriales y mediáticas, se ha promovido el fortalecimiento de los canales y medios, la WEB  y las redes sociales del IDEP. En ellas se han evaluado y definido los contenidos y formatos para el programa Aula Urbana Dial, el magazín Aula Urbana y, la producción de televisión IDEP: Hito de Ciudad, realizada en convenio con Canal Capital,  así como las actividades de difusión de información, socialización de acciones adelantadas por los componentes, y el estudio y aprobación de documentos recibidos como solicitud de publicación.</t>
  </si>
  <si>
    <t>Durante este trimestre no se presentó ninguna dificultad</t>
  </si>
  <si>
    <t>Boletines emitidos</t>
  </si>
  <si>
    <t>Para el fortalecimiento de la comunicación interna y externa en 2015 se han adelantado actividades que buscan difundir a toda la ciudadanía y a públicos objetivos las actividades, servicios, resultados de proyectos institucionales. Es así como, para comunicación interna se produjeron entre julio y septiembre 13 boletines internos, que sumados a los 17 del  primer semestre da un total de 30. Los contenidos de los boletines muestras las acciones y campañas que incentivan la comunicación y cultura organizacional, así como el adecuado manejo de la imagen institucional. La dinamización de la comunicación se promueve reportando  actividades, acciones y campañas que adelantan las diferentes dependencias del IDEP; la socialización de avances en los proyectos misionales;  así como, la agenda de eventos, promoción de medios de comunicación y canales. El boletín explora la información, no sólo escrita, sino también gráfica y audio-visual. Desde el componente, también se han realizado procesos de acompañamiento para el desarrollo de campañas y  actividades institucionales.         
Desde la comunicación externa se ha promovido el uso de medios de comunicación,  la difusión de las producciones académicas de docentes e investigadores, así como de proyectos institucionales.  En el primer semestre de 2015 circularon 22 boletines externos, los que sumados a los  12 del tercer trimestre da un total a la fecha de 34 boletines externos.</t>
  </si>
  <si>
    <t>Documentos de trabajo, lista de asistencia a reuniones</t>
  </si>
  <si>
    <t>Con el Premio a la Investigación e innovación educativa de Bogotá, iniciativa mediante la cual la ciudad reconoce las acciones que maestros, maestras y directivos docentes adelantan investigando e innovando para transformar las prácticas pedagógicas  y fortalecer la educación capitalina, en el orden de  lo comunicativo se ha adelantado la difusión y promoción del Premio 2015 entre la ciudadanía y los públicos objetivos. Además,  del apoyo académico, técnico y logístico, con lo cual se ha posibilitado el posicionamiento  y la operatividad de los proceso del premio en su IX versión. Así, conforme lo previsto en el convenio interadministrativo No. 2128 del 15 de mayo de 2015, suscrito entre le IDEP y la SED con el objetivo de “aunar esfuerzos para garantizar el desarrollo de las actividades de divulgación, acompañamiento, y entrega del Premio a la Investigación e Innovación Educativa, en su novena versión, en el marco del artículo 11 del Acuerdo 273/2007”, se adelantó en este lapso la planeación, diseño y desarrollo de actividades que han promovido y visibilizado el Premio entre públicos objetivos, y entre otros actores de la ciudadanía.  
En cumplimiento de la fase de promoción y divulgación del Premio, se llevó a cabo la realización de los encuentros de socialización y divulgación, con el propósito de incentivar la inscripción y la presentación de propuestas por parte de los maestros y las maestras del Distrito. Al respecto se realizaron 5 encuentros que permitieron reunir a cerca de 250 participantes;  de igual forma, se cumplió con la realización de 6 conversatorios, con la participación de un conferencista y cerca de 150 docentes.</t>
  </si>
  <si>
    <t>Largos tiempos en los procesos de suscripción del convenio Premio   2015, con la SED y Convenio IDEP Canal Capital. 
Coincide el inicio del convenio para el Premio 2015, con el cierre y la liquidación del convenio para la VIII versión del Premio 2014; este hecho ha dificultado las acciones debido a que se debe destinar tiempo para la búsqueda de documentación y formulación de informes.</t>
  </si>
  <si>
    <t>Listas de asistencia</t>
  </si>
  <si>
    <t>Los procesos de contratación realizados por el Centro de Documentación tomaron bastante de tiempo por tratarse de convocatorias que requerían estudios de mercado que no fueron fáciles de realizar por que las empresas no cotizan por valores tan bajos.</t>
  </si>
  <si>
    <t>Atención Personalizada: En el transcurso de los tres primeros trimestre de 2015 se atendieron en la sala del Centro de Documentación 498 personas, de esta cifra corresponde al primer semestre 280 usuarios y al tercer trimestre  218 usuarios.
Atención de Usuarios y al Ciudadano a Través del Correo Electrónico
A través del correo electrónico del Centro de Documentación se reciben y atienden las necesidades de información de los usuarios y/o usuarias del IDEP.  Para lo corrido del  2015 se han atendido en total 400 solicitudes, de estas 267 corresponden al primer semestre y 133 al tercer trimestre del presente. 
Además se ha hecho presencia durante el tercer trimestre de 2015  en 51 eventos IDEP, entre los cuales se cuenta (socializaciones y acciones locales).</t>
  </si>
  <si>
    <t>Listas de asistencia, fotografias, memorias de los encuentros, actas de las reuniones.</t>
  </si>
  <si>
    <t xml:space="preserve">Durante este trimestre se alcanzó un 83 % de la asistencia prevista en cada una de las reuniones de socialización; talleres,  actividades de los estudios, diseños y estrategias; seminarios  y actividades académicas desarrolladas por el IDEP con diferentes actores de las comunidades educativas. Esto dado el fortalecimiento de los medios de comunicaicón para realizar las convocatorias (redes sociales, correo electrónico, página web, boletines internos y externos, magazines, revsitas, Programa radial Aula Urbana Dial y el programa de televisión HITO de Ciudad). 
De igual forma en los diferentes eventos el quipo de la Subdirección Académica remiten invitaciones en físico, correos electrónicos y se realizan llamadas para fortalecer las convocatorias. De igual forma en el cronograma semanal publicado en la página del IDEP se publican cada uno de los eventos.
Entre las actividades desarrolladas durante este trimestre en las que particiaparon activamente docentes, directivos docentes y estudiantes entre otros actores de la comunidad educativa, caben resaltar las siguientes:
-  En el estudio Cartografías Pedagógicas y Construcción de Saberes se continua con el trabajo que involucra a los 56 maestros seleccionados en la convocatoria.  --Se realizó una Mesa Redonda    el  día 30 de Julio  2015 con la participación de 8 Docentes y 2 Coordinadores en las Instalaciones  del IDEP. 
-En el  Estudio sobre mediaciones educativas y didácticas en el ámbito de saberes: aprendizaje y familia se realizó un encuentro en la Universidad Nacional - Facultad de Medicina   el día 15 de Julio de 2015 en el cual participaron 18 Docentes. 
-Con respecto al Programa UAQUE (IDEP-OEI) se reportan actividades que involucraron 22 docentes. 
-Los días 11, 18 y 25, se realizaron   tres sesiones del Seminario sobre Subjetividades y Nuevas Ciudadanías y tres sesiones del Seminario sobre Derechos y Paisajes Culturales contando en estas actividades con la participación de 82 Docentes de Colegios Oficiales del Distrito, las cuales fueron realizadas en el Colegio Normal Superior María Montessori.
- Se realizó  el encuentro con las  instituciones participantes de la estrategia acompañamiento in situ para la sistematización de experiencias.
- Se realizó un evento de apertura del curso-taller de escritura de textos académicos  el día  29 de julio en doble jornada,  dirigido con el profesor Fabio Jurado.
- Se realizaron cuatro sesiones del Seminario investigativo sobre Subjetividades y Nuevas Ciudadanías y cuatro sesiones del Seminario investigativo sobre Derechos y Paisajes Culturales en el contexto escolar las cuales fueron realizadas en el Colegio Normal Superior María Montessori y contando en estas actividades con la participación de 65 Docentes de Colegios Oficiales del Distrito.
Además se realizaron acciones locales en colegios de diferentes localidades con el fin de fortalecer el reconocimiento institucional por parte de los diferntes actores de las comunidades educativas, en estos espacios  ha participado activamente  el equipo académico del IDEP, permitiendo  el empoderamiento del instituto en espacios  institucionales, locales, regionales y hasta internacionales </t>
  </si>
  <si>
    <t xml:space="preserve">Las multiples actividades de los actores de las comunidades educativas dificultan la asistencia a los diferntes eventos programados por el IDEP. Sin embargo, el equipo académico de la Subdirección Académica ha focalizado sus esfuerzos para dinamizar las convocatorias a través de las redes sociale, página web, correos electrónicos y llamdas telefónicas. De igual forma, se han definido horarios en contrajornadas y sábados para fortalecer la asistencia de los invitados a los encuentros.  </t>
  </si>
  <si>
    <t>Actas de reunión y lista deasistencia.</t>
  </si>
  <si>
    <t>Se han realziado las siguientes reuniones con la OAP: 
 - El 24 de febrero para aclarar dudas sobre la unificación de los instrumentos y el pasado 04 de mayo se realizó reunión con Ivan Quiroz para aclarar aspectos referentes al formato del POA
- El  17 de Junio y  el 23 de Junio se realizaron reuniones de articulación entre la OAP y la Subdirección académica para revisión y validación de los instrumentos de planificación. 
Se realizó una reunión con el Subdirector Académico y la Jefe de la Oficina Asesora de Planeación con el fin de revisar el cumplimiento de metas de la Subdirección Académica y ervisar los informes de gestióny otros instrumentos de planeación</t>
  </si>
  <si>
    <t>Durante este trimestre no se presentó ninguna dificultad al respecto.</t>
  </si>
  <si>
    <t>Maloca Aula SIG
Indicadores por proceso
Mapa de riesgos</t>
  </si>
  <si>
    <t>Se actualizaron los procedimientos de los diseños, estudios y estrategias en conjunto con la Profesional de la OAP y se encuentran diponibles con los respectivos formatos en la Maloca Aula SIG. 
Se formularon los indicadores de gestión y el mapa de riesgos por proceso y se ha realziado el seguimiento trimestralmente.</t>
  </si>
  <si>
    <t>Revisión de las fichas de los proyectos de inversión</t>
  </si>
  <si>
    <t>Fichas</t>
  </si>
  <si>
    <t>Fichas diligenciadas y entregadas a la Oficina Asesora de Planeacion</t>
  </si>
  <si>
    <t>Se recibieron las 16 fichas del proyecto 702 se tienen guardadas en el archivo fichas 2015 y se acordo con la Subdireccion Academica que se van a imprimir solamente la primera version y la ultima para ayudar con la polica de cero papel.</t>
  </si>
  <si>
    <t xml:space="preserve">Correos electronicos </t>
  </si>
  <si>
    <t xml:space="preserve">Se tiene el Plan de Adquisiciones y el Plan de Acción actualizado en la Versión 7 con seguimiento al 30 de septiembre de 2015 en el archivo </t>
  </si>
  <si>
    <t>Se tiene el Plan de Adquisiciones y el Plan de Acción actualizado en la Versión 7 con seguimiento al 30 de septiembre de 2015 en el archivo</t>
  </si>
  <si>
    <t>Respecto a la gestión documental del SIG en cada uno de los procesos, se lograron excelentes resultados con las sesiones adelantadas por los equipos operativos por proceso, de las cuales se actualizó la documentación completa de 15 procesos y ésta se encuentra controlada mediante el listado maestro de documentos, disponible en su última versión en Maloca Aula SIG</t>
  </si>
  <si>
    <t>Por cambio en la plataforma web se realiza la revisión de la documentación vigente publicada por proceso, con el fin de identificar si existen enlaces rotos, documentación que no corresponde u obsoleta, que facilite la visualización de los documentos vigentes para la gestión institucional y que pueda ser consultada y descargada por los servidores públicos del instituto, las entidades públicas y la comunidad en general.</t>
  </si>
  <si>
    <t>Para el proceso de Dirección y Planeación el indice de cierre de acciones se encuentra en el 83%. El proceso de mejoramiento integral y contínuo  presentó una reducción de 40 acciones ya gestionadas de 2011 a 2013 y cerradas en 2014 y 2015, y su depuración fue lograda por la dinámica de Equipos Operativos SIG y mecanismos de seguimiento de productos del Sistema.  El proceso de gestión tecnológica presenta un cierre del 72% (21 de 29), se logró la depuración de 14 acciones.</t>
  </si>
  <si>
    <t>En el proceso de dirección y planeación el 17% de acciones pendientes de cierre y vencidas corresponde a adecuaciones asociadas a la oportunidad, fortalecimiento y unificación del Plan Operativo Anual, que se pone en operación en el mes de Octubre de 2015. En mejoramiento integral y contínuo  quedan 4 acciones en la base, y 2 vencidas asociadas a capacitación y sensibilización sobre herramientas de autoevaluación de la gestión y mejoramiento. Las acciones pendientes y vencidas del proceso de gestión tecnológica se encuentran relacionadas con evaluación a los indicadores formulados en el POA; actualización de hojas de vida de los computadores, la baja definitiva de equipos y de software y la actualización del Normograma teniendo en cuenta la regulación asociada al nivel constitucional y distrital, particularmente la Comisión Distrital de Sistemas y Alta Consejería Distrital de TIC.</t>
  </si>
  <si>
    <t>Registros</t>
  </si>
  <si>
    <t>Área de Sistemas</t>
  </si>
  <si>
    <t>Formatos  FT-GT-12-16 CONTROL DE BACKUPS Y REVISIÓN DE SERVIDORES diligenciados</t>
  </si>
  <si>
    <t>Se tiene un control diario del estado y funcionamiento de los servidores del Instituto</t>
  </si>
  <si>
    <t>No se presentaron dificultades en este trimestre.</t>
  </si>
  <si>
    <t>Correo electronico y mesa de ayuda</t>
  </si>
  <si>
    <t>Se ha logrado optimizar los tiempos de respuesta para la creación de usuarios de funcionarios nuevos, garantizando las condiciones para que inicien sus labores en el menor tiempo posible.</t>
  </si>
  <si>
    <t>Backups</t>
  </si>
  <si>
    <t>Formatos FT-GT-12-16 CONTROL DE BACKUPS Y REVISIÓN DE SERVIDORES</t>
  </si>
  <si>
    <t>Se guarda un respaldo de la información del Instituto que garantiza la continuidad de los procesos</t>
  </si>
  <si>
    <t>Informe de mantenimiento de equipos</t>
  </si>
  <si>
    <t>Se previene fallas en los equipos de computación, impresoras y servidores del Instituto, reduciendo en gran medida el riesgo de fallas de estos elementos y tiempos de recuperación.</t>
  </si>
  <si>
    <t>Problemas para conseguir cotizaciones para optimizar los procesos de contratación de prestación del servicio de mantenimiento preventivo y correctivo.</t>
  </si>
  <si>
    <t>Equipos Instalados</t>
  </si>
  <si>
    <t>Usuarios Creados</t>
  </si>
  <si>
    <t>Ingreso a almacen de equipos</t>
  </si>
  <si>
    <t>Se lleva control de los elementos de tecnología que ingresar y se garantiza su uso por parte de los funcionarios del IDEP.</t>
  </si>
  <si>
    <t>Cumplimiento de actividades programadas en el PETIC</t>
  </si>
  <si>
    <t>Procesos de Contratación</t>
  </si>
  <si>
    <t>Contratos carpetas y SIAFI</t>
  </si>
  <si>
    <t>Se realiza una renovación de los elementos de comunicaciones y tecnología del Instituto optimizando las condiciones laborales para los funcionarios del IDEP</t>
  </si>
  <si>
    <t>Monitoreo de uso de recursos tecnologicos</t>
  </si>
  <si>
    <t>Informes de Monitoreo</t>
  </si>
  <si>
    <t>Se lleva un control del uso de los elementos de tecnología por parte de los funcionarios, asi como del uso de software legal en todos los equipos de computo.</t>
  </si>
  <si>
    <t>Se realiza en conjunto con el mantenimiento de equipos, en donde se hace un analisis del softeare instalado en cada equipo asi como de su uso, esto hace que dependa de los procesos de contratación de mantenimiento de equipos.</t>
  </si>
  <si>
    <t>Implementación del SIG desde la OAP</t>
  </si>
  <si>
    <t>Plan Gerencial del SIG</t>
  </si>
  <si>
    <t>En el marco de la ejecución del Plan Gerencial del SIG se solicitó concepto al  Instituto Distrital de Gestión de Riesgos y Cambio Climático – IDIGER, en relación a la competencia del Instituto para consolidar un Plan de Respuesta a Emergencias, y en el cual se confirmó que el IDEP no debe realizar la formulación del mismo, teniendo en cuenta que de acuerdo a la GUÍA PARA ELABORAR PLANES INSTITUCIONALES DE RESPUESTA A EMERGENCIAS - PIRE (CAE-GU-06 - Versión 7) adoptada por Resolución 004 de 2009 del FOPAE, una vez revisados los Protocolos Distritales por Función de Emergencia del Plan de Emergencias de Bogotá - PEB, no se encontró participación del Instituto para la Investigación Educativa y el Desarrollo Pedagógico IDEP en ninguno de los publicados en la página.
Por otra parte, el equipo operativo del proceso de gestión documental, con el apoyo metodológico de la Oficina Asesora de Planeación, realizó la primera consolidación del control de registros, insumo principal para la actualización de las Tablas de Retención Documental del Instituto. Se realizó también la aprobación y adopción del Plan Institucional de Capacitación, el Manual de Inducción y Reinducción, el Plan de Contingencia y el Plan Estratégico de Tecnologías de la Información y las Comunicaciones – PETIC, se actualizó el Ideario Ético institucional, y se aprobó el procedimiento reporte de accidentes de trabajo e investigación de accidentes laborales.
Respecto a la gestión documental del SIG en cada uno de los procesos, se lograron excelentes resultados con las sesiones adelantadas por los equipos operativos por proceso, de las cuales se actualizó la documentación completa de 15 procesos y ésta se encuentra controlada mediante el listado maestro de documentos, disponible en su última versión en Maloca Aula SIG.</t>
  </si>
  <si>
    <t>Durante este trimestre se evidenció un alto compromiso tanto del nivel directivo como de los equipos operativos para la ejecución de las actividades programadas en el Plan Gerencial del SIG, sin embargo algunas actividades se retrasaron debido a limitaciones de tiempo, que se lograron minimizar a través del desarrollo de mesas de trabajo y la semana del SIG institucional, espacios destinados al avance de tareas con el acompañamiento de la profesional responsable del SIG.</t>
  </si>
  <si>
    <t>Programa de Auditorías para la vigencia  2015
Ejecución en Programa de Auditorías
Cronograma de Informes OCI 2015
Informes Preliminares y Finales Auditoria OCI
Informes de seguimiento
Alertas Informativas y Boletines
Seguimiento Plan de Mejoramiento Contraloría</t>
  </si>
  <si>
    <t xml:space="preserve">Se encuentra para cierre en octubre  el informe  de Control  Interno Disciplinario </t>
  </si>
  <si>
    <t>PROGRAMA DE AUDITORÍAS 2015
Se encuentran en curso las siguientes auditorías: 1) Control Interno Disciplinario: Estado Informe Preliminar; 2) Dirección y Planeación: Informe Preliminar; 3) Diseños: Informe preliminar; 4) Plan de Auditoría Divulgación y Comunicación; 5) Plan de Auditoría Atención al usuario; 6) Gestión Contractual : En ejecución.
SEGUIMIENTOS Y ASESORÍA
1) Se realizó arqueo de caja  el 31 de Agosto de 2015; 2) Apoyo a  los mapas de riesgos institucionales  adoptada en Semana SIG; 3) Seguimiento al cumplimiento de lo dispuesto por la ley 1474/11  "por la cual se dictan normas orientadas a fortalecer los mecanismos de prevención, investigación y sanción de actos de corrupción y la efectividad del control de la gestión pública"
- Relación de las causas que impactan los resultados de los avances de la gestión presupuestal, contractual y física, en cumplimiento de las metas del plan de desarrollo de la entidad u organismo.
- Seguimiento y evaluación al mapa de riesgos que puedan impactar los resultados previstos en los planes de gestión y los proyectos de inversión, y que pudieran llegar a afectar el cumplimiento de los compromisos del plan de desarrollo.
- Seguimiento plan de mejoramiento por procesos  e indicadores   informes de plan de mejoramiento de primer semestre de 2015)
Pruebas sustantivas y de verificación en gestión de procesos, se realizó Acompañamientos en los siguientes procesos de contratación del IDEP 
Acompañamientos en el rol asignado a la Oficina de Control Interno de audiencias y cierres de gestión contractual
*07_2015_ IDEP_MMA (6_JUL_2015), Objeto: "Insumo papeleriìa, úitiles de escritorio y artículos de oficina y tóner originales para el IDEP"
*10_2015_IDEP_MMA (8_JUL_2015). Objeto: "Suministro de Combustible, lubricantes y llantas para los vehículos del IDEP".
*11_2015_IDEP_MMA (9_AGOS_2015). Objeto: "Prestación del servicio de mantenimiento preventivo y correctivo, con suministro de repuestos nuevos, baterías y mano de obra del parque automotor de propiedad del IDEP".
*001_2015_IDEP_CMA (29_JULI_2015). Objeto: "Contratar la prestación de servicio de intermediación de seguros, asesoría integral en el manejo del programa de seguros que el IDEP requiera para la protección y cubrimiento de los riegos a las personas, los bienes muebles e inmuebles" 
*02_2015_IDEP_SA_MC_(5_AGOS_2015). Objeto: "Contratar los seguros que amparen los intereses patrimoniales actuales y futuros, así como los bienes de propiedad del IDEP"
*Acompañamiento visita de Auditoría de Regularidad Contraloría.
*Asistencia en términos de invitado de comités del periodo.
*GESTIÓN , SEGUIMIENTO Y REPORTE DE INFORMES DE LEY
-Informe de la cuenta mensual (junio, julio, agosto de  2015)</t>
  </si>
  <si>
    <t>Actas de asesorìa 
Informes de Seguimiento
Acta de Comité SIG
Alertas Informativas-Boletines Informativos
Cronograma Revisión de Riesgos e Indicadores
Propuesta Mapa de Riesgos Institucional.</t>
  </si>
  <si>
    <t>Se realizaron las siguientes actividades en el marco de gestión de  riesgo: 1) Seguimiento y evaluación al mapa de riesgos que puedan impactar los resultados previstos en los planes de gestión y los proyectos de inversión, y que pudieran llegar a afectar el cumplimiento de los compromisos del plan de desarrollo. (Con corte a agosto 31 se identificaron 4 riesgos con los correspondientes controles y planes de manejo); 2) Seguimiento al cumplimiento de lo dispuesto por la ley 1474/11  Mapa de Riesgos anticorrupción; 3) Acompañamiento seguimiento del Decreto 371 de2010, para la disminución de riesgos asociados a la transparencia y prevención de la corrupción donde se implementará una nueva metodología para evaluar la implementación del decreto en mención; 4) Apoyo metodología de riesgos Semana SIG; 5) Generación de Alertas: La Oficina de Control Interno, continúa con la generación de alertas con el fin de tratar oportuna y efectivamente fallas potenciales o detectadas en la gestión de procesos del IDEP y para reconocer experiencias exitosas en la implementación del Sistema Integrado de Gestión de la entidad; 6) Con corte a 30 de Septiembre de  2015 desde la Oficina de Control Interno en términos de la promoción del autocontrol, se han generado alrededor 3  Alertas clasificadas así: 2 Alertas Correctivas del 13 y 15 de julio de 2015, 1 Alerta Informativa del 30 de septiembre de 2015.</t>
  </si>
  <si>
    <t>Instrumento POA II Trimestre 2015 publicado página web institucional.</t>
  </si>
  <si>
    <t>Se llevó a cabo el seguimiento del Plan Operativo Anual del Instituto para el segundo trimestre de 2015.</t>
  </si>
  <si>
    <t>La estructura del instrumento densifica visulamente la información, lo que genera confusiones en su diligenciamiento y dificulta su seguimiento. La división por áreas no permite tener un segumiento único para el Instituto.</t>
  </si>
  <si>
    <t>Actas de Comité SIG y CI</t>
  </si>
  <si>
    <t>Se realizó comité el 13 de Agosto de 2015 donde  la  OCI  lleva  a cabo las siguientes temáticas :
* Estado de Avance Plan de Mejoramiento Diana Karina Ruiz – Jefe de Control 
* Programa de Auditorías y Reporte Decreto Distrital 370 de 2014 Diana Karina Ruiz – Jefe de Control 
* Revisión Proceso Control Interno y acciones de mejora 
* 009 Veeduría Distrital Líderes de proceso
* Resultado del Reporte SISIG</t>
  </si>
  <si>
    <t>No se presentó ninguna dificultad durante el Tercer  trimestre para la realización de los Comités frente a 1 programado.</t>
  </si>
  <si>
    <t>Seguimiento Plan de Mejoramiento por Procesos OCI
Informe sobre el Estado general de las Acciones Plan de Mejoramiento por Procesos
Base de Datos Plan de Mejoramiento www.idep.edu.co</t>
  </si>
  <si>
    <t>La Oficina de Control Interno realizo seguimiento  a los dos Planes de Mejoramiento, por procesos e institucional.
1) Plan de Mejoramiento por procesos:
    Se realizó una actualización y reformulación de base de datos de acciones de mejora, donde se simplificó el registro y se hizo más amigable e interactivo el registro y reporte por procesos.
    De esta depuración de una línea base de 336 en junio de 2015, se llego a 183, donde se dejan en vigencia dentro del ciclo de mejoramiento únicamente las acciones abiertas de vigencias anteriores, las acciones de 2014 y las acciones de 2015 ya que aquellas acciones cerradas y cerradas condicionales de 2011, 2012 y 2013, mostraban duplicidad en muchos casos  y hacían poco amigable la interacción con el reporte.
    Estas nuevas acciones con el último reporte presentan el  siguiente estado: 88 abiertas, 88 cerradas, 7 cerradas condicionales.
2) Plan de Mejoramiento Institucional
    Respecto al Plan de Mejoramiento de la Contraloría y teniendo en cuenta los seguimientos realizados a las acciones, a la fecha se encuentran un total de 26 acciones con corte al segundo  trimestre de 2015 de las cuales ya se encuentran cerradas 23 y pendientes por cerrar 3 (Convenio SED traspaso de bienes). Este reporte se encuentra publicado en página WEB.</t>
  </si>
  <si>
    <t>Se recomienda realizar capacitación sobre herramientas de ciclo de mejoramiento desde Planeación con apoyo de la OCI.</t>
  </si>
  <si>
    <t>Seguimiento Cronograma de Entrega de Informes
Informes publicados página Web www.idep.edu.co
Informes Externos Carpeta en medio magnético OCI</t>
  </si>
  <si>
    <t xml:space="preserve">Informes Reportados
En los términos de ley, en el tercer trimestre de 2015 se reportaron 16 informes:
 -  Informes de cuenta mensual (junio, julio y agosto de 2015).
 - Seguimiento austeridad en el gasto en el marco de auditoría de gestión de recursos físicos (18/08/2015)
 - Informe pormenorizado del estado del control interno de la entidad (10/07/2015)
 - Seguimiento al cumplimiento de lo dispuesto por la ley 1474/11  "por la cual se dictan normas orientadas a fortalecer los mecanismos de prevención, investigación y sanción de actos de corrupción y la efectividad del control de la gestión pública" (15/07 y 17/09/2015)
 - Seguimiento plan de mejoramiento por procesos  e indicadores (revision de poas por proceso  e informes de plan de mejoramiento de junio, julio y agosto de 2015)
 - Seguimiento al programa Anual de Auditoria (14/08/2015)
 -  Relación de las causas que impactan los resultados de los avances de la gestión presupuestal, contractual y física, en cumplimiento de las metas del Plan de Desarrollo de la entidad u organismo (30/07/2015)
 -  Seguimiento y evaluación al Mapa de Riesgos que puedan impactar los resultados previstos en los Planes de Gestión y los Proyectos de inversión, y que pudieran llegar a afectar el cumplimiento de los compromisos del Plan de Desarrollo (23/09/2015)
 -  Seguimiento a los resultados del avance de la implementación y sostenibilidad del Sistema Integrado de Gestión (SIG).  (SISIG) (30/07/2015)
 -  Relación de los diferentes informes que haya presentado y publicado, en cumplimiento de sus funciones y sobre la ejecución del programa Anual de Auditorías (30/07/2015)
 -  Seguimiento aplicación decreto 371 de 2010 al cierre de la vigencia 2014 - 2015 (circular 009 de 21015 Veeduría) </t>
  </si>
  <si>
    <t>No se presentó ninguna dificultad durante el Tercer Trimestre para la presentación de los Informes de ley a entes de control.</t>
  </si>
  <si>
    <t>* FT-GTH-13-16 Conformación del equipo de aprendizaje
* FT-GTH-13-17 Lluvia de ideas para priorizar el problema o necesidad institucional
* FT-GTH-13-18 Identificación y descripción del problema institucional
*FT-GTH-13-19 Objetivos Institucionales y Actividades
Memorando de Remisión de la Información.</t>
  </si>
  <si>
    <t>Listado de capacitaciones 
Durante el III trimestre de 2015, se recibieron las siguientes guías de conformidad con las capacitaciones recibidas por parte del profesional- Gestor Ambiental del IDEP, sobre manejo de residuos, realizadas en el marco de las actividades planteadas en el Plan Institucional de Gestión Ambiental:
1. Guía rápida sobre la campaña ecolecta 
2. Guía rápida sobre el programa Lúmina
3. Guía rápida sobre el programa Pilas con el ambiente
4. Guía rápida sobre la iniciativa EcoCómputo, 
5. Guía técnica para la construcción de techos verdes y jardines verticales
6. Jornada de arborización urbana a través de la “Campaña Adopta Un Árbol”. - Jardín Botánico de Bogotá José Celestino Mutis-Viernes 17 de Julio de 2015.
7. SEMINARIO INTERNACIONAL DE TRANSPARENCIA Y COMPRAS PÚBLICAS- (Soy Público soy Transparente)- Dirección Distrital de Desarrollo Institucional de la Secretaría General de la Alcaldía Mayor de Bogotá D.C., -Miércoles 29 y Jueves 30 de julio de 2015. 
8. Semana SIG - Herramientas para la Autoevaluación de la gestión.- Centro de Documentación del IDEP.-Jueves 20 de Agosto de 2015
9. Semana SIG - Gestión Ética Institucional.- Centro de Documentación del IDEP.-Viernes 21 de Agosto de 2015 
10. Presentación de Resultados del Diagnóstico de Visibilidad y Planes Anticorrupción en las Entidades del Distrito.-Archivo Distrital. 25 Agosto de 2015.
11. Cine Club Transparente- “La Ley de Herodes del Director Luis Estrada".- Auditorio Huitaca. 28 de agosto de 2015.
12. Clima Organizacional y Manejo de conflictos-Compensar 222-Miércoles 2 de Septiembre de 2015.- 7am – 4:30pm 
13. Taller para la implementación de la Ley de Transparencia y del Derecho de Acceso a la Información Pública.- Aulas Barulé de la Alcaldía Mayor de Bogotá. Jueves 10 de septiembre de 2015.
14.Programa de “Transparencia, probidad, lucha contra la corrupción y control  social efectivo e incluyente” Sesion 1 Jefe de Control Interno
15. Segunda (2da) sesión clima organizacional. Martes.- Centro de Documentación IDEP.-15 de Septiembre de 2015.
16. Jornada de capacitación en Transversalización de Género. “PLAN DE TRANSVERSALIZACIÓN DE GÉNERO 2014 -2024 y la resolución 800 por medio de la cual se adopta el PETIG, en la SED.”- Jueves 17 de septiembre de 2015.
18. IDEP BICIBIlízate por la justicia climática.-“  Centro de Memoria (Cra. 22 #24-52). Inicio de recorrido y por la carrera séptima ”.- Como preparación al COP 21 (Conferencia de Naciones Unidas sobre Cambio Climático - París – 30 de noviembre a 11 de diciembre de 2015).- Día Internacional sin Vehículos,- 22 de septiembre de 2015.
19. Actividades de sensibilización: “Instrucciones pertinentes sobre el uso de las impresoras con las nuevas configuraciones”. Miércoles 23 de septiembre de 2015
20. CHARLA INFORMATIVA SERVICIOS COMPENSAR CAJA.- Centro de Documentación.-Viernes 25 de septiembre de 2015.</t>
  </si>
  <si>
    <t>Se requiere de una metodología unificada de seguimiento a proyectos de aprendizaje y PIC desde la Subdirección Administrativa, Financiera y de Control Disciplinario. Adicionalmente se encuentra pendiente Capacitación en Conjunto con Planeación de herramientas de mejoramiento.</t>
  </si>
  <si>
    <t>Resultado de la Evaluación al Sistema Integrado de Gestión  mediante Aplicativo SISIG (Secretaría General de la Alcaldía).
Documentos soporte de la Recepción de la información e Informes Preliminares arrojados por el aplicativo.
Procedimientos actualizados en el Sistema DRIVE.</t>
  </si>
  <si>
    <t>Se realizaron las siguientes actividades:
- Ajuste de informe de mejorarmiento por procesos y Base de Datos de acciones de mejora
- Validación  y registro de indicadores del  proceso
- Asistencia Semana SIG - Gestión Ética Institucional
- Asistencia Semana SIG - Herramientas para la Autoevaluación de la gestión</t>
  </si>
  <si>
    <t>Se encuentra pendiente Capacitación en Conjunto con Planeación de herramientas de mejoramiento.</t>
  </si>
  <si>
    <t>Expediente contractual</t>
  </si>
  <si>
    <t>• Proyección del acta de liquidación del contrato por parte del supervisor, dentro del término previsto en el contrato. 
 • Falta de aplicación de formatos actualizados de la gestión contractual que se encuentran publicados en Maloca Aula SIG, por parte de los funcionarios que intervienen en la actividad contractual de la entidad. 
 • Se recomienda que el área técnica de la contratación haga el seguimiento de los compromisos establecidos en el plan de adquisiciones, y los cumplan a través de la elaboración y radicación de los documentos requeridos para cada contratación con la debida antelación. 
 • Se recomienda que el área técnica de la actividad contractual de la entidad, consulte y aplique los formatos aprobados y publicados en MalocaAula SIG, para iniciar los trámites pertinentes a la actividad contractual, durante todas sus etapas.</t>
  </si>
  <si>
    <t>La Oficina Asesora Jurídica, en la vigencia presenta resultados positivos en el desarrollo de la actividad contractual, realizando con disciplina la revisión de documentos preliminares a la contratación para que posteriormente se elabore todos los actos propios de la convocatoria pública o de la contratación directa cuando es el caso.
Durante el 2015 se han celebrado 90 contratos así: 74 contrataciones directas (prestación de servicios profesionales y convenios interadministrativos) y 16 derivadas de convocatorias públicas: 10 Mínimascuantías, 2 Selecciones abreviadas de menor cuantía, 3 Selecciones abreviadas por subasta inversa y 1 Concurso de méritos.</t>
  </si>
  <si>
    <t>Actas de liquidación con Vo.Bo. de la OAJ</t>
  </si>
  <si>
    <t>En relación con las actas de liquidación y certificaciones de terminación de contrato durante la vigencia 2015, la OAJ ha gestionado lo pertinente a:
 • La revisión y corrección de 40 actas de liquidación.
 • Perfeccionamiento y reporte en SIAFI, SECOP y Contratacón a la Vista de 41 actas de liquidación.
 • Reporte en SECOP y Contratación a la Vista de 95 certificaciones de terminación de contratos.
 Con lo anterior se ha cerrado en el sistema el proceso contractual.</t>
  </si>
  <si>
    <t>• Las certificaciones del terminación de contrato elaboradas por el supervisor, no están siendo reportadas en su totalidad a la OAJ, lo cual impide el cierre del proceso de contratación en las diferentes plataformas de publicación y su reporte en los informes periódicos.</t>
  </si>
  <si>
    <t>Actas comité de conciliación</t>
  </si>
  <si>
    <t>En los comités de conciliación se presenta los informes sobre: el seguimiento a las actuaciones judiciales del Abogado sobre procesos judiciales a su cargo, respuesta a tutelas y fallos de las mismas, así como solicitudes de conciliación extrajudial presentadas ante la entidad.</t>
  </si>
  <si>
    <t>Actas comité de contratación</t>
  </si>
  <si>
    <t>En los comités de contratación se realiza el seguimiento al plan de adquisiciones y las actas de liquidación y certificaciones de terminación de contratos reportadas por los supervisores de cada contrato y se realiza el seguimiento al Plan de mejoramiento de la gestión contractual. 
Adicionalmente, se socializa la nueva normatividad en materia de contratación y se ordena la emisión de circulares internas sobre este tema, para se de conocimiento general de los funcionarios de la entidad.</t>
  </si>
  <si>
    <t>Radicado de respuesta a derechos de petición y solicitudes de información.
 Expediente "Derechos de petición" que reposa en el área de correspondencia.
 Plataforma de la Alcaldía Mayor de Bogotá - Sistema de quejas y soluciones.</t>
  </si>
  <si>
    <t>En relación con los derechos de petición y solicitudes de información que realizan los ciudadanos y los entes de control, la OAJ ha gestionado lo pertinente a:
 • Respuesta a 150 solicitudes radicadas ante la entidad entre las que se encuentran: derechos de petición, circulares y solicitudes de información
 • Elaboración y reporte de 27 informes de la gestión contractual mensual a entes de control.</t>
  </si>
  <si>
    <t>Expediente "Tutelas vigencia 2015"
 Expediente del proceso de María Magdalena Morales Sarmiento
 conciliacion extrajudicial con ETB
 siproweb
 Cunsulta procesos Rama Judicial.</t>
  </si>
  <si>
    <t>En cuanto a los procesos judiciales, durante la vigencia 2015 la OAJ ha tramitado lo pertinente al Proceso No. 2004-0576 seguido contra la señora María Magdalena Morales Sarmiento; la respuesta a las acciones de tutela instauradas contra la entidad y la conciliación extrajudicial con la Empresa de Telecomunicaciones de Bogotá ETB.
 • Durante la vigencia 2015, se han instaurado 3 acciones de tutela contra la entidad. La OAJ realizó el estudio y proyectó la respuesta de fondo obteniendo en todos los casos fallos favorables a la entidad.</t>
  </si>
  <si>
    <t>Aplicativo Maloca Aula SIG</t>
  </si>
  <si>
    <t>En cuanto a las actividades de mejoramiento continuo relacionadas con el Sistema Integrado de Gestión, la OAJ, permanentemente realiza la revisión y actualización de los procesos de gestión contractual y gestión jurídica, incluyendo procedimientos, formatos y el manual de contratación.
 Realiza el seguimiento periódico a los planes de mejoramiento, mapa de riesgos anticorrupción y a las estrategias para la construcción del plan anticorrupción y de atención al ciudadano.
 Revisa y consolida el Normograma de la entidad. 
 Verifica que todas en las actuaciones contractuales se aplique los formatos elaborados vigentes y elaborados para cada etapa.</t>
  </si>
  <si>
    <t>Paulo Leguizamón Vargas</t>
  </si>
  <si>
    <t>Certificados de Disponibilidad Presupuestal / Certificados de Registro presupuestal / Giros Presupuestales / Traslados Presupuestales.</t>
  </si>
  <si>
    <t>Juan Francisco Eduardo Salcedo Reyes</t>
  </si>
  <si>
    <t>PAC</t>
  </si>
  <si>
    <t>Ordenes de Pago</t>
  </si>
  <si>
    <t>Conciliaciones</t>
  </si>
  <si>
    <t>Indicadores</t>
  </si>
  <si>
    <t>Actas</t>
  </si>
  <si>
    <t>Informe PREDIS ajustes Gastos Generales 2014, Informes Planta Temporal 2016, Informe Gastos Generales 2016 y Servicios Personales Indirectos 2016</t>
  </si>
  <si>
    <t>Se dio cumplimiento a la entrega de informes y actividades programadas en la Circular 002 de 2015., quedando a la fecha aprobadas las necesidades en gastos generales, servicios personales indirectos y servicios personales asociados a la nómina.</t>
  </si>
  <si>
    <t>Durante el trimestre objeto de evaluación no se presentaron dificultades en el desarrollo de la actividad</t>
  </si>
  <si>
    <t>Carpetas con CDP tramitados, CRP tramitados , Traslados Presupuestales gestionados en el tercer trimestre</t>
  </si>
  <si>
    <t>Registro del 100% de las solicitudes requeridas por las dependencias</t>
  </si>
  <si>
    <t>Actas de Comité de seguimiento a la ejecución presupuestal</t>
  </si>
  <si>
    <t>Correos e informes requeridos a presupuesto por parte de las dependencias encargadas de consolidación.</t>
  </si>
  <si>
    <t>Se han venido configurando y entregando los informes requeridos a presupuesto por parte de las dependencias encargadas de la consolidación de los mismos. Dichos informes se siguen actualizando en concordancia con la ejecución de los recursos de la presente vigencia.</t>
  </si>
  <si>
    <t>Informes y reuniones realizadas con la Oficina Asesora d ePlaneación</t>
  </si>
  <si>
    <t>Se actualizó el mapa de riesgos de la dependencia</t>
  </si>
  <si>
    <t>Base de datos entregada por los supervisores via correo electronico y la reprogramacion en el sistema PAC de la SDH</t>
  </si>
  <si>
    <t>Control del PAC de la entidad, asi como reprogramacion oportuna de pagos para la no generacion de PAC no Ejecutado.</t>
  </si>
  <si>
    <t>Egresos de pago que se encuentran tanto en el sistema SIAFI como en las carpetas fisicas que reposa en la tesorría distrital.</t>
  </si>
  <si>
    <t>Pagos Oportunos, ejecucion adecuada de los recursos de la entidad.</t>
  </si>
  <si>
    <t>Egresos de pagos por los conceptos de nomina que se encuentran el sisitema SIAFI y en las carpetas de la tesoreria.</t>
  </si>
  <si>
    <t>Cumplimiento de los compromisos laborales con los funcionarios de la Entidad.</t>
  </si>
  <si>
    <t>Carpeta de conciliaciones que reposa en la Tesorería del instituto</t>
  </si>
  <si>
    <t>Minimizar las partidas frente a años anterios y control de los ingresos y egresos de recursos del instituto</t>
  </si>
  <si>
    <t>Cumplimiento de los indicadores propuestos para el area</t>
  </si>
  <si>
    <t>Actas de los comites que se encuentran archivadas en la tesoreria</t>
  </si>
  <si>
    <t>Que los diferentes miembros del comité conozcan la realidad financiera del instituto desde el punto de vista tesoral en lo referente a ejecucion de los recursos del instituto</t>
  </si>
  <si>
    <t>Procedimiento en coordinación con la SAFyCD, en el siguiente informe se presentará estructura</t>
  </si>
  <si>
    <t>Estructura de levantamiento técnico sobre el tipo de informe</t>
  </si>
  <si>
    <t>normograma entregado a la OAP para consolidación</t>
  </si>
  <si>
    <t>se entrega el nomrograma correspondiente a las actividades normatizadas en el tema presupuestal</t>
  </si>
  <si>
    <t>Informes reportados según reportes de validación y publicación a través de la página web Institucional</t>
  </si>
  <si>
    <t>Se mantuvo la validación y presentación oportuna de la información contable de la entidad con destino a la Contaduría General de la Nación y Dirección Distrital de Contabilidad</t>
  </si>
  <si>
    <t>Ninguna</t>
  </si>
  <si>
    <t>Declaraciones tributarias presentadas y pagadas, libros auxiliares contables y reportes resumen de la información tributarios</t>
  </si>
  <si>
    <t>Plan de Mejoramiento - Oficina de Control Interno</t>
  </si>
  <si>
    <t>La acción abieta corresponde al cumplimiento en la realización de las reuniones de Comité Técnico de Sostenibilidad Contable en la entidad, se vienen realizando de acuerdo a lo programado.</t>
  </si>
  <si>
    <t>Circulares y correos electrónicos difundiendo la información a los servidores del Instituto</t>
  </si>
  <si>
    <t>La socialización a los servidores del instituto de la normatividad vigente, así como de las directrices internas para el mejoramiento de la calidad de la información contable y tributaria</t>
  </si>
  <si>
    <t>Maloka Aula SIG de la página web de la entidad</t>
  </si>
  <si>
    <t>Se adelantó el proceso de actualizaci'ón de los procesos y procedimientos del Area, los instructivos y manuales que establecen el qué hacer y cómo hacerlo en el Instituto por parte de los funcionarios del Area.</t>
  </si>
  <si>
    <t>Expedientes Contractuales</t>
  </si>
  <si>
    <t>Contratos suscritos y en ejecución</t>
  </si>
  <si>
    <t>Reprogramaciones e ineficiencia en tiempos</t>
  </si>
  <si>
    <t>Expediente Contractual y Recibos de Caja Menor</t>
  </si>
  <si>
    <t>Contrato suscrito y en ejecución, vehículos en correcto funcionamiento</t>
  </si>
  <si>
    <t>Dificulatades precontractuales</t>
  </si>
  <si>
    <t>Plan de inventarios vigencia 2015, comité de inventarios</t>
  </si>
  <si>
    <t>Plan de inventarios, levantamiento físico</t>
  </si>
  <si>
    <t>Informes reportados según requerimientos</t>
  </si>
  <si>
    <t>cumplimiento de reportes</t>
  </si>
  <si>
    <t>reportes mensuales de seguimiento por parte del SAFYCD, cierres</t>
  </si>
  <si>
    <t>Coordinación con Secretaria de Educación e ineficiencias en tiempos por parte del área técnica</t>
  </si>
  <si>
    <t>Lineamientos del Subdirector</t>
  </si>
  <si>
    <t>no ha presentado avance en informe</t>
  </si>
  <si>
    <t>Resolución</t>
  </si>
  <si>
    <t>Cpacitación en clima Laboral y manejo de conflictos</t>
  </si>
  <si>
    <t>Resolución 
Bonos de recreación
Capacitación en clima organizacional y manejo de conflictos</t>
  </si>
  <si>
    <t>Actividades con la Caja de Compensaciópn e internas en el IDEP, Bonos de recreación</t>
  </si>
  <si>
    <t>Matriz de identificación de peligros y valoración de riesgos, inspecciones a puestos de trabajo, capacitaciones con ARL, evaluación de matriz legal, entre otras acciones del plan.</t>
  </si>
  <si>
    <t>Entrega de evaluación parcial</t>
  </si>
  <si>
    <t>Evaluaciones adelantadas</t>
  </si>
  <si>
    <t>Evaluaciones y cierres mensuales de acciones de mejora según corte a 30 de agosto.</t>
  </si>
  <si>
    <t>Seguimiento por parte del Lider mensualmente con cierres sustanciales</t>
  </si>
  <si>
    <t>Ineficiencias en tiempos</t>
  </si>
  <si>
    <t>Actas de reunión</t>
  </si>
  <si>
    <t>Nuevos comités de Convivencia, bienestar y COPASST</t>
  </si>
  <si>
    <t>Bonos pensionales</t>
  </si>
  <si>
    <t>Bonos, proyectados, validados y entregados</t>
  </si>
  <si>
    <t>Cronograma de transferencia documentales, según Circular 4 de 2015</t>
  </si>
  <si>
    <t>Se realizaron las transferencias documentales establecidas para la vigencia 2015 de los archivos de gestión al archivo Central</t>
  </si>
  <si>
    <t>Represamiento Oficina Asesora Jurídica de transferencias vigencias anteriores</t>
  </si>
  <si>
    <t>Levantamiento y acta de visita a las áreas, planilla de asistencia a capacitación</t>
  </si>
  <si>
    <t>Se socializó a cada área las tablas de retención documental y su aplicación dentro de cada una. Se realizó una capacitación General a funcionarios y contratistas del IDEP en cuanto a todos los procesos de gestión documental, archivo y correspondencia.</t>
  </si>
  <si>
    <t>ninguna</t>
  </si>
  <si>
    <t>Se cargó el 100% en el SDQS en tiempo real, se obtuvo que Atención al Ciudadano diera directriz que las comunicaciones entre entidades no se deben cargar al SDQS por gestión del IDEP</t>
  </si>
  <si>
    <t>100% de Derechos de petición cargados en tiempo real, segun indicaciones de Secretaria General</t>
  </si>
  <si>
    <t>La no puesta en funcionamiento del módulo de gestión documental al 100% por parte del proveedor SIAFI (asignación de correspondencia)</t>
  </si>
  <si>
    <t>Estructura del informe de cuatrenio</t>
  </si>
  <si>
    <t>Estructura del informe</t>
  </si>
  <si>
    <t>Transferencias</t>
  </si>
  <si>
    <t>Capacitaciones</t>
  </si>
  <si>
    <t>Derechos de petición</t>
  </si>
  <si>
    <t>Sistema de Información de correspondencia (SIAFI), y copia de los radicados que reposan en presupuesto.correspondiente a 9 oficios y 2 memorandos mensuales para un total de 33 informes en el trimestre objeto de evaluación</t>
  </si>
  <si>
    <t>Se avanzó en la actualización del Plan Estratégico de Desarrollo Institucional, PEDI, conforme al nuevo Plan Sectorial y de Desarrollo</t>
  </si>
  <si>
    <t>Proyecto de documento PEDI</t>
  </si>
  <si>
    <t>Radicado 2015EE265329 del 6 de octubre de 2015</t>
  </si>
  <si>
    <t>Aprobación de la Cuota Global de Gasto asignada al IDEP por la Secretaría de Hacienda.</t>
  </si>
  <si>
    <t>Conversión Semáforo</t>
  </si>
  <si>
    <t xml:space="preserve">           La actividad ya ha cumplido la meta, o está próxima a lograrla o registra un avance tan dinámico que permite pronosticar que se alcanzará la meta anual (&gt;90%).</t>
  </si>
  <si>
    <t xml:space="preserve">           El avance de la actividad presenta una evolución importante, pero que su ritmo de crecimiento requiere cierto énfasis para que alcance la meta anual programada (&gt;70% y &lt;90%).</t>
  </si>
  <si>
    <t xml:space="preserve">           El avance de la actividad presenta un bajo estado de desarrollo, por lo cual se requiere tomar medidas para impulsar su evolución (&gt;40% y &lt;70%).</t>
  </si>
  <si>
    <t xml:space="preserve">           El avance de la actividad registra una escasa evolución y bajo dinamismo con relación a la meta programada para ese trimestre (&lt;40%).</t>
  </si>
  <si>
    <t xml:space="preserve">                                       Registra gráficamente el nivel de demanda atendida en el periodo con relación a la demanda acumulada a la fecha de corte.</t>
  </si>
  <si>
    <t>Conversión Metas Tipo Demanda</t>
  </si>
  <si>
    <t>Fecha de Aprobación: 07/10/2015</t>
  </si>
  <si>
    <t>Versión:2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</si>
</sst>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2" x14ac:knownFonts="1">
    <font>
      <sz val="11"/>
      <color theme="1"/>
      <name val="Calibri"/>
      <family val="2"/>
      <scheme val="minor"/>
    </font>
    <font>
      <sz val="11"/>
      <color theme="1"/>
      <name val="Calibri"/>
      <family val="2"/>
      <scheme val="minor"/>
    </font>
    <font>
      <sz val="10"/>
      <name val="Arial"/>
      <family val="2"/>
    </font>
    <font>
      <sz val="9"/>
      <name val="Arial"/>
      <family val="2"/>
      <charset val="1"/>
    </font>
    <font>
      <b/>
      <sz val="9"/>
      <name val="Arial"/>
      <family val="2"/>
      <charset val="1"/>
    </font>
    <font>
      <b/>
      <sz val="9"/>
      <name val="Arial"/>
      <family val="2"/>
    </font>
    <font>
      <sz val="8"/>
      <name val="Arial"/>
      <family val="2"/>
    </font>
    <font>
      <sz val="8"/>
      <color theme="1"/>
      <name val="Arial"/>
      <family val="2"/>
    </font>
    <font>
      <sz val="8"/>
      <color rgb="FF000000"/>
      <name val="Arial"/>
      <family val="2"/>
    </font>
    <font>
      <sz val="11"/>
      <color theme="1"/>
      <name val="Arial"/>
      <family val="2"/>
    </font>
    <font>
      <b/>
      <sz val="8"/>
      <color theme="1"/>
      <name val="Arial"/>
      <family val="2"/>
    </font>
    <font>
      <b/>
      <sz val="12"/>
      <name val="Arial"/>
      <family val="2"/>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132">
    <xf numFmtId="0" fontId="0" fillId="0" borderId="0" xfId="0"/>
    <xf numFmtId="0" fontId="3" fillId="2" borderId="0" xfId="2" applyFont="1" applyFill="1" applyBorder="1" applyAlignment="1">
      <alignment vertical="center"/>
    </xf>
    <xf numFmtId="0" fontId="0" fillId="2" borderId="0" xfId="0" applyFill="1"/>
    <xf numFmtId="0" fontId="0" fillId="2" borderId="0" xfId="0" applyFill="1" applyBorder="1"/>
    <xf numFmtId="49" fontId="0" fillId="2" borderId="0" xfId="0" applyNumberFormat="1" applyFill="1"/>
    <xf numFmtId="0" fontId="4" fillId="2" borderId="6"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3" borderId="0" xfId="0" applyFont="1" applyFill="1"/>
    <xf numFmtId="0" fontId="7" fillId="2" borderId="6" xfId="0" applyFont="1" applyFill="1" applyBorder="1"/>
    <xf numFmtId="9" fontId="6" fillId="2" borderId="6" xfId="1" applyFont="1" applyFill="1" applyBorder="1" applyAlignment="1">
      <alignment vertical="center" wrapText="1"/>
    </xf>
    <xf numFmtId="0" fontId="6" fillId="2" borderId="6" xfId="0" applyFont="1" applyFill="1" applyBorder="1" applyAlignment="1">
      <alignment horizontal="justify" vertical="center" wrapText="1"/>
    </xf>
    <xf numFmtId="9" fontId="6" fillId="2" borderId="6" xfId="1" applyFont="1" applyFill="1" applyBorder="1" applyAlignment="1">
      <alignment horizontal="center" vertical="center" wrapText="1"/>
    </xf>
    <xf numFmtId="3" fontId="7" fillId="2" borderId="6" xfId="0" applyNumberFormat="1" applyFont="1" applyFill="1" applyBorder="1"/>
    <xf numFmtId="9" fontId="0" fillId="2" borderId="0" xfId="0" applyNumberFormat="1" applyFill="1" applyBorder="1"/>
    <xf numFmtId="0" fontId="7" fillId="2" borderId="6" xfId="0" applyFont="1" applyFill="1" applyBorder="1" applyAlignment="1">
      <alignment horizontal="center" vertical="center"/>
    </xf>
    <xf numFmtId="0" fontId="4" fillId="2" borderId="0" xfId="0" applyFont="1" applyFill="1" applyBorder="1" applyAlignment="1">
      <alignment horizontal="center" vertical="center" wrapText="1"/>
    </xf>
    <xf numFmtId="0" fontId="7" fillId="2" borderId="9" xfId="0" applyFont="1" applyFill="1" applyBorder="1" applyAlignment="1">
      <alignment vertical="center"/>
    </xf>
    <xf numFmtId="0" fontId="6"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164" fontId="6" fillId="2" borderId="6" xfId="1" applyNumberFormat="1" applyFont="1" applyFill="1" applyBorder="1" applyAlignment="1">
      <alignment horizontal="center" vertical="center" wrapText="1"/>
    </xf>
    <xf numFmtId="164" fontId="7" fillId="2" borderId="6" xfId="1" applyNumberFormat="1" applyFont="1" applyFill="1" applyBorder="1" applyAlignment="1">
      <alignment horizontal="center" vertical="center"/>
    </xf>
    <xf numFmtId="0" fontId="7" fillId="2" borderId="6" xfId="1" applyNumberFormat="1" applyFont="1" applyFill="1" applyBorder="1" applyAlignment="1">
      <alignment horizontal="center" vertical="center"/>
    </xf>
    <xf numFmtId="0" fontId="7" fillId="2" borderId="6" xfId="0" applyFont="1" applyFill="1" applyBorder="1" applyAlignment="1">
      <alignment horizontal="justify" wrapText="1"/>
    </xf>
    <xf numFmtId="0" fontId="7" fillId="2" borderId="6" xfId="0" applyFont="1" applyFill="1" applyBorder="1" applyAlignment="1">
      <alignment horizontal="justify" vertical="center" wrapText="1"/>
    </xf>
    <xf numFmtId="164" fontId="7" fillId="2" borderId="6" xfId="0" applyNumberFormat="1" applyFont="1" applyFill="1" applyBorder="1"/>
    <xf numFmtId="164" fontId="6" fillId="2" borderId="6" xfId="1" applyNumberFormat="1" applyFont="1" applyFill="1" applyBorder="1" applyAlignment="1" applyProtection="1">
      <alignment horizontal="center" vertical="center" wrapText="1"/>
    </xf>
    <xf numFmtId="164" fontId="7" fillId="2" borderId="6" xfId="0" applyNumberFormat="1" applyFont="1" applyFill="1" applyBorder="1" applyAlignment="1">
      <alignment horizontal="center" vertical="center"/>
    </xf>
    <xf numFmtId="164" fontId="7" fillId="2" borderId="6" xfId="0" applyNumberFormat="1" applyFont="1" applyFill="1" applyBorder="1" applyAlignment="1">
      <alignment horizontal="right" vertical="center"/>
    </xf>
    <xf numFmtId="164" fontId="7" fillId="2" borderId="6" xfId="0" applyNumberFormat="1" applyFont="1" applyFill="1" applyBorder="1" applyAlignment="1">
      <alignment vertical="center"/>
    </xf>
    <xf numFmtId="0" fontId="7" fillId="2" borderId="6" xfId="0" applyNumberFormat="1" applyFont="1" applyFill="1" applyBorder="1" applyAlignment="1">
      <alignment vertical="center"/>
    </xf>
    <xf numFmtId="10" fontId="7" fillId="2" borderId="6" xfId="0" applyNumberFormat="1" applyFont="1" applyFill="1" applyBorder="1" applyAlignment="1">
      <alignment vertical="center"/>
    </xf>
    <xf numFmtId="0" fontId="7" fillId="2" borderId="6" xfId="0" applyFont="1" applyFill="1" applyBorder="1" applyAlignment="1">
      <alignment vertical="center"/>
    </xf>
    <xf numFmtId="3" fontId="7" fillId="2" borderId="6" xfId="0" applyNumberFormat="1" applyFont="1" applyFill="1" applyBorder="1" applyAlignment="1">
      <alignment vertical="center"/>
    </xf>
    <xf numFmtId="9" fontId="6" fillId="2" borderId="6" xfId="1" applyFont="1" applyFill="1" applyBorder="1" applyAlignment="1">
      <alignment horizontal="right" vertical="center" wrapText="1"/>
    </xf>
    <xf numFmtId="9" fontId="6" fillId="2" borderId="6" xfId="1" applyNumberFormat="1" applyFont="1" applyFill="1" applyBorder="1" applyAlignment="1">
      <alignment horizontal="right" vertical="center" wrapText="1"/>
    </xf>
    <xf numFmtId="9" fontId="7" fillId="2" borderId="6" xfId="1" applyFont="1" applyFill="1" applyBorder="1" applyAlignment="1">
      <alignment horizontal="right" vertical="center"/>
    </xf>
    <xf numFmtId="3" fontId="7" fillId="2" borderId="6" xfId="0" applyNumberFormat="1" applyFont="1" applyFill="1" applyBorder="1" applyAlignment="1">
      <alignment horizontal="right" vertical="center"/>
    </xf>
    <xf numFmtId="3" fontId="7" fillId="2" borderId="6" xfId="0" applyNumberFormat="1" applyFont="1" applyFill="1" applyBorder="1" applyAlignment="1">
      <alignment horizontal="center" vertical="center"/>
    </xf>
    <xf numFmtId="9" fontId="7" fillId="0" borderId="6" xfId="1" applyFont="1" applyFill="1" applyBorder="1" applyAlignment="1">
      <alignment horizontal="right" vertical="center"/>
    </xf>
    <xf numFmtId="0" fontId="7" fillId="2" borderId="6" xfId="0" applyFont="1" applyFill="1" applyBorder="1" applyAlignment="1">
      <alignment horizontal="right" vertical="center"/>
    </xf>
    <xf numFmtId="0" fontId="7" fillId="2" borderId="6" xfId="0" applyNumberFormat="1" applyFont="1" applyFill="1" applyBorder="1"/>
    <xf numFmtId="165" fontId="7" fillId="2" borderId="6" xfId="0" applyNumberFormat="1" applyFont="1" applyFill="1" applyBorder="1" applyAlignment="1">
      <alignment horizontal="center" vertical="center"/>
    </xf>
    <xf numFmtId="9" fontId="6" fillId="0" borderId="6" xfId="1" applyFont="1" applyFill="1" applyBorder="1" applyAlignment="1">
      <alignment horizontal="justify" vertical="center" wrapText="1"/>
    </xf>
    <xf numFmtId="0" fontId="7"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6" xfId="0" applyFont="1" applyFill="1" applyBorder="1" applyAlignment="1">
      <alignment horizontal="justify" vertical="center"/>
    </xf>
    <xf numFmtId="0" fontId="7" fillId="2" borderId="6" xfId="0" applyFont="1" applyFill="1" applyBorder="1" applyAlignment="1">
      <alignment wrapText="1"/>
    </xf>
    <xf numFmtId="9" fontId="6" fillId="2" borderId="6" xfId="1" applyFont="1" applyFill="1" applyBorder="1" applyAlignment="1">
      <alignment horizontal="justify" vertical="center" wrapText="1"/>
    </xf>
    <xf numFmtId="0" fontId="7" fillId="2" borderId="6" xfId="0" applyFont="1" applyFill="1" applyBorder="1" applyAlignment="1">
      <alignment vertical="center" wrapText="1"/>
    </xf>
    <xf numFmtId="0" fontId="8" fillId="0" borderId="0" xfId="0" applyFont="1" applyAlignment="1">
      <alignment horizontal="justify" vertical="center"/>
    </xf>
    <xf numFmtId="0" fontId="7" fillId="2" borderId="6" xfId="0" applyFont="1" applyFill="1" applyBorder="1" applyAlignment="1">
      <alignment horizontal="center" vertical="center" wrapText="1"/>
    </xf>
    <xf numFmtId="9" fontId="7" fillId="2" borderId="6" xfId="1" applyFont="1" applyFill="1" applyBorder="1" applyAlignment="1">
      <alignment horizontal="center" vertical="center"/>
    </xf>
    <xf numFmtId="164" fontId="7" fillId="2" borderId="6" xfId="1" applyNumberFormat="1" applyFont="1" applyFill="1" applyBorder="1" applyAlignment="1">
      <alignment vertical="center"/>
    </xf>
    <xf numFmtId="164" fontId="7" fillId="2" borderId="6" xfId="1" applyNumberFormat="1" applyFont="1" applyFill="1" applyBorder="1"/>
    <xf numFmtId="0" fontId="7"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164" fontId="7" fillId="2" borderId="6" xfId="1" applyNumberFormat="1" applyFont="1" applyFill="1" applyBorder="1" applyAlignment="1">
      <alignment horizontal="right" vertical="center"/>
    </xf>
    <xf numFmtId="0" fontId="7" fillId="2" borderId="6" xfId="0" applyFont="1" applyFill="1" applyBorder="1" applyAlignment="1">
      <alignment horizontal="right"/>
    </xf>
    <xf numFmtId="166" fontId="7" fillId="2" borderId="6" xfId="0" applyNumberFormat="1" applyFont="1" applyFill="1" applyBorder="1"/>
    <xf numFmtId="1" fontId="7" fillId="2" borderId="6" xfId="0" applyNumberFormat="1" applyFont="1" applyFill="1" applyBorder="1" applyAlignment="1">
      <alignment vertical="center"/>
    </xf>
    <xf numFmtId="2" fontId="7" fillId="2" borderId="6" xfId="0" applyNumberFormat="1" applyFont="1" applyFill="1" applyBorder="1" applyAlignment="1">
      <alignment vertical="center"/>
    </xf>
    <xf numFmtId="9" fontId="7" fillId="2" borderId="6" xfId="0" applyNumberFormat="1" applyFont="1" applyFill="1" applyBorder="1" applyAlignment="1">
      <alignment vertical="center"/>
    </xf>
    <xf numFmtId="9" fontId="7" fillId="2" borderId="6" xfId="0" applyNumberFormat="1" applyFont="1" applyFill="1" applyBorder="1"/>
    <xf numFmtId="0" fontId="7" fillId="2" borderId="6" xfId="1" applyNumberFormat="1" applyFont="1" applyFill="1" applyBorder="1" applyAlignment="1">
      <alignment horizontal="right" vertical="center"/>
    </xf>
    <xf numFmtId="2" fontId="7" fillId="2" borderId="6" xfId="1" applyNumberFormat="1" applyFont="1" applyFill="1" applyBorder="1" applyAlignment="1">
      <alignment horizontal="center" vertical="center"/>
    </xf>
    <xf numFmtId="0" fontId="7" fillId="2" borderId="6" xfId="0" applyNumberFormat="1" applyFont="1" applyFill="1" applyBorder="1" applyAlignment="1">
      <alignment horizontal="right" vertical="center"/>
    </xf>
    <xf numFmtId="164" fontId="7" fillId="2" borderId="0" xfId="0" applyNumberFormat="1" applyFont="1" applyFill="1" applyAlignment="1">
      <alignment horizontal="center"/>
    </xf>
    <xf numFmtId="0" fontId="7" fillId="2" borderId="6" xfId="0" applyNumberFormat="1" applyFont="1" applyFill="1" applyBorder="1" applyAlignment="1">
      <alignment horizontal="center" vertical="center"/>
    </xf>
    <xf numFmtId="164" fontId="6" fillId="2" borderId="6" xfId="1" applyNumberFormat="1" applyFont="1" applyFill="1" applyBorder="1" applyAlignment="1" applyProtection="1">
      <alignment horizontal="center" vertical="center" wrapText="1"/>
      <protection hidden="1"/>
    </xf>
    <xf numFmtId="164" fontId="7" fillId="2" borderId="6" xfId="1" applyNumberFormat="1" applyFont="1" applyFill="1" applyBorder="1" applyAlignment="1" applyProtection="1">
      <alignment horizontal="center" vertical="center"/>
      <protection hidden="1"/>
    </xf>
    <xf numFmtId="164" fontId="9" fillId="2" borderId="6" xfId="1" applyNumberFormat="1" applyFont="1" applyFill="1" applyBorder="1" applyAlignment="1" applyProtection="1">
      <alignment horizontal="center" vertical="center"/>
      <protection hidden="1"/>
    </xf>
    <xf numFmtId="164" fontId="7" fillId="2" borderId="6" xfId="0" applyNumberFormat="1" applyFont="1" applyFill="1" applyBorder="1" applyAlignment="1" applyProtection="1">
      <alignment horizontal="center" vertical="center"/>
      <protection hidden="1"/>
    </xf>
    <xf numFmtId="10" fontId="7" fillId="2" borderId="6" xfId="1" applyNumberFormat="1" applyFont="1" applyFill="1" applyBorder="1" applyAlignment="1" applyProtection="1">
      <alignment horizontal="center" vertical="center"/>
      <protection hidden="1"/>
    </xf>
    <xf numFmtId="3" fontId="7" fillId="2" borderId="6" xfId="1" applyNumberFormat="1" applyFont="1" applyFill="1" applyBorder="1" applyAlignment="1" applyProtection="1">
      <alignment horizontal="center" vertical="center"/>
      <protection hidden="1"/>
    </xf>
    <xf numFmtId="0" fontId="7" fillId="2" borderId="6" xfId="1" applyNumberFormat="1" applyFont="1" applyFill="1" applyBorder="1" applyAlignment="1" applyProtection="1">
      <alignment horizontal="center" vertical="center"/>
      <protection hidden="1"/>
    </xf>
    <xf numFmtId="1" fontId="7" fillId="2" borderId="6" xfId="1" applyNumberFormat="1" applyFont="1" applyFill="1" applyBorder="1" applyAlignment="1" applyProtection="1">
      <alignment horizontal="center" vertical="center"/>
      <protection hidden="1"/>
    </xf>
    <xf numFmtId="0" fontId="7" fillId="2" borderId="0" xfId="0" applyFont="1" applyFill="1"/>
    <xf numFmtId="49" fontId="7" fillId="2" borderId="0" xfId="0" applyNumberFormat="1" applyFont="1" applyFill="1"/>
    <xf numFmtId="0" fontId="7" fillId="2" borderId="10" xfId="0" applyFont="1" applyFill="1" applyBorder="1"/>
    <xf numFmtId="0" fontId="7" fillId="2" borderId="4" xfId="0" applyFont="1" applyFill="1" applyBorder="1"/>
    <xf numFmtId="0" fontId="7" fillId="2" borderId="12" xfId="0" applyFont="1" applyFill="1" applyBorder="1"/>
    <xf numFmtId="0" fontId="7" fillId="2" borderId="3" xfId="0" applyFont="1" applyFill="1" applyBorder="1" applyAlignment="1">
      <alignment vertical="center"/>
    </xf>
    <xf numFmtId="0" fontId="7" fillId="2" borderId="1" xfId="0" applyFont="1" applyFill="1" applyBorder="1" applyAlignment="1">
      <alignment vertical="center"/>
    </xf>
    <xf numFmtId="0" fontId="7" fillId="2" borderId="13" xfId="0" applyFont="1" applyFill="1" applyBorder="1"/>
    <xf numFmtId="0" fontId="7" fillId="2" borderId="2" xfId="0" applyFont="1" applyFill="1" applyBorder="1"/>
    <xf numFmtId="0" fontId="7" fillId="2" borderId="14" xfId="0" applyFont="1" applyFill="1" applyBorder="1" applyAlignment="1">
      <alignment vertical="center"/>
    </xf>
    <xf numFmtId="0" fontId="7" fillId="2" borderId="0" xfId="0" applyFont="1" applyFill="1" applyBorder="1"/>
    <xf numFmtId="0" fontId="7" fillId="2" borderId="11" xfId="0" applyFont="1" applyFill="1" applyBorder="1" applyAlignment="1">
      <alignment vertical="center"/>
    </xf>
    <xf numFmtId="0" fontId="7" fillId="2" borderId="15" xfId="0" applyFont="1" applyFill="1" applyBorder="1"/>
    <xf numFmtId="0" fontId="10" fillId="2" borderId="0" xfId="0" applyFont="1" applyFill="1"/>
    <xf numFmtId="0" fontId="7" fillId="2" borderId="14" xfId="0" applyFont="1" applyFill="1" applyBorder="1"/>
    <xf numFmtId="0" fontId="2" fillId="2" borderId="0" xfId="2" applyFont="1" applyFill="1" applyBorder="1" applyAlignment="1">
      <alignment vertical="center"/>
    </xf>
    <xf numFmtId="0" fontId="2" fillId="2" borderId="6" xfId="2"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3">
    <cellStyle name="Normal" xfId="0" builtinId="0"/>
    <cellStyle name="Normal 2" xfId="2"/>
    <cellStyle name="Porcentaje" xfId="1" builtinId="5"/>
  </cellStyles>
  <dxfs count="6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33131</xdr:colOff>
      <xdr:row>108</xdr:row>
      <xdr:rowOff>14085</xdr:rowOff>
    </xdr:from>
    <xdr:to>
      <xdr:col>1</xdr:col>
      <xdr:colOff>969131</xdr:colOff>
      <xdr:row>108</xdr:row>
      <xdr:rowOff>238972</xdr:rowOff>
    </xdr:to>
    <xdr:pic>
      <xdr:nvPicPr>
        <xdr:cNvPr id="8" name="Imagen 7"/>
        <xdr:cNvPicPr>
          <a:picLocks noChangeAspect="1"/>
        </xdr:cNvPicPr>
      </xdr:nvPicPr>
      <xdr:blipFill rotWithShape="1">
        <a:blip xmlns:r="http://schemas.openxmlformats.org/officeDocument/2006/relationships" r:embed="rId1"/>
        <a:srcRect l="68886" t="44842" r="21309" b="50968"/>
        <a:stretch/>
      </xdr:blipFill>
      <xdr:spPr>
        <a:xfrm>
          <a:off x="405848" y="73787281"/>
          <a:ext cx="936000" cy="224887"/>
        </a:xfrm>
        <a:prstGeom prst="rect">
          <a:avLst/>
        </a:prstGeom>
      </xdr:spPr>
    </xdr:pic>
    <xdr:clientData/>
  </xdr:twoCellAnchor>
  <xdr:oneCellAnchor>
    <xdr:from>
      <xdr:col>1</xdr:col>
      <xdr:colOff>49695</xdr:colOff>
      <xdr:row>102</xdr:row>
      <xdr:rowOff>5804</xdr:rowOff>
    </xdr:from>
    <xdr:ext cx="216000" cy="789459"/>
    <xdr:pic>
      <xdr:nvPicPr>
        <xdr:cNvPr id="9" name="Imagen 8"/>
        <xdr:cNvPicPr>
          <a:picLocks noChangeAspect="1"/>
        </xdr:cNvPicPr>
      </xdr:nvPicPr>
      <xdr:blipFill rotWithShape="1">
        <a:blip xmlns:r="http://schemas.openxmlformats.org/officeDocument/2006/relationships" r:embed="rId2"/>
        <a:srcRect l="61913" t="49485" r="35629" b="34538"/>
        <a:stretch/>
      </xdr:blipFill>
      <xdr:spPr>
        <a:xfrm>
          <a:off x="422412" y="72702261"/>
          <a:ext cx="216000" cy="789459"/>
        </a:xfrm>
        <a:prstGeom prst="rect">
          <a:avLst/>
        </a:prstGeom>
      </xdr:spPr>
    </xdr:pic>
    <xdr:clientData/>
  </xdr:oneCellAnchor>
  <xdr:twoCellAnchor editAs="oneCell">
    <xdr:from>
      <xdr:col>1</xdr:col>
      <xdr:colOff>1060276</xdr:colOff>
      <xdr:row>0</xdr:row>
      <xdr:rowOff>228217</xdr:rowOff>
    </xdr:from>
    <xdr:to>
      <xdr:col>2</xdr:col>
      <xdr:colOff>12</xdr:colOff>
      <xdr:row>3</xdr:row>
      <xdr:rowOff>90030</xdr:rowOff>
    </xdr:to>
    <xdr:pic>
      <xdr:nvPicPr>
        <xdr:cNvPr id="5" name="1 Imagen"/>
        <xdr:cNvPicPr>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31983" y="228217"/>
          <a:ext cx="1262907" cy="111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150</xdr:row>
      <xdr:rowOff>0</xdr:rowOff>
    </xdr:from>
    <xdr:to>
      <xdr:col>8</xdr:col>
      <xdr:colOff>417229</xdr:colOff>
      <xdr:row>162</xdr:row>
      <xdr:rowOff>149680</xdr:rowOff>
    </xdr:to>
    <xdr:pic>
      <xdr:nvPicPr>
        <xdr:cNvPr id="2" name="Imagen 3"/>
        <xdr:cNvPicPr>
          <a:picLocks noChangeAspect="1"/>
        </xdr:cNvPicPr>
      </xdr:nvPicPr>
      <xdr:blipFill rotWithShape="1">
        <a:blip xmlns:r="http://schemas.openxmlformats.org/officeDocument/2006/relationships" r:embed="rId1"/>
        <a:srcRect l="25416" t="59531" r="22287" b="20749"/>
        <a:stretch/>
      </xdr:blipFill>
      <xdr:spPr>
        <a:xfrm>
          <a:off x="762000" y="28384500"/>
          <a:ext cx="11513854" cy="2435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tabSelected="1" topLeftCell="G63" zoomScale="41" zoomScaleNormal="41" workbookViewId="0">
      <selection activeCell="W82" sqref="W82"/>
    </sheetView>
  </sheetViews>
  <sheetFormatPr baseColWidth="10" defaultColWidth="0" defaultRowHeight="15" zeroHeight="1" x14ac:dyDescent="0.25"/>
  <cols>
    <col min="1" max="1" width="5.5703125" style="2" customWidth="1"/>
    <col min="2" max="2" width="34.85546875" style="2" customWidth="1"/>
    <col min="3" max="3" width="24.42578125" style="2" customWidth="1"/>
    <col min="4" max="4" width="40.5703125" style="2" customWidth="1"/>
    <col min="5" max="5" width="34.7109375" style="2" customWidth="1"/>
    <col min="6" max="6" width="58" style="2" customWidth="1"/>
    <col min="7" max="9" width="13.7109375" style="2" customWidth="1"/>
    <col min="10" max="10" width="18.140625" style="2" customWidth="1"/>
    <col min="11" max="11" width="12.5703125" style="4" customWidth="1"/>
    <col min="12" max="12" width="13" style="2" customWidth="1"/>
    <col min="13" max="15" width="11.42578125" style="2" customWidth="1"/>
    <col min="16" max="16" width="16.140625" style="2" customWidth="1"/>
    <col min="17" max="17" width="12.7109375" style="2" customWidth="1"/>
    <col min="18" max="22" width="11.42578125" style="2" customWidth="1"/>
    <col min="23" max="23" width="14.85546875" style="2" customWidth="1"/>
    <col min="24" max="24" width="15.42578125" style="2" customWidth="1"/>
    <col min="25" max="25" width="39.7109375" style="2" customWidth="1"/>
    <col min="26" max="26" width="140.28515625" style="2" customWidth="1"/>
    <col min="27" max="27" width="64.7109375" style="2" customWidth="1"/>
    <col min="28" max="28" width="15.28515625" style="2" customWidth="1"/>
    <col min="29" max="32" width="11.42578125" style="2" customWidth="1"/>
    <col min="33" max="34" width="0" style="2" hidden="1" customWidth="1"/>
    <col min="35" max="16384" width="11.42578125" style="2" hidden="1"/>
  </cols>
  <sheetData>
    <row r="1" spans="1:33" s="96" customFormat="1" ht="32.25" customHeight="1" x14ac:dyDescent="0.25">
      <c r="A1" s="97"/>
      <c r="B1" s="97"/>
      <c r="C1" s="97"/>
      <c r="D1" s="98" t="s">
        <v>1</v>
      </c>
      <c r="E1" s="99"/>
      <c r="F1" s="99"/>
      <c r="G1" s="99"/>
      <c r="H1" s="99"/>
      <c r="I1" s="99"/>
      <c r="J1" s="99"/>
      <c r="K1" s="99"/>
      <c r="L1" s="99"/>
      <c r="M1" s="99"/>
      <c r="N1" s="99"/>
      <c r="O1" s="99"/>
      <c r="P1" s="99"/>
      <c r="Q1" s="99"/>
      <c r="R1" s="99"/>
      <c r="S1" s="99"/>
      <c r="T1" s="99"/>
      <c r="U1" s="99"/>
      <c r="V1" s="99"/>
      <c r="W1" s="99"/>
      <c r="X1" s="99"/>
      <c r="Y1" s="99"/>
      <c r="Z1" s="100"/>
      <c r="AA1" s="104" t="s">
        <v>0</v>
      </c>
      <c r="AB1" s="105"/>
    </row>
    <row r="2" spans="1:33" s="96" customFormat="1" ht="32.25" customHeight="1" x14ac:dyDescent="0.25">
      <c r="A2" s="97"/>
      <c r="B2" s="97"/>
      <c r="C2" s="97"/>
      <c r="D2" s="98"/>
      <c r="E2" s="99"/>
      <c r="F2" s="99"/>
      <c r="G2" s="99"/>
      <c r="H2" s="99"/>
      <c r="I2" s="99"/>
      <c r="J2" s="99"/>
      <c r="K2" s="99"/>
      <c r="L2" s="99"/>
      <c r="M2" s="99"/>
      <c r="N2" s="99"/>
      <c r="O2" s="99"/>
      <c r="P2" s="99"/>
      <c r="Q2" s="99"/>
      <c r="R2" s="99"/>
      <c r="S2" s="99"/>
      <c r="T2" s="99"/>
      <c r="U2" s="99"/>
      <c r="V2" s="99"/>
      <c r="W2" s="99"/>
      <c r="X2" s="99"/>
      <c r="Y2" s="99"/>
      <c r="Z2" s="100"/>
      <c r="AA2" s="104" t="s">
        <v>485</v>
      </c>
      <c r="AB2" s="105"/>
    </row>
    <row r="3" spans="1:33" s="96" customFormat="1" ht="32.25" customHeight="1" x14ac:dyDescent="0.25">
      <c r="A3" s="97"/>
      <c r="B3" s="97"/>
      <c r="C3" s="97"/>
      <c r="D3" s="98"/>
      <c r="E3" s="99"/>
      <c r="F3" s="99"/>
      <c r="G3" s="99"/>
      <c r="H3" s="99"/>
      <c r="I3" s="99"/>
      <c r="J3" s="99"/>
      <c r="K3" s="99"/>
      <c r="L3" s="99"/>
      <c r="M3" s="99"/>
      <c r="N3" s="99"/>
      <c r="O3" s="99"/>
      <c r="P3" s="99"/>
      <c r="Q3" s="99"/>
      <c r="R3" s="99"/>
      <c r="S3" s="99"/>
      <c r="T3" s="99"/>
      <c r="U3" s="99"/>
      <c r="V3" s="99"/>
      <c r="W3" s="99"/>
      <c r="X3" s="99"/>
      <c r="Y3" s="99"/>
      <c r="Z3" s="100"/>
      <c r="AA3" s="104" t="s">
        <v>484</v>
      </c>
      <c r="AB3" s="105"/>
    </row>
    <row r="4" spans="1:33" s="96" customFormat="1" ht="32.25" customHeight="1" x14ac:dyDescent="0.25">
      <c r="A4" s="97"/>
      <c r="B4" s="97"/>
      <c r="C4" s="97"/>
      <c r="D4" s="101"/>
      <c r="E4" s="102"/>
      <c r="F4" s="102"/>
      <c r="G4" s="102"/>
      <c r="H4" s="102"/>
      <c r="I4" s="102"/>
      <c r="J4" s="102"/>
      <c r="K4" s="102"/>
      <c r="L4" s="102"/>
      <c r="M4" s="102"/>
      <c r="N4" s="102"/>
      <c r="O4" s="102"/>
      <c r="P4" s="102"/>
      <c r="Q4" s="102"/>
      <c r="R4" s="102"/>
      <c r="S4" s="102"/>
      <c r="T4" s="102"/>
      <c r="U4" s="102"/>
      <c r="V4" s="102"/>
      <c r="W4" s="102"/>
      <c r="X4" s="102"/>
      <c r="Y4" s="102"/>
      <c r="Z4" s="103"/>
      <c r="AA4" s="104" t="s">
        <v>2</v>
      </c>
      <c r="AB4" s="105"/>
    </row>
    <row r="5" spans="1:33" s="1" customFormat="1" ht="29.25" customHeight="1" x14ac:dyDescent="0.25">
      <c r="A5" s="125" t="s">
        <v>34</v>
      </c>
      <c r="B5" s="126"/>
      <c r="C5" s="126"/>
      <c r="D5" s="126"/>
      <c r="E5" s="126"/>
      <c r="F5" s="126"/>
      <c r="G5" s="126"/>
      <c r="H5" s="126"/>
      <c r="I5" s="126"/>
      <c r="J5" s="126"/>
      <c r="K5" s="127"/>
      <c r="L5" s="125" t="s">
        <v>54</v>
      </c>
      <c r="M5" s="126"/>
      <c r="N5" s="126"/>
      <c r="O5" s="126"/>
      <c r="P5" s="127"/>
      <c r="Q5" s="128" t="s">
        <v>43</v>
      </c>
      <c r="R5" s="128"/>
      <c r="S5" s="128"/>
      <c r="T5" s="128"/>
      <c r="U5" s="128"/>
      <c r="V5" s="128"/>
      <c r="W5" s="128"/>
      <c r="X5" s="128"/>
      <c r="Y5" s="128"/>
      <c r="Z5" s="128"/>
      <c r="AA5" s="128"/>
      <c r="AB5" s="128"/>
    </row>
    <row r="6" spans="1:33" s="1" customFormat="1" ht="29.25" customHeight="1" x14ac:dyDescent="0.25">
      <c r="A6" s="118" t="s">
        <v>35</v>
      </c>
      <c r="B6" s="118" t="s">
        <v>3</v>
      </c>
      <c r="C6" s="118" t="s">
        <v>80</v>
      </c>
      <c r="D6" s="118" t="s">
        <v>4</v>
      </c>
      <c r="E6" s="118" t="s">
        <v>81</v>
      </c>
      <c r="F6" s="118" t="s">
        <v>5</v>
      </c>
      <c r="G6" s="129" t="s">
        <v>6</v>
      </c>
      <c r="H6" s="130"/>
      <c r="I6" s="120" t="s">
        <v>30</v>
      </c>
      <c r="J6" s="121"/>
      <c r="K6" s="131"/>
      <c r="L6" s="120" t="s">
        <v>33</v>
      </c>
      <c r="M6" s="121"/>
      <c r="N6" s="121"/>
      <c r="O6" s="121"/>
      <c r="P6" s="118" t="s">
        <v>11</v>
      </c>
      <c r="Q6" s="122" t="s">
        <v>44</v>
      </c>
      <c r="R6" s="123"/>
      <c r="S6" s="123"/>
      <c r="T6" s="123"/>
      <c r="U6" s="124"/>
      <c r="V6" s="118" t="s">
        <v>37</v>
      </c>
      <c r="W6" s="118" t="s">
        <v>38</v>
      </c>
      <c r="X6" s="118" t="s">
        <v>39</v>
      </c>
      <c r="Y6" s="118" t="s">
        <v>40</v>
      </c>
      <c r="Z6" s="118" t="s">
        <v>14</v>
      </c>
      <c r="AA6" s="118" t="s">
        <v>41</v>
      </c>
      <c r="AB6" s="118" t="s">
        <v>42</v>
      </c>
    </row>
    <row r="7" spans="1:33" ht="50.25" customHeight="1" x14ac:dyDescent="0.25">
      <c r="A7" s="119"/>
      <c r="B7" s="119"/>
      <c r="C7" s="119"/>
      <c r="D7" s="119"/>
      <c r="E7" s="119"/>
      <c r="F7" s="119"/>
      <c r="G7" s="7" t="s">
        <v>78</v>
      </c>
      <c r="H7" s="7" t="s">
        <v>79</v>
      </c>
      <c r="I7" s="5" t="s">
        <v>77</v>
      </c>
      <c r="J7" s="5" t="s">
        <v>31</v>
      </c>
      <c r="K7" s="6" t="s">
        <v>32</v>
      </c>
      <c r="L7" s="5" t="s">
        <v>7</v>
      </c>
      <c r="M7" s="5" t="s">
        <v>8</v>
      </c>
      <c r="N7" s="5" t="s">
        <v>9</v>
      </c>
      <c r="O7" s="5" t="s">
        <v>10</v>
      </c>
      <c r="P7" s="119"/>
      <c r="Q7" s="5" t="s">
        <v>36</v>
      </c>
      <c r="R7" s="5" t="s">
        <v>7</v>
      </c>
      <c r="S7" s="5" t="s">
        <v>8</v>
      </c>
      <c r="T7" s="5" t="s">
        <v>9</v>
      </c>
      <c r="U7" s="5" t="s">
        <v>10</v>
      </c>
      <c r="V7" s="119"/>
      <c r="W7" s="119"/>
      <c r="X7" s="119"/>
      <c r="Y7" s="119"/>
      <c r="Z7" s="119"/>
      <c r="AA7" s="119"/>
      <c r="AB7" s="119"/>
      <c r="AD7" s="16"/>
      <c r="AE7" s="16"/>
      <c r="AF7" s="16"/>
      <c r="AG7" s="16"/>
    </row>
    <row r="8" spans="1:33" s="3" customFormat="1" ht="67.5" x14ac:dyDescent="0.25">
      <c r="A8" s="106">
        <f>IFERROR(IF(B8="","",1+A7),1)</f>
        <v>1</v>
      </c>
      <c r="B8" s="109" t="s">
        <v>46</v>
      </c>
      <c r="C8" s="109" t="s">
        <v>49</v>
      </c>
      <c r="D8" s="109" t="s">
        <v>62</v>
      </c>
      <c r="E8" s="109" t="s">
        <v>71</v>
      </c>
      <c r="F8" s="11" t="s">
        <v>83</v>
      </c>
      <c r="G8" s="22">
        <v>0.03</v>
      </c>
      <c r="H8" s="73">
        <f>G8*0.75</f>
        <v>2.2499999999999999E-2</v>
      </c>
      <c r="I8" s="10" t="s">
        <v>194</v>
      </c>
      <c r="J8" s="45" t="s">
        <v>228</v>
      </c>
      <c r="K8" s="36">
        <v>1</v>
      </c>
      <c r="L8" s="22">
        <v>0.20699999999999999</v>
      </c>
      <c r="M8" s="22">
        <v>0.33</v>
      </c>
      <c r="N8" s="22">
        <v>0.26</v>
      </c>
      <c r="O8" s="22">
        <v>0.20300000000000001</v>
      </c>
      <c r="P8" s="12" t="s">
        <v>202</v>
      </c>
      <c r="Q8" s="42"/>
      <c r="R8" s="30">
        <v>0.20660000000000001</v>
      </c>
      <c r="S8" s="31">
        <v>0.3332</v>
      </c>
      <c r="T8" s="31">
        <v>0.32500000000000001</v>
      </c>
      <c r="U8" s="27"/>
      <c r="V8" s="74">
        <f>SUM(R8:U8)</f>
        <v>0.86480000000000001</v>
      </c>
      <c r="W8" s="75">
        <f>IFERROR(IF(I8="Demanda",V8/Q8,IF(I8="Constante",V8/(K8*4),V8/K8)),0)</f>
        <v>0.86480000000000001</v>
      </c>
      <c r="X8" s="76">
        <f t="shared" ref="X8:X39" si="0">W8*H8</f>
        <v>1.9458E-2</v>
      </c>
      <c r="Y8" s="26" t="s">
        <v>203</v>
      </c>
      <c r="Z8" s="26" t="s">
        <v>262</v>
      </c>
      <c r="AA8" s="48" t="s">
        <v>265</v>
      </c>
      <c r="AB8" s="9" t="s">
        <v>264</v>
      </c>
      <c r="AC8" s="14" t="s">
        <v>264</v>
      </c>
      <c r="AD8" s="14"/>
    </row>
    <row r="9" spans="1:33" s="3" customFormat="1" ht="117" customHeight="1" x14ac:dyDescent="0.25">
      <c r="A9" s="107"/>
      <c r="B9" s="110"/>
      <c r="C9" s="110"/>
      <c r="D9" s="110"/>
      <c r="E9" s="110"/>
      <c r="F9" s="11" t="s">
        <v>84</v>
      </c>
      <c r="G9" s="22">
        <v>0.04</v>
      </c>
      <c r="H9" s="73">
        <f t="shared" ref="H9:H30" si="1">G9*0.75</f>
        <v>0.03</v>
      </c>
      <c r="I9" s="10" t="s">
        <v>194</v>
      </c>
      <c r="J9" s="45" t="s">
        <v>228</v>
      </c>
      <c r="K9" s="36">
        <v>1</v>
      </c>
      <c r="L9" s="22">
        <v>0.32500000000000001</v>
      </c>
      <c r="M9" s="22">
        <v>0.24</v>
      </c>
      <c r="N9" s="22">
        <v>0.21</v>
      </c>
      <c r="O9" s="22">
        <v>0.22500000000000001</v>
      </c>
      <c r="P9" s="12" t="s">
        <v>204</v>
      </c>
      <c r="Q9" s="42"/>
      <c r="R9" s="31">
        <v>0.32</v>
      </c>
      <c r="S9" s="31">
        <v>0.24129999999999999</v>
      </c>
      <c r="T9" s="31">
        <v>0.21</v>
      </c>
      <c r="U9" s="27"/>
      <c r="V9" s="74">
        <f t="shared" ref="V9:V72" si="2">SUM(R9:U9)</f>
        <v>0.77129999999999999</v>
      </c>
      <c r="W9" s="75">
        <f t="shared" ref="W9:W72" si="3">IFERROR(IF(I9="Demanda",V9/Q9,IF(I9="Constante",V9/(K9*4),V9/K9)),0)</f>
        <v>0.77129999999999999</v>
      </c>
      <c r="X9" s="76">
        <f t="shared" si="0"/>
        <v>2.3139E-2</v>
      </c>
      <c r="Y9" s="26" t="s">
        <v>203</v>
      </c>
      <c r="Z9" s="26" t="s">
        <v>266</v>
      </c>
      <c r="AA9" s="34" t="s">
        <v>263</v>
      </c>
      <c r="AB9" s="9"/>
      <c r="AC9" s="14"/>
      <c r="AD9" s="14"/>
    </row>
    <row r="10" spans="1:33" s="3" customFormat="1" ht="68.25" x14ac:dyDescent="0.25">
      <c r="A10" s="107"/>
      <c r="B10" s="110"/>
      <c r="C10" s="110"/>
      <c r="D10" s="110"/>
      <c r="E10" s="110"/>
      <c r="F10" s="11" t="s">
        <v>85</v>
      </c>
      <c r="G10" s="22">
        <v>0.04</v>
      </c>
      <c r="H10" s="73">
        <f t="shared" si="1"/>
        <v>0.03</v>
      </c>
      <c r="I10" s="10" t="s">
        <v>194</v>
      </c>
      <c r="J10" s="45" t="s">
        <v>228</v>
      </c>
      <c r="K10" s="36">
        <v>1</v>
      </c>
      <c r="L10" s="28">
        <v>0.05</v>
      </c>
      <c r="M10" s="28">
        <v>0.45</v>
      </c>
      <c r="N10" s="28">
        <v>0.25</v>
      </c>
      <c r="O10" s="28">
        <v>0.25</v>
      </c>
      <c r="P10" s="12" t="s">
        <v>204</v>
      </c>
      <c r="Q10" s="42"/>
      <c r="R10" s="31">
        <v>0.04</v>
      </c>
      <c r="S10" s="31">
        <v>0.52</v>
      </c>
      <c r="T10" s="31">
        <v>0.1875</v>
      </c>
      <c r="U10" s="9"/>
      <c r="V10" s="74">
        <f t="shared" si="2"/>
        <v>0.74750000000000005</v>
      </c>
      <c r="W10" s="75">
        <f t="shared" si="3"/>
        <v>0.74750000000000005</v>
      </c>
      <c r="X10" s="76">
        <f t="shared" si="0"/>
        <v>2.2425E-2</v>
      </c>
      <c r="Y10" s="26" t="s">
        <v>203</v>
      </c>
      <c r="Z10" s="25" t="s">
        <v>269</v>
      </c>
      <c r="AA10" s="34" t="s">
        <v>268</v>
      </c>
      <c r="AB10" s="9"/>
    </row>
    <row r="11" spans="1:33" s="3" customFormat="1" ht="34.5" x14ac:dyDescent="0.25">
      <c r="A11" s="107"/>
      <c r="B11" s="110"/>
      <c r="C11" s="110"/>
      <c r="D11" s="111"/>
      <c r="E11" s="111"/>
      <c r="F11" s="11" t="s">
        <v>86</v>
      </c>
      <c r="G11" s="22">
        <v>0.04</v>
      </c>
      <c r="H11" s="73">
        <f t="shared" si="1"/>
        <v>0.03</v>
      </c>
      <c r="I11" s="10" t="s">
        <v>194</v>
      </c>
      <c r="J11" s="45" t="s">
        <v>228</v>
      </c>
      <c r="K11" s="36">
        <v>1</v>
      </c>
      <c r="L11" s="22">
        <v>0.18890000000000001</v>
      </c>
      <c r="M11" s="22">
        <v>0.35</v>
      </c>
      <c r="N11" s="22">
        <v>0.25</v>
      </c>
      <c r="O11" s="22">
        <v>0.21110000000000001</v>
      </c>
      <c r="P11" s="12" t="s">
        <v>205</v>
      </c>
      <c r="Q11" s="42"/>
      <c r="R11" s="31">
        <v>0.17730000000000001</v>
      </c>
      <c r="S11" s="31">
        <v>0.3624</v>
      </c>
      <c r="T11" s="31">
        <v>0.2389</v>
      </c>
      <c r="U11" s="9"/>
      <c r="V11" s="74">
        <f t="shared" si="2"/>
        <v>0.77860000000000007</v>
      </c>
      <c r="W11" s="75">
        <f t="shared" si="3"/>
        <v>0.77860000000000007</v>
      </c>
      <c r="X11" s="76">
        <f t="shared" si="0"/>
        <v>2.3358E-2</v>
      </c>
      <c r="Y11" s="26" t="s">
        <v>203</v>
      </c>
      <c r="Z11" s="25" t="s">
        <v>267</v>
      </c>
      <c r="AA11" s="34" t="s">
        <v>268</v>
      </c>
      <c r="AB11" s="9"/>
    </row>
    <row r="12" spans="1:33" s="3" customFormat="1" ht="57" x14ac:dyDescent="0.25">
      <c r="A12" s="108"/>
      <c r="B12" s="111"/>
      <c r="C12" s="111"/>
      <c r="D12" s="18" t="s">
        <v>63</v>
      </c>
      <c r="E12" s="18" t="s">
        <v>72</v>
      </c>
      <c r="F12" s="11" t="s">
        <v>87</v>
      </c>
      <c r="G12" s="22">
        <v>0.1</v>
      </c>
      <c r="H12" s="73">
        <f t="shared" si="1"/>
        <v>7.5000000000000011E-2</v>
      </c>
      <c r="I12" s="10" t="s">
        <v>194</v>
      </c>
      <c r="J12" s="45" t="s">
        <v>228</v>
      </c>
      <c r="K12" s="36">
        <v>0.3</v>
      </c>
      <c r="L12" s="22">
        <v>3.15E-2</v>
      </c>
      <c r="M12" s="22">
        <v>0.14560000000000001</v>
      </c>
      <c r="N12" s="22">
        <v>8.9899999999999994E-2</v>
      </c>
      <c r="O12" s="22">
        <v>3.3000000000000002E-2</v>
      </c>
      <c r="P12" s="12" t="s">
        <v>202</v>
      </c>
      <c r="Q12" s="42"/>
      <c r="R12" s="31">
        <v>3.15E-2</v>
      </c>
      <c r="S12" s="31">
        <v>0.14560000000000001</v>
      </c>
      <c r="T12" s="31">
        <v>8.9899999999999994E-2</v>
      </c>
      <c r="U12" s="9"/>
      <c r="V12" s="74">
        <f t="shared" si="2"/>
        <v>0.26700000000000002</v>
      </c>
      <c r="W12" s="75">
        <f t="shared" si="3"/>
        <v>0.89000000000000012</v>
      </c>
      <c r="X12" s="76">
        <f t="shared" si="0"/>
        <v>6.6750000000000018E-2</v>
      </c>
      <c r="Y12" s="26" t="s">
        <v>203</v>
      </c>
      <c r="Z12" s="49" t="s">
        <v>270</v>
      </c>
      <c r="AA12" s="34" t="s">
        <v>263</v>
      </c>
      <c r="AB12" s="9"/>
    </row>
    <row r="13" spans="1:33" s="3" customFormat="1" ht="135.75" x14ac:dyDescent="0.25">
      <c r="A13" s="106">
        <f>IFERROR(IF(B13="","",1+A8),1)</f>
        <v>2</v>
      </c>
      <c r="B13" s="109" t="s">
        <v>46</v>
      </c>
      <c r="C13" s="109" t="s">
        <v>50</v>
      </c>
      <c r="D13" s="109" t="s">
        <v>64</v>
      </c>
      <c r="E13" s="109" t="s">
        <v>169</v>
      </c>
      <c r="F13" s="11" t="s">
        <v>88</v>
      </c>
      <c r="G13" s="22">
        <v>0.03</v>
      </c>
      <c r="H13" s="73">
        <f t="shared" si="1"/>
        <v>2.2499999999999999E-2</v>
      </c>
      <c r="I13" s="10" t="s">
        <v>194</v>
      </c>
      <c r="J13" s="45" t="s">
        <v>228</v>
      </c>
      <c r="K13" s="36">
        <v>1</v>
      </c>
      <c r="L13" s="22">
        <v>0.18179999999999999</v>
      </c>
      <c r="M13" s="22">
        <v>0.2727</v>
      </c>
      <c r="N13" s="22">
        <v>0.2727</v>
      </c>
      <c r="O13" s="22">
        <v>0.27279999999999999</v>
      </c>
      <c r="P13" s="12" t="s">
        <v>206</v>
      </c>
      <c r="Q13" s="42"/>
      <c r="R13" s="31">
        <v>0.18179999999999999</v>
      </c>
      <c r="S13" s="31">
        <v>0.2727</v>
      </c>
      <c r="T13" s="31">
        <v>0.26090000000000002</v>
      </c>
      <c r="U13" s="9"/>
      <c r="V13" s="74">
        <f t="shared" si="2"/>
        <v>0.71540000000000004</v>
      </c>
      <c r="W13" s="75">
        <f t="shared" si="3"/>
        <v>0.71540000000000004</v>
      </c>
      <c r="X13" s="76">
        <f t="shared" si="0"/>
        <v>1.60965E-2</v>
      </c>
      <c r="Y13" s="26" t="s">
        <v>203</v>
      </c>
      <c r="Z13" s="26" t="s">
        <v>271</v>
      </c>
      <c r="AA13" s="25" t="s">
        <v>272</v>
      </c>
      <c r="AB13" s="9"/>
    </row>
    <row r="14" spans="1:33" s="3" customFormat="1" ht="56.25" x14ac:dyDescent="0.25">
      <c r="A14" s="107"/>
      <c r="B14" s="110"/>
      <c r="C14" s="110"/>
      <c r="D14" s="110"/>
      <c r="E14" s="110"/>
      <c r="F14" s="11" t="s">
        <v>89</v>
      </c>
      <c r="G14" s="22">
        <v>0.03</v>
      </c>
      <c r="H14" s="73">
        <f t="shared" si="1"/>
        <v>2.2499999999999999E-2</v>
      </c>
      <c r="I14" s="10" t="s">
        <v>194</v>
      </c>
      <c r="J14" s="45" t="s">
        <v>228</v>
      </c>
      <c r="K14" s="36">
        <v>1</v>
      </c>
      <c r="L14" s="22">
        <v>0.16</v>
      </c>
      <c r="M14" s="22">
        <v>0.34</v>
      </c>
      <c r="N14" s="22">
        <v>0.25</v>
      </c>
      <c r="O14" s="22">
        <v>0.25</v>
      </c>
      <c r="P14" s="12" t="s">
        <v>207</v>
      </c>
      <c r="Q14" s="42"/>
      <c r="R14" s="31">
        <v>0.16</v>
      </c>
      <c r="S14" s="31">
        <v>0.34</v>
      </c>
      <c r="T14" s="31">
        <v>0.35</v>
      </c>
      <c r="U14" s="9"/>
      <c r="V14" s="74">
        <f t="shared" si="2"/>
        <v>0.85</v>
      </c>
      <c r="W14" s="75">
        <f t="shared" si="3"/>
        <v>0.85</v>
      </c>
      <c r="X14" s="76">
        <f t="shared" si="0"/>
        <v>1.9125E-2</v>
      </c>
      <c r="Y14" s="26" t="s">
        <v>203</v>
      </c>
      <c r="Z14" s="26" t="s">
        <v>273</v>
      </c>
      <c r="AA14" s="34" t="s">
        <v>274</v>
      </c>
      <c r="AB14" s="9"/>
    </row>
    <row r="15" spans="1:33" s="3" customFormat="1" ht="45.75" x14ac:dyDescent="0.25">
      <c r="A15" s="107"/>
      <c r="B15" s="110"/>
      <c r="C15" s="110"/>
      <c r="D15" s="110"/>
      <c r="E15" s="110"/>
      <c r="F15" s="11" t="s">
        <v>90</v>
      </c>
      <c r="G15" s="22">
        <v>0.03</v>
      </c>
      <c r="H15" s="73">
        <f t="shared" si="1"/>
        <v>2.2499999999999999E-2</v>
      </c>
      <c r="I15" s="10" t="s">
        <v>194</v>
      </c>
      <c r="J15" s="45" t="s">
        <v>228</v>
      </c>
      <c r="K15" s="36">
        <v>1</v>
      </c>
      <c r="L15" s="22">
        <v>0.15</v>
      </c>
      <c r="M15" s="22">
        <v>0.3</v>
      </c>
      <c r="N15" s="22">
        <v>0.3</v>
      </c>
      <c r="O15" s="22">
        <v>0.25</v>
      </c>
      <c r="P15" s="12" t="s">
        <v>207</v>
      </c>
      <c r="Q15" s="42"/>
      <c r="R15" s="31">
        <v>0.15</v>
      </c>
      <c r="S15" s="31">
        <v>0.3</v>
      </c>
      <c r="T15" s="31">
        <v>0.4</v>
      </c>
      <c r="U15" s="9"/>
      <c r="V15" s="77">
        <f t="shared" si="2"/>
        <v>0.85</v>
      </c>
      <c r="W15" s="75">
        <f t="shared" si="3"/>
        <v>0.85</v>
      </c>
      <c r="X15" s="76">
        <f t="shared" si="0"/>
        <v>1.9125E-2</v>
      </c>
      <c r="Y15" s="26" t="s">
        <v>203</v>
      </c>
      <c r="Z15" s="25" t="s">
        <v>276</v>
      </c>
      <c r="AA15" s="34" t="s">
        <v>274</v>
      </c>
      <c r="AB15" s="9"/>
    </row>
    <row r="16" spans="1:33" s="3" customFormat="1" ht="68.25" x14ac:dyDescent="0.25">
      <c r="A16" s="107"/>
      <c r="B16" s="110"/>
      <c r="C16" s="110"/>
      <c r="D16" s="110"/>
      <c r="E16" s="110"/>
      <c r="F16" s="11" t="s">
        <v>91</v>
      </c>
      <c r="G16" s="22">
        <v>0.03</v>
      </c>
      <c r="H16" s="73">
        <f t="shared" si="1"/>
        <v>2.2499999999999999E-2</v>
      </c>
      <c r="I16" s="10" t="s">
        <v>194</v>
      </c>
      <c r="J16" s="45" t="s">
        <v>228</v>
      </c>
      <c r="K16" s="36">
        <v>1</v>
      </c>
      <c r="L16" s="22">
        <v>0.15</v>
      </c>
      <c r="M16" s="22">
        <v>0.3</v>
      </c>
      <c r="N16" s="22">
        <v>0.25</v>
      </c>
      <c r="O16" s="22">
        <v>0.3</v>
      </c>
      <c r="P16" s="12" t="s">
        <v>207</v>
      </c>
      <c r="Q16" s="42"/>
      <c r="R16" s="31">
        <v>0.15</v>
      </c>
      <c r="S16" s="31">
        <v>0.3</v>
      </c>
      <c r="T16" s="31">
        <v>0.4</v>
      </c>
      <c r="U16" s="9"/>
      <c r="V16" s="77">
        <f t="shared" si="2"/>
        <v>0.85</v>
      </c>
      <c r="W16" s="75">
        <f t="shared" si="3"/>
        <v>0.85</v>
      </c>
      <c r="X16" s="76">
        <f t="shared" si="0"/>
        <v>1.9125E-2</v>
      </c>
      <c r="Y16" s="26" t="s">
        <v>203</v>
      </c>
      <c r="Z16" s="25" t="s">
        <v>276</v>
      </c>
      <c r="AA16" s="49" t="s">
        <v>277</v>
      </c>
      <c r="AB16" s="9"/>
    </row>
    <row r="17" spans="1:28" s="3" customFormat="1" ht="68.25" x14ac:dyDescent="0.25">
      <c r="A17" s="107"/>
      <c r="B17" s="110"/>
      <c r="C17" s="110"/>
      <c r="D17" s="111"/>
      <c r="E17" s="111"/>
      <c r="F17" s="11" t="s">
        <v>92</v>
      </c>
      <c r="G17" s="22">
        <v>0.03</v>
      </c>
      <c r="H17" s="73">
        <f t="shared" si="1"/>
        <v>2.2499999999999999E-2</v>
      </c>
      <c r="I17" s="10" t="s">
        <v>194</v>
      </c>
      <c r="J17" s="50" t="s">
        <v>228</v>
      </c>
      <c r="K17" s="37">
        <v>0.6</v>
      </c>
      <c r="L17" s="22">
        <v>0.03</v>
      </c>
      <c r="M17" s="22">
        <v>0.21</v>
      </c>
      <c r="N17" s="22">
        <v>0.13</v>
      </c>
      <c r="O17" s="22">
        <v>0.23</v>
      </c>
      <c r="P17" s="12" t="s">
        <v>208</v>
      </c>
      <c r="Q17" s="42"/>
      <c r="R17" s="31">
        <v>0.03</v>
      </c>
      <c r="S17" s="31">
        <v>0.21</v>
      </c>
      <c r="T17" s="31">
        <v>0.13</v>
      </c>
      <c r="U17" s="9"/>
      <c r="V17" s="77">
        <f t="shared" si="2"/>
        <v>0.37</v>
      </c>
      <c r="W17" s="75">
        <f t="shared" si="3"/>
        <v>0.6166666666666667</v>
      </c>
      <c r="X17" s="76">
        <f t="shared" si="0"/>
        <v>1.3875E-2</v>
      </c>
      <c r="Y17" s="26" t="s">
        <v>203</v>
      </c>
      <c r="Z17" s="26" t="s">
        <v>278</v>
      </c>
      <c r="AA17" s="49" t="s">
        <v>277</v>
      </c>
      <c r="AB17" s="9"/>
    </row>
    <row r="18" spans="1:28" ht="90.75" x14ac:dyDescent="0.25">
      <c r="A18" s="108"/>
      <c r="B18" s="111"/>
      <c r="C18" s="111"/>
      <c r="D18" s="47" t="s">
        <v>65</v>
      </c>
      <c r="E18" s="47" t="s">
        <v>73</v>
      </c>
      <c r="F18" s="11" t="s">
        <v>93</v>
      </c>
      <c r="G18" s="23">
        <v>0.1</v>
      </c>
      <c r="H18" s="73">
        <f t="shared" si="1"/>
        <v>7.5000000000000011E-2</v>
      </c>
      <c r="I18" s="34" t="s">
        <v>194</v>
      </c>
      <c r="J18" s="50" t="s">
        <v>228</v>
      </c>
      <c r="K18" s="37">
        <v>0.3</v>
      </c>
      <c r="L18" s="22">
        <v>7.4999999999999997E-2</v>
      </c>
      <c r="M18" s="22">
        <v>7.4999999999999997E-2</v>
      </c>
      <c r="N18" s="22">
        <v>7.4999999999999997E-2</v>
      </c>
      <c r="O18" s="22">
        <v>7.4999999999999997E-2</v>
      </c>
      <c r="P18" s="46" t="s">
        <v>206</v>
      </c>
      <c r="Q18" s="42"/>
      <c r="R18" s="31">
        <v>7.4999999999999997E-2</v>
      </c>
      <c r="S18" s="31">
        <v>7.4999999999999997E-2</v>
      </c>
      <c r="T18" s="31">
        <v>7.4999999999999997E-2</v>
      </c>
      <c r="U18" s="9"/>
      <c r="V18" s="77">
        <f t="shared" si="2"/>
        <v>0.22499999999999998</v>
      </c>
      <c r="W18" s="75">
        <f t="shared" si="3"/>
        <v>0.75</v>
      </c>
      <c r="X18" s="76">
        <f t="shared" si="0"/>
        <v>5.6250000000000008E-2</v>
      </c>
      <c r="Y18" s="26" t="s">
        <v>203</v>
      </c>
      <c r="Z18" s="51" t="s">
        <v>279</v>
      </c>
      <c r="AA18" s="25" t="s">
        <v>280</v>
      </c>
      <c r="AB18" s="9"/>
    </row>
    <row r="19" spans="1:28" ht="70.5" customHeight="1" x14ac:dyDescent="0.25">
      <c r="A19" s="106">
        <f>IFERROR(IF(B19="","",1+A13),1)</f>
        <v>3</v>
      </c>
      <c r="B19" s="109" t="s">
        <v>46</v>
      </c>
      <c r="C19" s="112" t="s">
        <v>51</v>
      </c>
      <c r="D19" s="109" t="s">
        <v>66</v>
      </c>
      <c r="E19" s="106" t="s">
        <v>74</v>
      </c>
      <c r="F19" s="11" t="s">
        <v>141</v>
      </c>
      <c r="G19" s="23">
        <v>0.05</v>
      </c>
      <c r="H19" s="73">
        <f t="shared" si="1"/>
        <v>3.7500000000000006E-2</v>
      </c>
      <c r="I19" s="34" t="s">
        <v>194</v>
      </c>
      <c r="J19" s="45" t="s">
        <v>228</v>
      </c>
      <c r="K19" s="37">
        <v>1</v>
      </c>
      <c r="L19" s="22">
        <v>0.18</v>
      </c>
      <c r="M19" s="22">
        <v>0.35</v>
      </c>
      <c r="N19" s="22">
        <v>0.23</v>
      </c>
      <c r="O19" s="22">
        <v>0.24</v>
      </c>
      <c r="P19" s="20" t="s">
        <v>209</v>
      </c>
      <c r="Q19" s="42"/>
      <c r="R19" s="31">
        <v>0.18</v>
      </c>
      <c r="S19" s="31">
        <v>0.35</v>
      </c>
      <c r="T19" s="31">
        <v>0.3</v>
      </c>
      <c r="U19" s="9"/>
      <c r="V19" s="77">
        <f t="shared" si="2"/>
        <v>0.83000000000000007</v>
      </c>
      <c r="W19" s="75">
        <f t="shared" si="3"/>
        <v>0.83000000000000007</v>
      </c>
      <c r="X19" s="76">
        <f t="shared" si="0"/>
        <v>3.1125000000000007E-2</v>
      </c>
      <c r="Y19" s="26" t="s">
        <v>203</v>
      </c>
      <c r="Z19" s="25" t="s">
        <v>281</v>
      </c>
      <c r="AA19" s="26" t="s">
        <v>282</v>
      </c>
      <c r="AB19" s="9"/>
    </row>
    <row r="20" spans="1:28" ht="69.75" customHeight="1" x14ac:dyDescent="0.25">
      <c r="A20" s="107"/>
      <c r="B20" s="110"/>
      <c r="C20" s="113"/>
      <c r="D20" s="110"/>
      <c r="E20" s="107"/>
      <c r="F20" s="11" t="s">
        <v>173</v>
      </c>
      <c r="G20" s="23">
        <v>0.05</v>
      </c>
      <c r="H20" s="73">
        <f t="shared" si="1"/>
        <v>3.7500000000000006E-2</v>
      </c>
      <c r="I20" s="34" t="s">
        <v>194</v>
      </c>
      <c r="J20" s="45" t="s">
        <v>228</v>
      </c>
      <c r="K20" s="37">
        <v>1</v>
      </c>
      <c r="L20" s="22">
        <v>0.1</v>
      </c>
      <c r="M20" s="22">
        <v>0.3</v>
      </c>
      <c r="N20" s="22">
        <v>0.3</v>
      </c>
      <c r="O20" s="22">
        <v>0.3</v>
      </c>
      <c r="P20" s="20" t="s">
        <v>210</v>
      </c>
      <c r="Q20" s="42"/>
      <c r="R20" s="31">
        <v>0.1</v>
      </c>
      <c r="S20" s="31">
        <v>0.3</v>
      </c>
      <c r="T20" s="31">
        <v>0.43</v>
      </c>
      <c r="U20" s="9"/>
      <c r="V20" s="77">
        <f t="shared" si="2"/>
        <v>0.83000000000000007</v>
      </c>
      <c r="W20" s="75">
        <f t="shared" si="3"/>
        <v>0.83000000000000007</v>
      </c>
      <c r="X20" s="76">
        <f t="shared" si="0"/>
        <v>3.1125000000000007E-2</v>
      </c>
      <c r="Y20" s="26" t="s">
        <v>275</v>
      </c>
      <c r="Z20" s="26" t="s">
        <v>283</v>
      </c>
      <c r="AA20" s="48" t="s">
        <v>282</v>
      </c>
      <c r="AB20" s="9"/>
    </row>
    <row r="21" spans="1:28" ht="67.5" x14ac:dyDescent="0.25">
      <c r="A21" s="107"/>
      <c r="B21" s="110"/>
      <c r="C21" s="113"/>
      <c r="D21" s="111"/>
      <c r="E21" s="108"/>
      <c r="F21" s="11" t="s">
        <v>95</v>
      </c>
      <c r="G21" s="23">
        <v>0.05</v>
      </c>
      <c r="H21" s="73">
        <f t="shared" si="1"/>
        <v>3.7500000000000006E-2</v>
      </c>
      <c r="I21" s="34" t="s">
        <v>194</v>
      </c>
      <c r="J21" s="45" t="s">
        <v>228</v>
      </c>
      <c r="K21" s="37">
        <v>1</v>
      </c>
      <c r="L21" s="22">
        <v>0.22</v>
      </c>
      <c r="M21" s="22">
        <v>0.3</v>
      </c>
      <c r="N21" s="22">
        <v>0.25</v>
      </c>
      <c r="O21" s="22">
        <v>0.23</v>
      </c>
      <c r="P21" s="20" t="s">
        <v>211</v>
      </c>
      <c r="Q21" s="42"/>
      <c r="R21" s="31">
        <v>0.22</v>
      </c>
      <c r="S21" s="31">
        <v>0.28999999999999998</v>
      </c>
      <c r="T21" s="31">
        <v>0.36</v>
      </c>
      <c r="U21" s="9"/>
      <c r="V21" s="77">
        <f t="shared" si="2"/>
        <v>0.87</v>
      </c>
      <c r="W21" s="75">
        <f t="shared" si="3"/>
        <v>0.87</v>
      </c>
      <c r="X21" s="76">
        <f t="shared" si="0"/>
        <v>3.2625000000000001E-2</v>
      </c>
      <c r="Y21" s="26" t="s">
        <v>203</v>
      </c>
      <c r="Z21" s="26" t="s">
        <v>284</v>
      </c>
      <c r="AA21" s="48" t="s">
        <v>282</v>
      </c>
      <c r="AB21" s="9"/>
    </row>
    <row r="22" spans="1:28" ht="108" customHeight="1" x14ac:dyDescent="0.25">
      <c r="A22" s="108"/>
      <c r="B22" s="111"/>
      <c r="C22" s="114"/>
      <c r="D22" s="18" t="s">
        <v>67</v>
      </c>
      <c r="E22" s="15" t="s">
        <v>75</v>
      </c>
      <c r="F22" s="11" t="s">
        <v>96</v>
      </c>
      <c r="G22" s="23">
        <v>0.1</v>
      </c>
      <c r="H22" s="73">
        <f t="shared" si="1"/>
        <v>7.5000000000000011E-2</v>
      </c>
      <c r="I22" s="34" t="s">
        <v>194</v>
      </c>
      <c r="J22" s="45" t="s">
        <v>228</v>
      </c>
      <c r="K22" s="37">
        <v>1</v>
      </c>
      <c r="L22" s="22">
        <v>0.21</v>
      </c>
      <c r="M22" s="22">
        <v>0.27</v>
      </c>
      <c r="N22" s="22">
        <v>0.25</v>
      </c>
      <c r="O22" s="22">
        <v>0.27</v>
      </c>
      <c r="P22" s="20" t="s">
        <v>211</v>
      </c>
      <c r="Q22" s="42"/>
      <c r="R22" s="31">
        <v>0.21</v>
      </c>
      <c r="S22" s="31">
        <v>0.27</v>
      </c>
      <c r="T22" s="31">
        <v>0.3</v>
      </c>
      <c r="U22" s="9"/>
      <c r="V22" s="77">
        <f t="shared" si="2"/>
        <v>0.78</v>
      </c>
      <c r="W22" s="75">
        <f t="shared" si="3"/>
        <v>0.78</v>
      </c>
      <c r="X22" s="76">
        <f t="shared" si="0"/>
        <v>5.850000000000001E-2</v>
      </c>
      <c r="Y22" s="26" t="s">
        <v>203</v>
      </c>
      <c r="Z22" s="26" t="s">
        <v>285</v>
      </c>
      <c r="AA22" s="48" t="s">
        <v>282</v>
      </c>
      <c r="AB22" s="9"/>
    </row>
    <row r="23" spans="1:28" ht="95.25" customHeight="1" x14ac:dyDescent="0.25">
      <c r="A23" s="106">
        <f>IFERROR(IF(B23="","",1+A19),1)</f>
        <v>4</v>
      </c>
      <c r="B23" s="109" t="s">
        <v>46</v>
      </c>
      <c r="C23" s="112" t="s">
        <v>52</v>
      </c>
      <c r="D23" s="109" t="s">
        <v>68</v>
      </c>
      <c r="E23" s="112" t="s">
        <v>76</v>
      </c>
      <c r="F23" s="11" t="s">
        <v>97</v>
      </c>
      <c r="G23" s="23">
        <v>0.02</v>
      </c>
      <c r="H23" s="73">
        <f t="shared" si="1"/>
        <v>1.4999999999999999E-2</v>
      </c>
      <c r="I23" s="34" t="s">
        <v>194</v>
      </c>
      <c r="J23" s="45" t="s">
        <v>228</v>
      </c>
      <c r="K23" s="37">
        <v>1</v>
      </c>
      <c r="L23" s="22">
        <v>2.5000000000000001E-2</v>
      </c>
      <c r="M23" s="22">
        <v>0.39219999999999999</v>
      </c>
      <c r="N23" s="22">
        <v>0.34970000000000001</v>
      </c>
      <c r="O23" s="22">
        <v>0.2331</v>
      </c>
      <c r="P23" s="20" t="s">
        <v>212</v>
      </c>
      <c r="Q23" s="42"/>
      <c r="R23" s="31">
        <v>2.5000000000000001E-2</v>
      </c>
      <c r="S23" s="31">
        <v>0.39219999999999999</v>
      </c>
      <c r="T23" s="31">
        <v>0.34970000000000001</v>
      </c>
      <c r="U23" s="9"/>
      <c r="V23" s="77">
        <f t="shared" si="2"/>
        <v>0.76690000000000003</v>
      </c>
      <c r="W23" s="75">
        <f t="shared" si="3"/>
        <v>0.76690000000000003</v>
      </c>
      <c r="X23" s="76">
        <f t="shared" si="0"/>
        <v>1.15035E-2</v>
      </c>
      <c r="Y23" s="26" t="s">
        <v>286</v>
      </c>
      <c r="Z23" s="26" t="s">
        <v>287</v>
      </c>
      <c r="AA23" s="48" t="s">
        <v>288</v>
      </c>
      <c r="AB23" s="9"/>
    </row>
    <row r="24" spans="1:28" ht="61.5" customHeight="1" x14ac:dyDescent="0.25">
      <c r="A24" s="107"/>
      <c r="B24" s="110"/>
      <c r="C24" s="113"/>
      <c r="D24" s="110"/>
      <c r="E24" s="113"/>
      <c r="F24" s="11" t="s">
        <v>98</v>
      </c>
      <c r="G24" s="23">
        <v>0.02</v>
      </c>
      <c r="H24" s="73">
        <f t="shared" si="1"/>
        <v>1.4999999999999999E-2</v>
      </c>
      <c r="I24" s="34" t="s">
        <v>194</v>
      </c>
      <c r="J24" s="45" t="s">
        <v>228</v>
      </c>
      <c r="K24" s="37">
        <v>1</v>
      </c>
      <c r="L24" s="22">
        <v>0.03</v>
      </c>
      <c r="M24" s="22">
        <v>0.42770000000000002</v>
      </c>
      <c r="N24" s="22">
        <v>0.44590000000000002</v>
      </c>
      <c r="O24" s="22">
        <v>9.64E-2</v>
      </c>
      <c r="P24" s="20" t="s">
        <v>212</v>
      </c>
      <c r="Q24" s="42"/>
      <c r="R24" s="31">
        <v>0.03</v>
      </c>
      <c r="S24" s="31">
        <v>0.42770000000000002</v>
      </c>
      <c r="T24" s="31">
        <v>0.44590000000000002</v>
      </c>
      <c r="U24" s="9"/>
      <c r="V24" s="77">
        <f t="shared" si="2"/>
        <v>0.90359999999999996</v>
      </c>
      <c r="W24" s="75">
        <f t="shared" si="3"/>
        <v>0.90359999999999996</v>
      </c>
      <c r="X24" s="76">
        <f t="shared" si="0"/>
        <v>1.3553999999999998E-2</v>
      </c>
      <c r="Y24" s="26" t="s">
        <v>289</v>
      </c>
      <c r="Z24" s="48" t="s">
        <v>290</v>
      </c>
      <c r="AA24" s="48" t="s">
        <v>291</v>
      </c>
      <c r="AB24" s="9"/>
    </row>
    <row r="25" spans="1:28" ht="118.5" customHeight="1" x14ac:dyDescent="0.25">
      <c r="A25" s="107"/>
      <c r="B25" s="110"/>
      <c r="C25" s="113"/>
      <c r="D25" s="110"/>
      <c r="E25" s="113"/>
      <c r="F25" s="11" t="s">
        <v>99</v>
      </c>
      <c r="G25" s="23">
        <v>0.02</v>
      </c>
      <c r="H25" s="73">
        <f t="shared" si="1"/>
        <v>1.4999999999999999E-2</v>
      </c>
      <c r="I25" s="34" t="s">
        <v>194</v>
      </c>
      <c r="J25" s="45" t="s">
        <v>228</v>
      </c>
      <c r="K25" s="37">
        <v>1</v>
      </c>
      <c r="L25" s="22">
        <v>0.17549999999999999</v>
      </c>
      <c r="M25" s="22">
        <v>0.36449999999999999</v>
      </c>
      <c r="N25" s="22">
        <v>0.24</v>
      </c>
      <c r="O25" s="22">
        <v>0.22</v>
      </c>
      <c r="P25" s="20" t="s">
        <v>213</v>
      </c>
      <c r="Q25" s="42"/>
      <c r="R25" s="31">
        <v>0.17549999999999999</v>
      </c>
      <c r="S25" s="31">
        <v>0.36559999999999998</v>
      </c>
      <c r="T25" s="31">
        <v>0.24</v>
      </c>
      <c r="U25" s="9"/>
      <c r="V25" s="77">
        <f t="shared" si="2"/>
        <v>0.78109999999999991</v>
      </c>
      <c r="W25" s="75">
        <f t="shared" si="3"/>
        <v>0.78109999999999991</v>
      </c>
      <c r="X25" s="76">
        <f t="shared" si="0"/>
        <v>1.1716499999999998E-2</v>
      </c>
      <c r="Y25" s="26" t="s">
        <v>292</v>
      </c>
      <c r="Z25" s="26" t="s">
        <v>293</v>
      </c>
      <c r="AA25" s="48" t="s">
        <v>291</v>
      </c>
      <c r="AB25" s="9"/>
    </row>
    <row r="26" spans="1:28" ht="101.25" x14ac:dyDescent="0.25">
      <c r="A26" s="107"/>
      <c r="B26" s="110"/>
      <c r="C26" s="113"/>
      <c r="D26" s="110"/>
      <c r="E26" s="113"/>
      <c r="F26" s="11" t="s">
        <v>100</v>
      </c>
      <c r="G26" s="23">
        <v>0.02</v>
      </c>
      <c r="H26" s="73">
        <f t="shared" si="1"/>
        <v>1.4999999999999999E-2</v>
      </c>
      <c r="I26" s="34" t="s">
        <v>194</v>
      </c>
      <c r="J26" s="45" t="s">
        <v>228</v>
      </c>
      <c r="K26" s="37">
        <v>1</v>
      </c>
      <c r="L26" s="22">
        <v>0</v>
      </c>
      <c r="M26" s="22">
        <v>0.26</v>
      </c>
      <c r="N26" s="22">
        <v>0.3</v>
      </c>
      <c r="O26" s="22">
        <v>0.44</v>
      </c>
      <c r="P26" s="20" t="s">
        <v>214</v>
      </c>
      <c r="Q26" s="42"/>
      <c r="R26" s="31">
        <v>0</v>
      </c>
      <c r="S26" s="31">
        <v>0.26</v>
      </c>
      <c r="T26" s="31">
        <v>0.3</v>
      </c>
      <c r="U26" s="9"/>
      <c r="V26" s="77">
        <f t="shared" si="2"/>
        <v>0.56000000000000005</v>
      </c>
      <c r="W26" s="75">
        <f t="shared" si="3"/>
        <v>0.56000000000000005</v>
      </c>
      <c r="X26" s="76">
        <f t="shared" si="0"/>
        <v>8.4000000000000012E-3</v>
      </c>
      <c r="Y26" s="26" t="s">
        <v>294</v>
      </c>
      <c r="Z26" s="26" t="s">
        <v>295</v>
      </c>
      <c r="AA26" s="26" t="s">
        <v>296</v>
      </c>
      <c r="AB26" s="9"/>
    </row>
    <row r="27" spans="1:28" ht="67.5" x14ac:dyDescent="0.25">
      <c r="A27" s="108"/>
      <c r="B27" s="111"/>
      <c r="C27" s="114"/>
      <c r="D27" s="111"/>
      <c r="E27" s="114"/>
      <c r="F27" s="11" t="s">
        <v>101</v>
      </c>
      <c r="G27" s="23">
        <v>0.02</v>
      </c>
      <c r="H27" s="73">
        <f t="shared" si="1"/>
        <v>1.4999999999999999E-2</v>
      </c>
      <c r="I27" s="34" t="s">
        <v>193</v>
      </c>
      <c r="J27" s="26" t="s">
        <v>227</v>
      </c>
      <c r="K27" s="38">
        <v>1</v>
      </c>
      <c r="L27" s="40">
        <v>1</v>
      </c>
      <c r="M27" s="40">
        <v>1</v>
      </c>
      <c r="N27" s="40">
        <v>1</v>
      </c>
      <c r="O27" s="40">
        <v>1</v>
      </c>
      <c r="P27" s="20" t="s">
        <v>215</v>
      </c>
      <c r="Q27" s="39">
        <v>498</v>
      </c>
      <c r="R27" s="35">
        <v>147</v>
      </c>
      <c r="S27" s="35">
        <v>133</v>
      </c>
      <c r="T27" s="35">
        <v>218</v>
      </c>
      <c r="U27" s="13"/>
      <c r="V27" s="78">
        <f t="shared" si="2"/>
        <v>498</v>
      </c>
      <c r="W27" s="75">
        <f t="shared" si="3"/>
        <v>1</v>
      </c>
      <c r="X27" s="76">
        <f t="shared" si="0"/>
        <v>1.4999999999999999E-2</v>
      </c>
      <c r="Y27" s="26" t="s">
        <v>297</v>
      </c>
      <c r="Z27" s="26" t="s">
        <v>299</v>
      </c>
      <c r="AA27" s="48" t="s">
        <v>298</v>
      </c>
      <c r="AB27" s="9"/>
    </row>
    <row r="28" spans="1:28" ht="237" customHeight="1" x14ac:dyDescent="0.25">
      <c r="A28" s="15">
        <f>IFERROR(IF(B28="","",1+A23),1)</f>
        <v>5</v>
      </c>
      <c r="B28" s="58" t="s">
        <v>46</v>
      </c>
      <c r="C28" s="59" t="s">
        <v>155</v>
      </c>
      <c r="D28" s="58" t="s">
        <v>163</v>
      </c>
      <c r="E28" s="59"/>
      <c r="F28" s="11" t="s">
        <v>102</v>
      </c>
      <c r="G28" s="23">
        <v>0.05</v>
      </c>
      <c r="H28" s="73">
        <f t="shared" si="1"/>
        <v>3.7500000000000006E-2</v>
      </c>
      <c r="I28" s="34" t="s">
        <v>193</v>
      </c>
      <c r="J28" s="26" t="s">
        <v>226</v>
      </c>
      <c r="K28" s="38">
        <v>1</v>
      </c>
      <c r="L28" s="40">
        <v>1</v>
      </c>
      <c r="M28" s="40">
        <v>1</v>
      </c>
      <c r="N28" s="40">
        <v>1</v>
      </c>
      <c r="O28" s="40">
        <v>1</v>
      </c>
      <c r="P28" s="20" t="s">
        <v>155</v>
      </c>
      <c r="Q28" s="39">
        <v>25142</v>
      </c>
      <c r="R28" s="35">
        <v>1042</v>
      </c>
      <c r="S28" s="35">
        <v>20285</v>
      </c>
      <c r="T28" s="35">
        <v>3815</v>
      </c>
      <c r="U28" s="13"/>
      <c r="V28" s="78">
        <f t="shared" si="2"/>
        <v>25142</v>
      </c>
      <c r="W28" s="75">
        <f t="shared" si="3"/>
        <v>1</v>
      </c>
      <c r="X28" s="76">
        <f t="shared" si="0"/>
        <v>3.7500000000000006E-2</v>
      </c>
      <c r="Y28" s="26" t="s">
        <v>300</v>
      </c>
      <c r="Z28" s="26" t="s">
        <v>301</v>
      </c>
      <c r="AA28" s="48" t="s">
        <v>302</v>
      </c>
      <c r="AB28" s="9"/>
    </row>
    <row r="29" spans="1:28" ht="56.25" x14ac:dyDescent="0.25">
      <c r="A29" s="106">
        <f t="shared" ref="A29" si="4">IFERROR(IF(B29="","",1+A28),1)</f>
        <v>6</v>
      </c>
      <c r="B29" s="109" t="s">
        <v>46</v>
      </c>
      <c r="C29" s="106" t="s">
        <v>155</v>
      </c>
      <c r="D29" s="109" t="s">
        <v>69</v>
      </c>
      <c r="E29" s="112" t="s">
        <v>12</v>
      </c>
      <c r="F29" s="11" t="s">
        <v>106</v>
      </c>
      <c r="G29" s="23">
        <v>0.05</v>
      </c>
      <c r="H29" s="73">
        <f t="shared" si="1"/>
        <v>3.7500000000000006E-2</v>
      </c>
      <c r="I29" s="34" t="s">
        <v>194</v>
      </c>
      <c r="J29" s="26" t="s">
        <v>216</v>
      </c>
      <c r="K29" s="39">
        <v>6</v>
      </c>
      <c r="L29" s="40">
        <v>1</v>
      </c>
      <c r="M29" s="40">
        <v>3</v>
      </c>
      <c r="N29" s="40">
        <v>1</v>
      </c>
      <c r="O29" s="40">
        <v>1</v>
      </c>
      <c r="P29" s="20" t="s">
        <v>155</v>
      </c>
      <c r="Q29" s="42">
        <v>4</v>
      </c>
      <c r="R29" s="34">
        <v>1</v>
      </c>
      <c r="S29" s="34">
        <v>3</v>
      </c>
      <c r="T29" s="34">
        <v>1</v>
      </c>
      <c r="U29" s="9"/>
      <c r="V29" s="79">
        <f t="shared" si="2"/>
        <v>5</v>
      </c>
      <c r="W29" s="75">
        <f t="shared" si="3"/>
        <v>0.83333333333333337</v>
      </c>
      <c r="X29" s="76">
        <f t="shared" si="0"/>
        <v>3.1250000000000007E-2</v>
      </c>
      <c r="Y29" s="26" t="s">
        <v>303</v>
      </c>
      <c r="Z29" s="26" t="s">
        <v>304</v>
      </c>
      <c r="AA29" s="48" t="s">
        <v>305</v>
      </c>
      <c r="AB29" s="9"/>
    </row>
    <row r="30" spans="1:28" ht="33.75" x14ac:dyDescent="0.25">
      <c r="A30" s="108"/>
      <c r="B30" s="111"/>
      <c r="C30" s="108"/>
      <c r="D30" s="111"/>
      <c r="E30" s="114"/>
      <c r="F30" s="11" t="s">
        <v>153</v>
      </c>
      <c r="G30" s="23">
        <v>0.05</v>
      </c>
      <c r="H30" s="73">
        <f t="shared" si="1"/>
        <v>3.7500000000000006E-2</v>
      </c>
      <c r="I30" s="34" t="s">
        <v>194</v>
      </c>
      <c r="J30" s="26" t="s">
        <v>225</v>
      </c>
      <c r="K30" s="38">
        <v>0.9</v>
      </c>
      <c r="L30" s="23">
        <v>0.22500000000000001</v>
      </c>
      <c r="M30" s="23">
        <v>0.22500000000000001</v>
      </c>
      <c r="N30" s="23">
        <v>0.22500000000000001</v>
      </c>
      <c r="O30" s="23">
        <v>0.22500000000000001</v>
      </c>
      <c r="P30" s="20" t="s">
        <v>155</v>
      </c>
      <c r="Q30" s="42"/>
      <c r="R30" s="31">
        <v>0.22500000000000001</v>
      </c>
      <c r="S30" s="31">
        <v>0.22500000000000001</v>
      </c>
      <c r="T30" s="31">
        <v>0.22500000000000001</v>
      </c>
      <c r="U30" s="9"/>
      <c r="V30" s="77">
        <f t="shared" si="2"/>
        <v>0.67500000000000004</v>
      </c>
      <c r="W30" s="75">
        <f t="shared" si="3"/>
        <v>0.75</v>
      </c>
      <c r="X30" s="76">
        <f t="shared" si="0"/>
        <v>2.8125000000000004E-2</v>
      </c>
      <c r="Y30" s="26" t="s">
        <v>306</v>
      </c>
      <c r="Z30" s="26" t="s">
        <v>307</v>
      </c>
      <c r="AA30" s="48" t="s">
        <v>305</v>
      </c>
      <c r="AB30" s="9"/>
    </row>
    <row r="31" spans="1:28" ht="22.5" x14ac:dyDescent="0.25">
      <c r="A31" s="106">
        <f>IFERROR(IF(B31="","",1+A29),1)</f>
        <v>7</v>
      </c>
      <c r="B31" s="106" t="s">
        <v>47</v>
      </c>
      <c r="C31" s="115" t="s">
        <v>53</v>
      </c>
      <c r="D31" s="109" t="s">
        <v>69</v>
      </c>
      <c r="E31" s="112" t="s">
        <v>12</v>
      </c>
      <c r="F31" s="11" t="s">
        <v>308</v>
      </c>
      <c r="G31" s="23">
        <v>0.05</v>
      </c>
      <c r="H31" s="74">
        <f>G31*0.1</f>
        <v>5.000000000000001E-3</v>
      </c>
      <c r="I31" s="34" t="s">
        <v>193</v>
      </c>
      <c r="J31" s="26" t="s">
        <v>309</v>
      </c>
      <c r="K31" s="38">
        <v>1</v>
      </c>
      <c r="L31" s="40">
        <v>1</v>
      </c>
      <c r="M31" s="40">
        <v>1</v>
      </c>
      <c r="N31" s="40">
        <v>1</v>
      </c>
      <c r="O31" s="40">
        <v>1</v>
      </c>
      <c r="P31" s="20" t="s">
        <v>231</v>
      </c>
      <c r="Q31" s="42">
        <v>16</v>
      </c>
      <c r="R31" s="32">
        <v>16</v>
      </c>
      <c r="S31" s="32">
        <v>0</v>
      </c>
      <c r="T31" s="32">
        <v>0</v>
      </c>
      <c r="U31" s="43"/>
      <c r="V31" s="79">
        <f t="shared" si="2"/>
        <v>16</v>
      </c>
      <c r="W31" s="75">
        <f t="shared" si="3"/>
        <v>1</v>
      </c>
      <c r="X31" s="76">
        <f t="shared" si="0"/>
        <v>5.000000000000001E-3</v>
      </c>
      <c r="Y31" s="26" t="s">
        <v>310</v>
      </c>
      <c r="Z31" s="48" t="s">
        <v>311</v>
      </c>
      <c r="AA31" s="48" t="s">
        <v>263</v>
      </c>
      <c r="AB31" s="9"/>
    </row>
    <row r="32" spans="1:28" ht="22.5" x14ac:dyDescent="0.25">
      <c r="A32" s="107"/>
      <c r="B32" s="107"/>
      <c r="C32" s="115"/>
      <c r="D32" s="110"/>
      <c r="E32" s="113"/>
      <c r="F32" s="11" t="s">
        <v>15</v>
      </c>
      <c r="G32" s="23">
        <v>7.0000000000000007E-2</v>
      </c>
      <c r="H32" s="74">
        <f t="shared" ref="H32:H46" si="5">G32*0.1</f>
        <v>7.000000000000001E-3</v>
      </c>
      <c r="I32" s="34" t="s">
        <v>195</v>
      </c>
      <c r="J32" s="26" t="s">
        <v>230</v>
      </c>
      <c r="K32" s="39">
        <v>6</v>
      </c>
      <c r="L32" s="40">
        <v>6</v>
      </c>
      <c r="M32" s="40">
        <v>6</v>
      </c>
      <c r="N32" s="40">
        <v>6</v>
      </c>
      <c r="O32" s="40">
        <v>6</v>
      </c>
      <c r="P32" s="20" t="s">
        <v>231</v>
      </c>
      <c r="Q32" s="42"/>
      <c r="R32" s="32">
        <v>6</v>
      </c>
      <c r="S32" s="34">
        <v>6</v>
      </c>
      <c r="T32" s="34">
        <v>6</v>
      </c>
      <c r="U32" s="9"/>
      <c r="V32" s="79">
        <f t="shared" si="2"/>
        <v>18</v>
      </c>
      <c r="W32" s="75">
        <f t="shared" si="3"/>
        <v>0.75</v>
      </c>
      <c r="X32" s="76">
        <f t="shared" si="0"/>
        <v>5.2500000000000012E-3</v>
      </c>
      <c r="Y32" s="26" t="s">
        <v>312</v>
      </c>
      <c r="Z32" s="48" t="s">
        <v>313</v>
      </c>
      <c r="AA32" s="48"/>
      <c r="AB32" s="9"/>
    </row>
    <row r="33" spans="1:28" ht="33.75" x14ac:dyDescent="0.25">
      <c r="A33" s="107"/>
      <c r="B33" s="107"/>
      <c r="C33" s="115"/>
      <c r="D33" s="110"/>
      <c r="E33" s="113"/>
      <c r="F33" s="11" t="s">
        <v>16</v>
      </c>
      <c r="G33" s="23">
        <v>0.1</v>
      </c>
      <c r="H33" s="74">
        <f t="shared" si="5"/>
        <v>1.0000000000000002E-2</v>
      </c>
      <c r="I33" s="34" t="s">
        <v>195</v>
      </c>
      <c r="J33" s="26" t="s">
        <v>237</v>
      </c>
      <c r="K33" s="39">
        <v>1</v>
      </c>
      <c r="L33" s="40">
        <v>1</v>
      </c>
      <c r="M33" s="40">
        <v>1</v>
      </c>
      <c r="N33" s="40">
        <v>1</v>
      </c>
      <c r="O33" s="40">
        <v>1</v>
      </c>
      <c r="P33" s="20" t="s">
        <v>229</v>
      </c>
      <c r="Q33" s="42"/>
      <c r="R33" s="32">
        <v>1</v>
      </c>
      <c r="S33" s="34">
        <v>1</v>
      </c>
      <c r="T33" s="34">
        <v>1</v>
      </c>
      <c r="U33" s="9"/>
      <c r="V33" s="79">
        <f t="shared" si="2"/>
        <v>3</v>
      </c>
      <c r="W33" s="75">
        <f t="shared" si="3"/>
        <v>0.75</v>
      </c>
      <c r="X33" s="76">
        <f t="shared" si="0"/>
        <v>7.5000000000000015E-3</v>
      </c>
      <c r="Y33" s="26" t="s">
        <v>353</v>
      </c>
      <c r="Z33" s="48" t="s">
        <v>354</v>
      </c>
      <c r="AA33" s="48" t="s">
        <v>355</v>
      </c>
      <c r="AB33" s="9"/>
    </row>
    <row r="34" spans="1:28" ht="22.5" x14ac:dyDescent="0.25">
      <c r="A34" s="107"/>
      <c r="B34" s="107"/>
      <c r="C34" s="115"/>
      <c r="D34" s="110"/>
      <c r="E34" s="113"/>
      <c r="F34" s="11" t="s">
        <v>17</v>
      </c>
      <c r="G34" s="23">
        <v>0.06</v>
      </c>
      <c r="H34" s="74">
        <f t="shared" si="5"/>
        <v>6.0000000000000001E-3</v>
      </c>
      <c r="I34" s="34" t="s">
        <v>194</v>
      </c>
      <c r="J34" s="26" t="s">
        <v>225</v>
      </c>
      <c r="K34" s="38">
        <v>1</v>
      </c>
      <c r="L34" s="54">
        <v>0.2</v>
      </c>
      <c r="M34" s="54">
        <v>0.8</v>
      </c>
      <c r="N34" s="54">
        <v>0</v>
      </c>
      <c r="O34" s="54">
        <v>0</v>
      </c>
      <c r="P34" s="20" t="s">
        <v>232</v>
      </c>
      <c r="Q34" s="42"/>
      <c r="R34" s="31">
        <v>0.2</v>
      </c>
      <c r="S34" s="31">
        <v>0.6</v>
      </c>
      <c r="T34" s="31">
        <v>0.2</v>
      </c>
      <c r="U34" s="27"/>
      <c r="V34" s="77">
        <f t="shared" si="2"/>
        <v>1</v>
      </c>
      <c r="W34" s="75">
        <f t="shared" si="3"/>
        <v>1</v>
      </c>
      <c r="X34" s="76">
        <f t="shared" si="0"/>
        <v>6.0000000000000001E-3</v>
      </c>
      <c r="Y34" s="26" t="s">
        <v>474</v>
      </c>
      <c r="Z34" s="48" t="s">
        <v>473</v>
      </c>
      <c r="AA34" s="48" t="s">
        <v>263</v>
      </c>
      <c r="AB34" s="9"/>
    </row>
    <row r="35" spans="1:28" ht="22.5" x14ac:dyDescent="0.25">
      <c r="A35" s="108"/>
      <c r="B35" s="108"/>
      <c r="C35" s="115"/>
      <c r="D35" s="111"/>
      <c r="E35" s="114"/>
      <c r="F35" s="11" t="s">
        <v>18</v>
      </c>
      <c r="G35" s="23">
        <v>0.05</v>
      </c>
      <c r="H35" s="74">
        <f t="shared" si="5"/>
        <v>5.000000000000001E-3</v>
      </c>
      <c r="I35" s="34" t="s">
        <v>194</v>
      </c>
      <c r="J35" s="26" t="s">
        <v>225</v>
      </c>
      <c r="K35" s="38">
        <v>1</v>
      </c>
      <c r="L35" s="54">
        <v>0</v>
      </c>
      <c r="M35" s="54">
        <v>0</v>
      </c>
      <c r="N35" s="54">
        <v>0.7</v>
      </c>
      <c r="O35" s="54">
        <v>0.3</v>
      </c>
      <c r="P35" s="21" t="s">
        <v>232</v>
      </c>
      <c r="Q35" s="42"/>
      <c r="R35" s="55">
        <v>0</v>
      </c>
      <c r="S35" s="55">
        <v>0</v>
      </c>
      <c r="T35" s="55">
        <v>0.7</v>
      </c>
      <c r="U35" s="56"/>
      <c r="V35" s="77">
        <f t="shared" si="2"/>
        <v>0.7</v>
      </c>
      <c r="W35" s="75">
        <f t="shared" si="3"/>
        <v>0.7</v>
      </c>
      <c r="X35" s="76">
        <f t="shared" si="0"/>
        <v>3.5000000000000005E-3</v>
      </c>
      <c r="Y35" s="26" t="s">
        <v>475</v>
      </c>
      <c r="Z35" s="48" t="s">
        <v>476</v>
      </c>
      <c r="AA35" s="48" t="s">
        <v>263</v>
      </c>
      <c r="AB35" s="9"/>
    </row>
    <row r="36" spans="1:28" ht="22.5" x14ac:dyDescent="0.25">
      <c r="A36" s="106">
        <f>IFERROR(IF(B36="","",1+A31),1)</f>
        <v>8</v>
      </c>
      <c r="B36" s="115" t="s">
        <v>47</v>
      </c>
      <c r="C36" s="115" t="s">
        <v>53</v>
      </c>
      <c r="D36" s="116" t="s">
        <v>69</v>
      </c>
      <c r="E36" s="117" t="s">
        <v>12</v>
      </c>
      <c r="F36" s="11" t="s">
        <v>19</v>
      </c>
      <c r="G36" s="23">
        <v>7.0000000000000007E-2</v>
      </c>
      <c r="H36" s="74">
        <f t="shared" si="5"/>
        <v>7.000000000000001E-3</v>
      </c>
      <c r="I36" s="34" t="s">
        <v>195</v>
      </c>
      <c r="J36" s="26" t="s">
        <v>230</v>
      </c>
      <c r="K36" s="39">
        <v>6</v>
      </c>
      <c r="L36" s="40">
        <v>6</v>
      </c>
      <c r="M36" s="40">
        <v>6</v>
      </c>
      <c r="N36" s="40">
        <v>6</v>
      </c>
      <c r="O36" s="40">
        <v>6</v>
      </c>
      <c r="P36" s="20" t="s">
        <v>231</v>
      </c>
      <c r="Q36" s="42"/>
      <c r="R36" s="32">
        <v>6</v>
      </c>
      <c r="S36" s="32">
        <v>6</v>
      </c>
      <c r="T36" s="32">
        <v>6</v>
      </c>
      <c r="U36" s="43"/>
      <c r="V36" s="79">
        <f t="shared" si="2"/>
        <v>18</v>
      </c>
      <c r="W36" s="75">
        <f t="shared" si="3"/>
        <v>0.75</v>
      </c>
      <c r="X36" s="76">
        <f t="shared" si="0"/>
        <v>5.2500000000000012E-3</v>
      </c>
      <c r="Y36" s="26" t="s">
        <v>233</v>
      </c>
      <c r="Z36" s="48" t="s">
        <v>314</v>
      </c>
      <c r="AA36" s="48" t="s">
        <v>323</v>
      </c>
      <c r="AB36" s="9"/>
    </row>
    <row r="37" spans="1:28" ht="56.25" x14ac:dyDescent="0.25">
      <c r="A37" s="107"/>
      <c r="B37" s="115"/>
      <c r="C37" s="115"/>
      <c r="D37" s="116"/>
      <c r="E37" s="117"/>
      <c r="F37" s="11" t="s">
        <v>175</v>
      </c>
      <c r="G37" s="23">
        <v>0.05</v>
      </c>
      <c r="H37" s="74">
        <f t="shared" si="5"/>
        <v>5.000000000000001E-3</v>
      </c>
      <c r="I37" s="34" t="s">
        <v>193</v>
      </c>
      <c r="J37" s="26" t="s">
        <v>224</v>
      </c>
      <c r="K37" s="41">
        <v>1</v>
      </c>
      <c r="L37" s="40">
        <v>1</v>
      </c>
      <c r="M37" s="40">
        <v>1</v>
      </c>
      <c r="N37" s="40">
        <v>1</v>
      </c>
      <c r="O37" s="40">
        <v>1</v>
      </c>
      <c r="P37" s="21" t="s">
        <v>217</v>
      </c>
      <c r="Q37" s="42">
        <v>43</v>
      </c>
      <c r="R37" s="32">
        <v>3</v>
      </c>
      <c r="S37" s="34">
        <v>22</v>
      </c>
      <c r="T37" s="34">
        <v>18</v>
      </c>
      <c r="U37" s="9"/>
      <c r="V37" s="79">
        <f t="shared" si="2"/>
        <v>43</v>
      </c>
      <c r="W37" s="75">
        <f t="shared" si="3"/>
        <v>1</v>
      </c>
      <c r="X37" s="76">
        <f t="shared" si="0"/>
        <v>5.000000000000001E-3</v>
      </c>
      <c r="Y37" s="26" t="s">
        <v>234</v>
      </c>
      <c r="Z37" s="48" t="s">
        <v>315</v>
      </c>
      <c r="AA37" s="48" t="s">
        <v>316</v>
      </c>
      <c r="AB37" s="9"/>
    </row>
    <row r="38" spans="1:28" ht="123.75" x14ac:dyDescent="0.25">
      <c r="A38" s="107"/>
      <c r="B38" s="115"/>
      <c r="C38" s="115"/>
      <c r="D38" s="116"/>
      <c r="E38" s="117"/>
      <c r="F38" s="11" t="s">
        <v>236</v>
      </c>
      <c r="G38" s="23">
        <v>7.0000000000000007E-2</v>
      </c>
      <c r="H38" s="74">
        <f t="shared" si="5"/>
        <v>7.000000000000001E-3</v>
      </c>
      <c r="I38" s="34" t="s">
        <v>193</v>
      </c>
      <c r="J38" s="26" t="s">
        <v>223</v>
      </c>
      <c r="K38" s="41">
        <v>1</v>
      </c>
      <c r="L38" s="40">
        <v>1</v>
      </c>
      <c r="M38" s="40">
        <v>1</v>
      </c>
      <c r="N38" s="40">
        <v>1</v>
      </c>
      <c r="O38" s="40">
        <v>1</v>
      </c>
      <c r="P38" s="20" t="s">
        <v>217</v>
      </c>
      <c r="Q38" s="42">
        <v>139</v>
      </c>
      <c r="R38" s="32">
        <v>71</v>
      </c>
      <c r="S38" s="34">
        <v>32</v>
      </c>
      <c r="T38" s="34">
        <v>20</v>
      </c>
      <c r="U38" s="9"/>
      <c r="V38" s="79">
        <f t="shared" si="2"/>
        <v>123</v>
      </c>
      <c r="W38" s="75">
        <f t="shared" si="3"/>
        <v>0.8848920863309353</v>
      </c>
      <c r="X38" s="76">
        <f t="shared" si="0"/>
        <v>6.194244604316548E-3</v>
      </c>
      <c r="Y38" s="52" t="s">
        <v>235</v>
      </c>
      <c r="Z38" s="26" t="s">
        <v>317</v>
      </c>
      <c r="AA38" s="26" t="s">
        <v>318</v>
      </c>
      <c r="AB38" s="9"/>
    </row>
    <row r="39" spans="1:28" ht="22.5" x14ac:dyDescent="0.25">
      <c r="A39" s="107"/>
      <c r="B39" s="115"/>
      <c r="C39" s="115"/>
      <c r="D39" s="116"/>
      <c r="E39" s="117"/>
      <c r="F39" s="11" t="s">
        <v>145</v>
      </c>
      <c r="G39" s="23">
        <v>0.04</v>
      </c>
      <c r="H39" s="74">
        <f t="shared" si="5"/>
        <v>4.0000000000000001E-3</v>
      </c>
      <c r="I39" s="34" t="s">
        <v>194</v>
      </c>
      <c r="J39" s="26" t="s">
        <v>319</v>
      </c>
      <c r="K39" s="39">
        <v>242</v>
      </c>
      <c r="L39" s="40">
        <v>61</v>
      </c>
      <c r="M39" s="40">
        <v>61</v>
      </c>
      <c r="N39" s="40">
        <v>61</v>
      </c>
      <c r="O39" s="40">
        <v>61</v>
      </c>
      <c r="P39" s="20" t="s">
        <v>320</v>
      </c>
      <c r="Q39" s="42"/>
      <c r="R39" s="32">
        <v>61</v>
      </c>
      <c r="S39" s="34">
        <v>61</v>
      </c>
      <c r="T39" s="34">
        <v>61</v>
      </c>
      <c r="U39" s="9"/>
      <c r="V39" s="79">
        <f t="shared" si="2"/>
        <v>183</v>
      </c>
      <c r="W39" s="75">
        <f t="shared" si="3"/>
        <v>0.75619834710743805</v>
      </c>
      <c r="X39" s="76">
        <f t="shared" si="0"/>
        <v>3.0247933884297524E-3</v>
      </c>
      <c r="Y39" s="26" t="s">
        <v>321</v>
      </c>
      <c r="Z39" s="48" t="s">
        <v>322</v>
      </c>
      <c r="AA39" s="48" t="s">
        <v>323</v>
      </c>
      <c r="AB39" s="9"/>
    </row>
    <row r="40" spans="1:28" ht="22.5" x14ac:dyDescent="0.25">
      <c r="A40" s="108"/>
      <c r="B40" s="115"/>
      <c r="C40" s="115"/>
      <c r="D40" s="116"/>
      <c r="E40" s="117"/>
      <c r="F40" s="11" t="s">
        <v>198</v>
      </c>
      <c r="G40" s="23">
        <v>0.05</v>
      </c>
      <c r="H40" s="74">
        <f t="shared" si="5"/>
        <v>5.000000000000001E-3</v>
      </c>
      <c r="I40" s="34" t="s">
        <v>193</v>
      </c>
      <c r="J40" s="26" t="s">
        <v>333</v>
      </c>
      <c r="K40" s="38">
        <v>1</v>
      </c>
      <c r="L40" s="40">
        <v>1</v>
      </c>
      <c r="M40" s="40">
        <v>1</v>
      </c>
      <c r="N40" s="40">
        <v>1</v>
      </c>
      <c r="O40" s="40">
        <v>1</v>
      </c>
      <c r="P40" s="53" t="s">
        <v>320</v>
      </c>
      <c r="Q40" s="42">
        <v>20</v>
      </c>
      <c r="R40" s="32">
        <v>0</v>
      </c>
      <c r="S40" s="32">
        <v>20</v>
      </c>
      <c r="T40" s="32">
        <v>0</v>
      </c>
      <c r="U40" s="43"/>
      <c r="V40" s="79">
        <f t="shared" si="2"/>
        <v>20</v>
      </c>
      <c r="W40" s="75">
        <f t="shared" si="3"/>
        <v>1</v>
      </c>
      <c r="X40" s="76">
        <f t="shared" ref="X40:X71" si="6">W40*H40</f>
        <v>5.000000000000001E-3</v>
      </c>
      <c r="Y40" s="26" t="s">
        <v>324</v>
      </c>
      <c r="Z40" s="48" t="s">
        <v>325</v>
      </c>
      <c r="AA40" s="48" t="s">
        <v>323</v>
      </c>
      <c r="AB40" s="9"/>
    </row>
    <row r="41" spans="1:28" ht="22.5" x14ac:dyDescent="0.25">
      <c r="A41" s="107">
        <f>IFERROR(IF(B41="","",1+A36),1)</f>
        <v>9</v>
      </c>
      <c r="B41" s="115" t="s">
        <v>47</v>
      </c>
      <c r="C41" s="115" t="s">
        <v>53</v>
      </c>
      <c r="D41" s="116" t="s">
        <v>69</v>
      </c>
      <c r="E41" s="117" t="s">
        <v>12</v>
      </c>
      <c r="F41" s="11" t="s">
        <v>24</v>
      </c>
      <c r="G41" s="23">
        <v>0.05</v>
      </c>
      <c r="H41" s="74">
        <f t="shared" si="5"/>
        <v>5.000000000000001E-3</v>
      </c>
      <c r="I41" s="34" t="s">
        <v>194</v>
      </c>
      <c r="J41" s="26" t="s">
        <v>326</v>
      </c>
      <c r="K41" s="39">
        <v>300</v>
      </c>
      <c r="L41" s="40">
        <v>75</v>
      </c>
      <c r="M41" s="40">
        <v>75</v>
      </c>
      <c r="N41" s="40">
        <v>75</v>
      </c>
      <c r="O41" s="40">
        <v>75</v>
      </c>
      <c r="P41" s="53" t="s">
        <v>320</v>
      </c>
      <c r="Q41" s="42"/>
      <c r="R41" s="32">
        <v>75</v>
      </c>
      <c r="S41" s="32">
        <v>75</v>
      </c>
      <c r="T41" s="32">
        <v>75</v>
      </c>
      <c r="U41" s="43"/>
      <c r="V41" s="79">
        <f t="shared" si="2"/>
        <v>225</v>
      </c>
      <c r="W41" s="75">
        <f t="shared" si="3"/>
        <v>0.75</v>
      </c>
      <c r="X41" s="76">
        <f t="shared" si="6"/>
        <v>3.7500000000000007E-3</v>
      </c>
      <c r="Y41" s="26" t="s">
        <v>327</v>
      </c>
      <c r="Z41" s="48" t="s">
        <v>328</v>
      </c>
      <c r="AA41" s="48" t="s">
        <v>323</v>
      </c>
      <c r="AB41" s="9"/>
    </row>
    <row r="42" spans="1:28" ht="22.5" x14ac:dyDescent="0.25">
      <c r="A42" s="107"/>
      <c r="B42" s="115"/>
      <c r="C42" s="115"/>
      <c r="D42" s="116"/>
      <c r="E42" s="117"/>
      <c r="F42" s="11" t="s">
        <v>25</v>
      </c>
      <c r="G42" s="23">
        <v>7.0000000000000007E-2</v>
      </c>
      <c r="H42" s="74">
        <f t="shared" si="5"/>
        <v>7.000000000000001E-3</v>
      </c>
      <c r="I42" s="34" t="s">
        <v>194</v>
      </c>
      <c r="J42" s="26" t="s">
        <v>256</v>
      </c>
      <c r="K42" s="39">
        <v>3</v>
      </c>
      <c r="L42" s="40">
        <v>1</v>
      </c>
      <c r="M42" s="40">
        <v>0</v>
      </c>
      <c r="N42" s="40">
        <v>1</v>
      </c>
      <c r="O42" s="40">
        <v>1</v>
      </c>
      <c r="P42" s="53" t="s">
        <v>320</v>
      </c>
      <c r="Q42" s="42"/>
      <c r="R42" s="32">
        <v>1</v>
      </c>
      <c r="S42" s="32">
        <v>0</v>
      </c>
      <c r="T42" s="32">
        <v>0</v>
      </c>
      <c r="U42" s="43"/>
      <c r="V42" s="79">
        <f t="shared" si="2"/>
        <v>1</v>
      </c>
      <c r="W42" s="75">
        <f t="shared" si="3"/>
        <v>0.33333333333333331</v>
      </c>
      <c r="X42" s="76">
        <f t="shared" si="6"/>
        <v>2.3333333333333335E-3</v>
      </c>
      <c r="Y42" s="26" t="s">
        <v>329</v>
      </c>
      <c r="Z42" s="48" t="s">
        <v>330</v>
      </c>
      <c r="AA42" s="48" t="s">
        <v>331</v>
      </c>
      <c r="AB42" s="9"/>
    </row>
    <row r="43" spans="1:28" x14ac:dyDescent="0.25">
      <c r="A43" s="107"/>
      <c r="B43" s="115"/>
      <c r="C43" s="115"/>
      <c r="D43" s="116"/>
      <c r="E43" s="117"/>
      <c r="F43" s="11" t="s">
        <v>196</v>
      </c>
      <c r="G43" s="23">
        <v>0.05</v>
      </c>
      <c r="H43" s="74">
        <f t="shared" si="5"/>
        <v>5.000000000000001E-3</v>
      </c>
      <c r="I43" s="34" t="s">
        <v>193</v>
      </c>
      <c r="J43" s="26" t="s">
        <v>332</v>
      </c>
      <c r="K43" s="38">
        <v>1</v>
      </c>
      <c r="L43" s="40">
        <v>1</v>
      </c>
      <c r="M43" s="40">
        <v>1</v>
      </c>
      <c r="N43" s="40">
        <v>1</v>
      </c>
      <c r="O43" s="40">
        <v>1</v>
      </c>
      <c r="P43" s="53" t="s">
        <v>320</v>
      </c>
      <c r="Q43" s="42">
        <v>46</v>
      </c>
      <c r="R43" s="32">
        <v>0</v>
      </c>
      <c r="S43" s="32">
        <v>46</v>
      </c>
      <c r="T43" s="32">
        <v>0</v>
      </c>
      <c r="U43" s="43"/>
      <c r="V43" s="79">
        <f t="shared" si="2"/>
        <v>46</v>
      </c>
      <c r="W43" s="75">
        <f t="shared" si="3"/>
        <v>1</v>
      </c>
      <c r="X43" s="76">
        <f t="shared" si="6"/>
        <v>5.000000000000001E-3</v>
      </c>
      <c r="Y43" s="26" t="s">
        <v>334</v>
      </c>
      <c r="Z43" s="48" t="s">
        <v>335</v>
      </c>
      <c r="AA43" s="48" t="s">
        <v>323</v>
      </c>
      <c r="AB43" s="9"/>
    </row>
    <row r="44" spans="1:28" ht="22.5" x14ac:dyDescent="0.25">
      <c r="A44" s="107"/>
      <c r="B44" s="115"/>
      <c r="C44" s="115"/>
      <c r="D44" s="116"/>
      <c r="E44" s="117"/>
      <c r="F44" s="11" t="s">
        <v>336</v>
      </c>
      <c r="G44" s="23">
        <v>7.0000000000000007E-2</v>
      </c>
      <c r="H44" s="74">
        <f t="shared" si="5"/>
        <v>7.000000000000001E-3</v>
      </c>
      <c r="I44" s="34" t="s">
        <v>194</v>
      </c>
      <c r="J44" s="26" t="s">
        <v>337</v>
      </c>
      <c r="K44" s="39">
        <v>3</v>
      </c>
      <c r="L44" s="40">
        <v>0</v>
      </c>
      <c r="M44" s="40">
        <v>2</v>
      </c>
      <c r="N44" s="40">
        <v>0</v>
      </c>
      <c r="O44" s="40">
        <v>1</v>
      </c>
      <c r="P44" s="53" t="s">
        <v>320</v>
      </c>
      <c r="Q44" s="42"/>
      <c r="R44" s="32">
        <v>0</v>
      </c>
      <c r="S44" s="32">
        <v>2</v>
      </c>
      <c r="T44" s="32">
        <v>0</v>
      </c>
      <c r="U44" s="43"/>
      <c r="V44" s="79">
        <f t="shared" si="2"/>
        <v>2</v>
      </c>
      <c r="W44" s="75">
        <f t="shared" si="3"/>
        <v>0.66666666666666663</v>
      </c>
      <c r="X44" s="76">
        <f t="shared" si="6"/>
        <v>4.6666666666666671E-3</v>
      </c>
      <c r="Y44" s="26" t="s">
        <v>338</v>
      </c>
      <c r="Z44" s="48" t="s">
        <v>339</v>
      </c>
      <c r="AA44" s="48" t="s">
        <v>323</v>
      </c>
      <c r="AB44" s="9"/>
    </row>
    <row r="45" spans="1:28" ht="33.75" x14ac:dyDescent="0.25">
      <c r="A45" s="107"/>
      <c r="B45" s="115"/>
      <c r="C45" s="115"/>
      <c r="D45" s="116"/>
      <c r="E45" s="117"/>
      <c r="F45" s="11" t="s">
        <v>340</v>
      </c>
      <c r="G45" s="23">
        <v>0.05</v>
      </c>
      <c r="H45" s="74">
        <f t="shared" si="5"/>
        <v>5.000000000000001E-3</v>
      </c>
      <c r="I45" s="34" t="s">
        <v>194</v>
      </c>
      <c r="J45" s="26" t="s">
        <v>341</v>
      </c>
      <c r="K45" s="39">
        <v>3</v>
      </c>
      <c r="L45" s="40">
        <v>1</v>
      </c>
      <c r="M45" s="40">
        <v>0</v>
      </c>
      <c r="N45" s="40">
        <v>1</v>
      </c>
      <c r="O45" s="40">
        <v>1</v>
      </c>
      <c r="P45" s="53" t="s">
        <v>320</v>
      </c>
      <c r="Q45" s="42"/>
      <c r="R45" s="32">
        <v>1</v>
      </c>
      <c r="S45" s="32">
        <v>0</v>
      </c>
      <c r="T45" s="32">
        <v>0</v>
      </c>
      <c r="U45" s="43"/>
      <c r="V45" s="79">
        <f t="shared" si="2"/>
        <v>1</v>
      </c>
      <c r="W45" s="75">
        <f t="shared" si="3"/>
        <v>0.33333333333333331</v>
      </c>
      <c r="X45" s="76">
        <f t="shared" si="6"/>
        <v>1.666666666666667E-3</v>
      </c>
      <c r="Y45" s="26" t="s">
        <v>329</v>
      </c>
      <c r="Z45" s="48" t="s">
        <v>342</v>
      </c>
      <c r="AA45" s="48" t="s">
        <v>343</v>
      </c>
      <c r="AB45" s="9"/>
    </row>
    <row r="46" spans="1:28" ht="139.5" customHeight="1" x14ac:dyDescent="0.25">
      <c r="A46" s="108"/>
      <c r="B46" s="115"/>
      <c r="C46" s="115"/>
      <c r="D46" s="116"/>
      <c r="E46" s="117"/>
      <c r="F46" s="11" t="s">
        <v>344</v>
      </c>
      <c r="G46" s="23">
        <v>0.1</v>
      </c>
      <c r="H46" s="74">
        <f t="shared" si="5"/>
        <v>1.0000000000000002E-2</v>
      </c>
      <c r="I46" s="34" t="s">
        <v>194</v>
      </c>
      <c r="J46" s="26" t="s">
        <v>225</v>
      </c>
      <c r="K46" s="38">
        <v>1</v>
      </c>
      <c r="L46" s="23">
        <v>0.08</v>
      </c>
      <c r="M46" s="23">
        <v>0.28000000000000003</v>
      </c>
      <c r="N46" s="23">
        <v>0.36</v>
      </c>
      <c r="O46" s="23">
        <v>0.28000000000000003</v>
      </c>
      <c r="P46" s="21" t="s">
        <v>217</v>
      </c>
      <c r="Q46" s="42"/>
      <c r="R46" s="31">
        <v>1.4800000000000001E-2</v>
      </c>
      <c r="S46" s="31">
        <v>0.26519999999999999</v>
      </c>
      <c r="T46" s="31">
        <v>0.26519999999999999</v>
      </c>
      <c r="U46" s="31"/>
      <c r="V46" s="77">
        <f t="shared" si="2"/>
        <v>0.54519999999999991</v>
      </c>
      <c r="W46" s="75">
        <f t="shared" si="3"/>
        <v>0.54519999999999991</v>
      </c>
      <c r="X46" s="76">
        <f t="shared" si="6"/>
        <v>5.4520000000000002E-3</v>
      </c>
      <c r="Y46" s="26" t="s">
        <v>345</v>
      </c>
      <c r="Z46" s="26" t="s">
        <v>346</v>
      </c>
      <c r="AA46" s="48" t="s">
        <v>347</v>
      </c>
      <c r="AB46" s="9"/>
    </row>
    <row r="47" spans="1:28" ht="281.25" x14ac:dyDescent="0.25">
      <c r="A47" s="106">
        <f>IFERROR(IF(B47="","",1+A41),1)</f>
        <v>10</v>
      </c>
      <c r="B47" s="106" t="s">
        <v>55</v>
      </c>
      <c r="C47" s="106" t="s">
        <v>55</v>
      </c>
      <c r="D47" s="109" t="s">
        <v>69</v>
      </c>
      <c r="E47" s="112" t="s">
        <v>12</v>
      </c>
      <c r="F47" s="11" t="s">
        <v>151</v>
      </c>
      <c r="G47" s="23">
        <v>0.2</v>
      </c>
      <c r="H47" s="74">
        <f>G47*0.03</f>
        <v>6.0000000000000001E-3</v>
      </c>
      <c r="I47" s="34" t="s">
        <v>193</v>
      </c>
      <c r="J47" s="26" t="s">
        <v>218</v>
      </c>
      <c r="K47" s="38">
        <v>1</v>
      </c>
      <c r="L47" s="24">
        <v>1</v>
      </c>
      <c r="M47" s="24">
        <v>1</v>
      </c>
      <c r="N47" s="24">
        <v>1</v>
      </c>
      <c r="O47" s="24">
        <v>1</v>
      </c>
      <c r="P47" s="20" t="s">
        <v>219</v>
      </c>
      <c r="Q47" s="42">
        <v>77</v>
      </c>
      <c r="R47" s="32">
        <v>23</v>
      </c>
      <c r="S47" s="32">
        <v>26</v>
      </c>
      <c r="T47" s="32">
        <v>28</v>
      </c>
      <c r="U47" s="9"/>
      <c r="V47" s="79">
        <f>SUM(R47:U47)</f>
        <v>77</v>
      </c>
      <c r="W47" s="75">
        <f t="shared" si="3"/>
        <v>1</v>
      </c>
      <c r="X47" s="76">
        <f t="shared" si="6"/>
        <v>6.0000000000000001E-3</v>
      </c>
      <c r="Y47" s="26" t="s">
        <v>348</v>
      </c>
      <c r="Z47" s="26" t="s">
        <v>350</v>
      </c>
      <c r="AA47" s="48" t="s">
        <v>349</v>
      </c>
      <c r="AB47" s="9"/>
    </row>
    <row r="48" spans="1:28" ht="90" x14ac:dyDescent="0.25">
      <c r="A48" s="107"/>
      <c r="B48" s="107"/>
      <c r="C48" s="107"/>
      <c r="D48" s="110"/>
      <c r="E48" s="113"/>
      <c r="F48" s="11" t="s">
        <v>148</v>
      </c>
      <c r="G48" s="23">
        <v>0.2</v>
      </c>
      <c r="H48" s="74">
        <f t="shared" ref="H48:H60" si="7">G48*0.03</f>
        <v>6.0000000000000001E-3</v>
      </c>
      <c r="I48" s="34" t="s">
        <v>193</v>
      </c>
      <c r="J48" s="26" t="s">
        <v>222</v>
      </c>
      <c r="K48" s="38">
        <v>1</v>
      </c>
      <c r="L48" s="40">
        <v>1</v>
      </c>
      <c r="M48" s="40">
        <v>1</v>
      </c>
      <c r="N48" s="40">
        <v>1</v>
      </c>
      <c r="O48" s="40">
        <v>1</v>
      </c>
      <c r="P48" s="20" t="s">
        <v>219</v>
      </c>
      <c r="Q48" s="42">
        <v>16</v>
      </c>
      <c r="R48" s="32">
        <v>5</v>
      </c>
      <c r="S48" s="32">
        <v>4</v>
      </c>
      <c r="T48" s="32">
        <v>7</v>
      </c>
      <c r="U48" s="9"/>
      <c r="V48" s="79">
        <f t="shared" si="2"/>
        <v>16</v>
      </c>
      <c r="W48" s="75">
        <f t="shared" si="3"/>
        <v>1</v>
      </c>
      <c r="X48" s="76">
        <f t="shared" si="6"/>
        <v>6.0000000000000001E-3</v>
      </c>
      <c r="Y48" s="26" t="s">
        <v>351</v>
      </c>
      <c r="Z48" s="26" t="s">
        <v>352</v>
      </c>
      <c r="AA48" s="48" t="s">
        <v>323</v>
      </c>
      <c r="AB48" s="9"/>
    </row>
    <row r="49" spans="1:28" ht="67.5" x14ac:dyDescent="0.25">
      <c r="A49" s="107"/>
      <c r="B49" s="107"/>
      <c r="C49" s="107"/>
      <c r="D49" s="110"/>
      <c r="E49" s="113"/>
      <c r="F49" s="11" t="s">
        <v>200</v>
      </c>
      <c r="G49" s="23">
        <v>0.1</v>
      </c>
      <c r="H49" s="74">
        <f t="shared" si="7"/>
        <v>3.0000000000000001E-3</v>
      </c>
      <c r="I49" s="34" t="s">
        <v>194</v>
      </c>
      <c r="J49" s="26" t="s">
        <v>220</v>
      </c>
      <c r="K49" s="39">
        <v>6</v>
      </c>
      <c r="L49" s="40">
        <v>2</v>
      </c>
      <c r="M49" s="40">
        <v>1</v>
      </c>
      <c r="N49" s="40">
        <v>1</v>
      </c>
      <c r="O49" s="40">
        <v>2</v>
      </c>
      <c r="P49" s="20" t="s">
        <v>219</v>
      </c>
      <c r="Q49" s="42"/>
      <c r="R49" s="32">
        <v>2</v>
      </c>
      <c r="S49" s="32">
        <v>1</v>
      </c>
      <c r="T49" s="32">
        <v>1</v>
      </c>
      <c r="U49" s="9"/>
      <c r="V49" s="79">
        <f t="shared" si="2"/>
        <v>4</v>
      </c>
      <c r="W49" s="75">
        <f t="shared" si="3"/>
        <v>0.66666666666666663</v>
      </c>
      <c r="X49" s="76">
        <f t="shared" si="6"/>
        <v>2E-3</v>
      </c>
      <c r="Y49" s="26" t="s">
        <v>356</v>
      </c>
      <c r="Z49" s="26" t="s">
        <v>357</v>
      </c>
      <c r="AA49" s="48" t="s">
        <v>358</v>
      </c>
      <c r="AB49" s="9"/>
    </row>
    <row r="50" spans="1:28" ht="157.5" x14ac:dyDescent="0.25">
      <c r="A50" s="107"/>
      <c r="B50" s="107"/>
      <c r="C50" s="107"/>
      <c r="D50" s="110"/>
      <c r="E50" s="113"/>
      <c r="F50" s="11" t="s">
        <v>144</v>
      </c>
      <c r="G50" s="23">
        <v>0.15</v>
      </c>
      <c r="H50" s="74">
        <f t="shared" si="7"/>
        <v>4.4999999999999997E-3</v>
      </c>
      <c r="I50" s="34" t="s">
        <v>193</v>
      </c>
      <c r="J50" s="26" t="s">
        <v>221</v>
      </c>
      <c r="K50" s="39">
        <v>1</v>
      </c>
      <c r="L50" s="40">
        <v>1</v>
      </c>
      <c r="M50" s="40">
        <v>1</v>
      </c>
      <c r="N50" s="40">
        <v>1</v>
      </c>
      <c r="O50" s="40">
        <v>1</v>
      </c>
      <c r="P50" s="20" t="s">
        <v>219</v>
      </c>
      <c r="Q50" s="42">
        <v>810</v>
      </c>
      <c r="R50" s="32">
        <v>301</v>
      </c>
      <c r="S50" s="34">
        <v>300</v>
      </c>
      <c r="T50" s="34">
        <v>209</v>
      </c>
      <c r="U50" s="9"/>
      <c r="V50" s="79">
        <f t="shared" si="2"/>
        <v>810</v>
      </c>
      <c r="W50" s="75">
        <f t="shared" si="3"/>
        <v>1</v>
      </c>
      <c r="X50" s="76">
        <f t="shared" si="6"/>
        <v>4.4999999999999997E-3</v>
      </c>
      <c r="Y50" s="26" t="s">
        <v>359</v>
      </c>
      <c r="Z50" s="26" t="s">
        <v>360</v>
      </c>
      <c r="AA50" s="48" t="s">
        <v>361</v>
      </c>
      <c r="AB50" s="9"/>
    </row>
    <row r="51" spans="1:28" ht="202.5" x14ac:dyDescent="0.25">
      <c r="A51" s="107"/>
      <c r="B51" s="107"/>
      <c r="C51" s="107"/>
      <c r="D51" s="110"/>
      <c r="E51" s="113"/>
      <c r="F51" s="11" t="s">
        <v>149</v>
      </c>
      <c r="G51" s="23">
        <v>0.15</v>
      </c>
      <c r="H51" s="74">
        <f t="shared" si="7"/>
        <v>4.4999999999999997E-3</v>
      </c>
      <c r="I51" s="34" t="s">
        <v>193</v>
      </c>
      <c r="J51" s="26" t="s">
        <v>238</v>
      </c>
      <c r="K51" s="38">
        <v>1</v>
      </c>
      <c r="L51" s="40">
        <v>1</v>
      </c>
      <c r="M51" s="40">
        <v>1</v>
      </c>
      <c r="N51" s="40">
        <v>1</v>
      </c>
      <c r="O51" s="40">
        <v>1</v>
      </c>
      <c r="P51" s="21" t="s">
        <v>219</v>
      </c>
      <c r="Q51" s="42">
        <v>46</v>
      </c>
      <c r="R51" s="32">
        <v>14</v>
      </c>
      <c r="S51" s="32">
        <v>16</v>
      </c>
      <c r="T51" s="32">
        <v>16</v>
      </c>
      <c r="U51" s="9"/>
      <c r="V51" s="79">
        <f t="shared" si="2"/>
        <v>46</v>
      </c>
      <c r="W51" s="75">
        <f t="shared" si="3"/>
        <v>1</v>
      </c>
      <c r="X51" s="76">
        <f t="shared" si="6"/>
        <v>4.4999999999999997E-3</v>
      </c>
      <c r="Y51" s="26" t="s">
        <v>362</v>
      </c>
      <c r="Z51" s="26" t="s">
        <v>363</v>
      </c>
      <c r="AA51" s="48" t="s">
        <v>364</v>
      </c>
      <c r="AB51" s="9"/>
    </row>
    <row r="52" spans="1:28" ht="292.5" x14ac:dyDescent="0.25">
      <c r="A52" s="107"/>
      <c r="B52" s="107"/>
      <c r="C52" s="107"/>
      <c r="D52" s="110"/>
      <c r="E52" s="113"/>
      <c r="F52" s="11" t="s">
        <v>150</v>
      </c>
      <c r="G52" s="23">
        <v>0.1</v>
      </c>
      <c r="H52" s="74">
        <f t="shared" si="7"/>
        <v>3.0000000000000001E-3</v>
      </c>
      <c r="I52" s="34" t="s">
        <v>193</v>
      </c>
      <c r="J52" s="26" t="s">
        <v>239</v>
      </c>
      <c r="K52" s="38">
        <v>1</v>
      </c>
      <c r="L52" s="40">
        <v>1</v>
      </c>
      <c r="M52" s="40">
        <v>1</v>
      </c>
      <c r="N52" s="40">
        <v>1</v>
      </c>
      <c r="O52" s="40">
        <v>1</v>
      </c>
      <c r="P52" s="21" t="s">
        <v>219</v>
      </c>
      <c r="Q52" s="42">
        <v>38</v>
      </c>
      <c r="R52" s="32">
        <v>1</v>
      </c>
      <c r="S52" s="32">
        <v>17</v>
      </c>
      <c r="T52" s="32">
        <v>20</v>
      </c>
      <c r="U52" s="43"/>
      <c r="V52" s="79">
        <f t="shared" si="2"/>
        <v>38</v>
      </c>
      <c r="W52" s="75">
        <f t="shared" si="3"/>
        <v>1</v>
      </c>
      <c r="X52" s="76">
        <f t="shared" si="6"/>
        <v>3.0000000000000001E-3</v>
      </c>
      <c r="Y52" s="26" t="s">
        <v>365</v>
      </c>
      <c r="Z52" s="26" t="s">
        <v>366</v>
      </c>
      <c r="AA52" s="48" t="s">
        <v>367</v>
      </c>
      <c r="AB52" s="9"/>
    </row>
    <row r="53" spans="1:28" ht="67.5" x14ac:dyDescent="0.25">
      <c r="A53" s="108"/>
      <c r="B53" s="108"/>
      <c r="C53" s="108"/>
      <c r="D53" s="111"/>
      <c r="E53" s="114"/>
      <c r="F53" s="11" t="s">
        <v>153</v>
      </c>
      <c r="G53" s="23">
        <v>0.1</v>
      </c>
      <c r="H53" s="74">
        <f t="shared" si="7"/>
        <v>3.0000000000000001E-3</v>
      </c>
      <c r="I53" s="34" t="s">
        <v>193</v>
      </c>
      <c r="J53" s="26" t="s">
        <v>240</v>
      </c>
      <c r="K53" s="38">
        <v>1</v>
      </c>
      <c r="L53" s="40">
        <v>1</v>
      </c>
      <c r="M53" s="40">
        <v>1</v>
      </c>
      <c r="N53" s="40">
        <v>1</v>
      </c>
      <c r="O53" s="40">
        <v>1</v>
      </c>
      <c r="P53" s="21" t="s">
        <v>219</v>
      </c>
      <c r="Q53" s="42">
        <v>9</v>
      </c>
      <c r="R53" s="32">
        <v>1</v>
      </c>
      <c r="S53" s="32">
        <v>4</v>
      </c>
      <c r="T53" s="32">
        <v>4</v>
      </c>
      <c r="U53" s="43"/>
      <c r="V53" s="79">
        <f t="shared" si="2"/>
        <v>9</v>
      </c>
      <c r="W53" s="75">
        <f t="shared" si="3"/>
        <v>1</v>
      </c>
      <c r="X53" s="76">
        <f t="shared" si="6"/>
        <v>3.0000000000000001E-3</v>
      </c>
      <c r="Y53" s="26" t="s">
        <v>368</v>
      </c>
      <c r="Z53" s="26" t="s">
        <v>369</v>
      </c>
      <c r="AA53" s="48" t="s">
        <v>370</v>
      </c>
      <c r="AB53" s="9"/>
    </row>
    <row r="54" spans="1:28" ht="157.5" x14ac:dyDescent="0.25">
      <c r="A54" s="106">
        <f>IFERROR(IF(B54="","",1+A47),1)</f>
        <v>11</v>
      </c>
      <c r="B54" s="106" t="s">
        <v>47</v>
      </c>
      <c r="C54" s="106" t="s">
        <v>53</v>
      </c>
      <c r="D54" s="109" t="s">
        <v>69</v>
      </c>
      <c r="E54" s="112" t="s">
        <v>12</v>
      </c>
      <c r="F54" s="11" t="s">
        <v>143</v>
      </c>
      <c r="G54" s="23">
        <v>0.3</v>
      </c>
      <c r="H54" s="74">
        <f t="shared" si="7"/>
        <v>8.9999999999999993E-3</v>
      </c>
      <c r="I54" s="34" t="s">
        <v>193</v>
      </c>
      <c r="J54" s="26" t="s">
        <v>242</v>
      </c>
      <c r="K54" s="38">
        <v>1</v>
      </c>
      <c r="L54" s="40">
        <v>1</v>
      </c>
      <c r="M54" s="40">
        <v>1</v>
      </c>
      <c r="N54" s="40">
        <v>1</v>
      </c>
      <c r="O54" s="40">
        <v>1</v>
      </c>
      <c r="P54" s="21" t="s">
        <v>244</v>
      </c>
      <c r="Q54" s="42">
        <v>90</v>
      </c>
      <c r="R54" s="32">
        <v>43</v>
      </c>
      <c r="S54" s="32">
        <v>38</v>
      </c>
      <c r="T54" s="32">
        <v>9</v>
      </c>
      <c r="U54" s="43"/>
      <c r="V54" s="79">
        <f t="shared" si="2"/>
        <v>90</v>
      </c>
      <c r="W54" s="75">
        <f t="shared" si="3"/>
        <v>1</v>
      </c>
      <c r="X54" s="76">
        <f t="shared" si="6"/>
        <v>8.9999999999999993E-3</v>
      </c>
      <c r="Y54" s="26" t="s">
        <v>371</v>
      </c>
      <c r="Z54" s="26" t="s">
        <v>373</v>
      </c>
      <c r="AA54" s="26" t="s">
        <v>372</v>
      </c>
      <c r="AB54" s="9"/>
    </row>
    <row r="55" spans="1:28" ht="56.25" x14ac:dyDescent="0.25">
      <c r="A55" s="107"/>
      <c r="B55" s="107"/>
      <c r="C55" s="107"/>
      <c r="D55" s="110"/>
      <c r="E55" s="113"/>
      <c r="F55" s="11" t="s">
        <v>137</v>
      </c>
      <c r="G55" s="23">
        <v>0.05</v>
      </c>
      <c r="H55" s="74">
        <f t="shared" si="7"/>
        <v>1.5E-3</v>
      </c>
      <c r="I55" s="34" t="s">
        <v>193</v>
      </c>
      <c r="J55" s="26" t="s">
        <v>243</v>
      </c>
      <c r="K55" s="38">
        <v>1</v>
      </c>
      <c r="L55" s="40">
        <v>1</v>
      </c>
      <c r="M55" s="40">
        <v>1</v>
      </c>
      <c r="N55" s="40">
        <v>1</v>
      </c>
      <c r="O55" s="40">
        <v>1</v>
      </c>
      <c r="P55" s="21" t="s">
        <v>244</v>
      </c>
      <c r="Q55" s="42">
        <v>41</v>
      </c>
      <c r="R55" s="32">
        <v>18</v>
      </c>
      <c r="S55" s="32">
        <v>11</v>
      </c>
      <c r="T55" s="32">
        <v>12</v>
      </c>
      <c r="U55" s="43"/>
      <c r="V55" s="79">
        <f t="shared" si="2"/>
        <v>41</v>
      </c>
      <c r="W55" s="75">
        <f t="shared" si="3"/>
        <v>1</v>
      </c>
      <c r="X55" s="76">
        <f t="shared" si="6"/>
        <v>1.5E-3</v>
      </c>
      <c r="Y55" s="26" t="s">
        <v>374</v>
      </c>
      <c r="Z55" s="26" t="s">
        <v>375</v>
      </c>
      <c r="AA55" s="48" t="s">
        <v>376</v>
      </c>
      <c r="AB55" s="9"/>
    </row>
    <row r="56" spans="1:28" ht="22.5" x14ac:dyDescent="0.25">
      <c r="A56" s="107"/>
      <c r="B56" s="107"/>
      <c r="C56" s="107"/>
      <c r="D56" s="110"/>
      <c r="E56" s="113"/>
      <c r="F56" s="11" t="s">
        <v>142</v>
      </c>
      <c r="G56" s="23">
        <v>0.05</v>
      </c>
      <c r="H56" s="74">
        <f t="shared" si="7"/>
        <v>1.5E-3</v>
      </c>
      <c r="I56" s="34" t="s">
        <v>195</v>
      </c>
      <c r="J56" s="26" t="s">
        <v>245</v>
      </c>
      <c r="K56" s="39">
        <v>6</v>
      </c>
      <c r="L56" s="40">
        <v>6</v>
      </c>
      <c r="M56" s="40">
        <v>6</v>
      </c>
      <c r="N56" s="40">
        <v>6</v>
      </c>
      <c r="O56" s="40">
        <v>6</v>
      </c>
      <c r="P56" s="21" t="s">
        <v>244</v>
      </c>
      <c r="Q56" s="42"/>
      <c r="R56" s="32">
        <v>6</v>
      </c>
      <c r="S56" s="32">
        <v>6</v>
      </c>
      <c r="T56" s="32">
        <v>6</v>
      </c>
      <c r="U56" s="43"/>
      <c r="V56" s="79">
        <f t="shared" si="2"/>
        <v>18</v>
      </c>
      <c r="W56" s="75">
        <f t="shared" si="3"/>
        <v>0.75</v>
      </c>
      <c r="X56" s="76">
        <f t="shared" si="6"/>
        <v>1.1250000000000001E-3</v>
      </c>
      <c r="Y56" s="26" t="s">
        <v>377</v>
      </c>
      <c r="Z56" s="48" t="s">
        <v>378</v>
      </c>
      <c r="AA56" s="48" t="s">
        <v>323</v>
      </c>
      <c r="AB56" s="9"/>
    </row>
    <row r="57" spans="1:28" ht="56.25" x14ac:dyDescent="0.25">
      <c r="A57" s="107"/>
      <c r="B57" s="107"/>
      <c r="C57" s="107"/>
      <c r="D57" s="110"/>
      <c r="E57" s="113"/>
      <c r="F57" s="11" t="s">
        <v>192</v>
      </c>
      <c r="G57" s="23">
        <v>0.05</v>
      </c>
      <c r="H57" s="74">
        <f t="shared" si="7"/>
        <v>1.5E-3</v>
      </c>
      <c r="I57" s="34" t="s">
        <v>195</v>
      </c>
      <c r="J57" s="26" t="s">
        <v>245</v>
      </c>
      <c r="K57" s="39">
        <v>3</v>
      </c>
      <c r="L57" s="40">
        <v>3</v>
      </c>
      <c r="M57" s="40">
        <v>3</v>
      </c>
      <c r="N57" s="40">
        <v>3</v>
      </c>
      <c r="O57" s="40">
        <v>3</v>
      </c>
      <c r="P57" s="21" t="s">
        <v>244</v>
      </c>
      <c r="Q57" s="42"/>
      <c r="R57" s="32">
        <v>3</v>
      </c>
      <c r="S57" s="32">
        <v>3</v>
      </c>
      <c r="T57" s="32">
        <v>3</v>
      </c>
      <c r="U57" s="43"/>
      <c r="V57" s="79">
        <f t="shared" si="2"/>
        <v>9</v>
      </c>
      <c r="W57" s="75">
        <f t="shared" si="3"/>
        <v>0.75</v>
      </c>
      <c r="X57" s="76">
        <f t="shared" si="6"/>
        <v>1.1250000000000001E-3</v>
      </c>
      <c r="Y57" s="26" t="s">
        <v>379</v>
      </c>
      <c r="Z57" s="26" t="s">
        <v>380</v>
      </c>
      <c r="AA57" s="48" t="s">
        <v>323</v>
      </c>
      <c r="AB57" s="9"/>
    </row>
    <row r="58" spans="1:28" ht="90" x14ac:dyDescent="0.25">
      <c r="A58" s="107"/>
      <c r="B58" s="107"/>
      <c r="C58" s="107"/>
      <c r="D58" s="110"/>
      <c r="E58" s="113"/>
      <c r="F58" s="11" t="s">
        <v>138</v>
      </c>
      <c r="G58" s="23">
        <v>0.3</v>
      </c>
      <c r="H58" s="74">
        <f t="shared" si="7"/>
        <v>8.9999999999999993E-3</v>
      </c>
      <c r="I58" s="34" t="s">
        <v>193</v>
      </c>
      <c r="J58" s="26" t="s">
        <v>247</v>
      </c>
      <c r="K58" s="38">
        <v>1</v>
      </c>
      <c r="L58" s="40">
        <v>1</v>
      </c>
      <c r="M58" s="40">
        <v>1</v>
      </c>
      <c r="N58" s="40">
        <v>1</v>
      </c>
      <c r="O58" s="40">
        <v>1</v>
      </c>
      <c r="P58" s="21" t="s">
        <v>244</v>
      </c>
      <c r="Q58" s="42">
        <v>181</v>
      </c>
      <c r="R58" s="32">
        <v>51</v>
      </c>
      <c r="S58" s="32">
        <v>61</v>
      </c>
      <c r="T58" s="32">
        <v>69</v>
      </c>
      <c r="U58" s="43"/>
      <c r="V58" s="79">
        <f t="shared" si="2"/>
        <v>181</v>
      </c>
      <c r="W58" s="75">
        <f t="shared" si="3"/>
        <v>1</v>
      </c>
      <c r="X58" s="76">
        <f t="shared" si="6"/>
        <v>8.9999999999999993E-3</v>
      </c>
      <c r="Y58" s="26" t="s">
        <v>381</v>
      </c>
      <c r="Z58" s="26" t="s">
        <v>382</v>
      </c>
      <c r="AA58" s="48" t="s">
        <v>323</v>
      </c>
      <c r="AB58" s="9"/>
    </row>
    <row r="59" spans="1:28" ht="67.5" x14ac:dyDescent="0.25">
      <c r="A59" s="107"/>
      <c r="B59" s="107"/>
      <c r="C59" s="107"/>
      <c r="D59" s="110"/>
      <c r="E59" s="113"/>
      <c r="F59" s="11" t="s">
        <v>139</v>
      </c>
      <c r="G59" s="23">
        <v>0.15</v>
      </c>
      <c r="H59" s="74">
        <f t="shared" si="7"/>
        <v>4.4999999999999997E-3</v>
      </c>
      <c r="I59" s="34" t="s">
        <v>193</v>
      </c>
      <c r="J59" s="26" t="s">
        <v>246</v>
      </c>
      <c r="K59" s="38">
        <v>1</v>
      </c>
      <c r="L59" s="40">
        <v>1</v>
      </c>
      <c r="M59" s="40">
        <v>1</v>
      </c>
      <c r="N59" s="40">
        <v>1</v>
      </c>
      <c r="O59" s="40">
        <v>1</v>
      </c>
      <c r="P59" s="21" t="s">
        <v>244</v>
      </c>
      <c r="Q59" s="42">
        <v>8</v>
      </c>
      <c r="R59" s="32">
        <v>1</v>
      </c>
      <c r="S59" s="34">
        <v>5</v>
      </c>
      <c r="T59" s="34">
        <v>2</v>
      </c>
      <c r="U59" s="9"/>
      <c r="V59" s="79">
        <f t="shared" si="2"/>
        <v>8</v>
      </c>
      <c r="W59" s="75">
        <f t="shared" si="3"/>
        <v>1</v>
      </c>
      <c r="X59" s="76">
        <f t="shared" si="6"/>
        <v>4.4999999999999997E-3</v>
      </c>
      <c r="Y59" s="26" t="s">
        <v>383</v>
      </c>
      <c r="Z59" s="26" t="s">
        <v>384</v>
      </c>
      <c r="AA59" s="48" t="s">
        <v>323</v>
      </c>
      <c r="AB59" s="9"/>
    </row>
    <row r="60" spans="1:28" ht="78.75" x14ac:dyDescent="0.25">
      <c r="A60" s="108"/>
      <c r="B60" s="108"/>
      <c r="C60" s="108"/>
      <c r="D60" s="111"/>
      <c r="E60" s="114"/>
      <c r="F60" s="11" t="s">
        <v>140</v>
      </c>
      <c r="G60" s="23">
        <v>0.1</v>
      </c>
      <c r="H60" s="74">
        <f t="shared" si="7"/>
        <v>3.0000000000000001E-3</v>
      </c>
      <c r="I60" s="34" t="s">
        <v>194</v>
      </c>
      <c r="J60" s="26" t="s">
        <v>248</v>
      </c>
      <c r="K60" s="38">
        <v>1</v>
      </c>
      <c r="L60" s="23">
        <v>0.25</v>
      </c>
      <c r="M60" s="23">
        <v>0.25</v>
      </c>
      <c r="N60" s="23">
        <v>0.25</v>
      </c>
      <c r="O60" s="23">
        <v>0.25</v>
      </c>
      <c r="P60" s="21" t="s">
        <v>241</v>
      </c>
      <c r="Q60" s="42"/>
      <c r="R60" s="31">
        <v>0.25</v>
      </c>
      <c r="S60" s="31">
        <v>0.25</v>
      </c>
      <c r="T60" s="31">
        <v>0.25</v>
      </c>
      <c r="U60" s="27"/>
      <c r="V60" s="74">
        <f t="shared" si="2"/>
        <v>0.75</v>
      </c>
      <c r="W60" s="75">
        <f t="shared" si="3"/>
        <v>0.75</v>
      </c>
      <c r="X60" s="76">
        <f t="shared" si="6"/>
        <v>2.2500000000000003E-3</v>
      </c>
      <c r="Y60" s="26" t="s">
        <v>385</v>
      </c>
      <c r="Z60" s="26" t="s">
        <v>386</v>
      </c>
      <c r="AA60" s="48" t="s">
        <v>323</v>
      </c>
      <c r="AB60" s="9"/>
    </row>
    <row r="61" spans="1:28" ht="45" x14ac:dyDescent="0.25">
      <c r="A61" s="106">
        <f>IFERROR(IF(B61="","",1+A54),1)</f>
        <v>12</v>
      </c>
      <c r="B61" s="106" t="s">
        <v>55</v>
      </c>
      <c r="C61" s="106" t="s">
        <v>56</v>
      </c>
      <c r="D61" s="109" t="s">
        <v>55</v>
      </c>
      <c r="E61" s="106" t="s">
        <v>55</v>
      </c>
      <c r="F61" s="11" t="s">
        <v>108</v>
      </c>
      <c r="G61" s="23">
        <v>0.2</v>
      </c>
      <c r="H61" s="74">
        <f>G61*0.015</f>
        <v>3.0000000000000001E-3</v>
      </c>
      <c r="I61" s="34" t="s">
        <v>194</v>
      </c>
      <c r="J61" s="26" t="s">
        <v>257</v>
      </c>
      <c r="K61" s="38">
        <v>1</v>
      </c>
      <c r="L61" s="54">
        <v>0.01</v>
      </c>
      <c r="M61" s="54">
        <v>0.1</v>
      </c>
      <c r="N61" s="54">
        <v>0.6</v>
      </c>
      <c r="O61" s="54">
        <v>0.28999999999999998</v>
      </c>
      <c r="P61" s="57" t="s">
        <v>387</v>
      </c>
      <c r="Q61" s="42"/>
      <c r="R61" s="33">
        <v>0.01</v>
      </c>
      <c r="S61" s="66">
        <v>0.1</v>
      </c>
      <c r="T61" s="66">
        <v>0.6</v>
      </c>
      <c r="U61" s="67"/>
      <c r="V61" s="77">
        <f t="shared" si="2"/>
        <v>0.71</v>
      </c>
      <c r="W61" s="75">
        <f t="shared" si="3"/>
        <v>0.71</v>
      </c>
      <c r="X61" s="76">
        <f t="shared" si="6"/>
        <v>2.1299999999999999E-3</v>
      </c>
      <c r="Y61" s="26" t="s">
        <v>395</v>
      </c>
      <c r="Z61" s="48" t="s">
        <v>396</v>
      </c>
      <c r="AA61" s="48" t="s">
        <v>397</v>
      </c>
      <c r="AB61" s="9"/>
    </row>
    <row r="62" spans="1:28" ht="90" x14ac:dyDescent="0.25">
      <c r="A62" s="107"/>
      <c r="B62" s="107"/>
      <c r="C62" s="107"/>
      <c r="D62" s="110"/>
      <c r="E62" s="107"/>
      <c r="F62" s="11" t="s">
        <v>146</v>
      </c>
      <c r="G62" s="23">
        <v>0.25</v>
      </c>
      <c r="H62" s="74">
        <f t="shared" ref="H62:H99" si="8">G62*0.015</f>
        <v>3.7499999999999999E-3</v>
      </c>
      <c r="I62" s="34" t="s">
        <v>193</v>
      </c>
      <c r="J62" s="26" t="s">
        <v>388</v>
      </c>
      <c r="K62" s="38">
        <v>1</v>
      </c>
      <c r="L62" s="24">
        <v>1</v>
      </c>
      <c r="M62" s="24">
        <v>1</v>
      </c>
      <c r="N62" s="24">
        <v>1</v>
      </c>
      <c r="O62" s="72">
        <v>1</v>
      </c>
      <c r="P62" s="60" t="s">
        <v>387</v>
      </c>
      <c r="Q62" s="39">
        <v>3368</v>
      </c>
      <c r="R62" s="32">
        <v>870</v>
      </c>
      <c r="S62" s="32">
        <v>1401</v>
      </c>
      <c r="T62" s="32">
        <v>1097</v>
      </c>
      <c r="U62" s="43"/>
      <c r="V62" s="79">
        <f t="shared" si="2"/>
        <v>3368</v>
      </c>
      <c r="W62" s="75">
        <f t="shared" si="3"/>
        <v>1</v>
      </c>
      <c r="X62" s="76">
        <f t="shared" si="6"/>
        <v>3.7499999999999999E-3</v>
      </c>
      <c r="Y62" s="26" t="s">
        <v>398</v>
      </c>
      <c r="Z62" s="48" t="s">
        <v>399</v>
      </c>
      <c r="AA62" s="48" t="s">
        <v>397</v>
      </c>
      <c r="AB62" s="9"/>
    </row>
    <row r="63" spans="1:28" ht="56.25" x14ac:dyDescent="0.25">
      <c r="A63" s="107"/>
      <c r="B63" s="107"/>
      <c r="C63" s="107"/>
      <c r="D63" s="110"/>
      <c r="E63" s="107"/>
      <c r="F63" s="11" t="s">
        <v>109</v>
      </c>
      <c r="G63" s="23">
        <v>0.2</v>
      </c>
      <c r="H63" s="74">
        <f t="shared" si="8"/>
        <v>3.0000000000000001E-3</v>
      </c>
      <c r="I63" s="34" t="s">
        <v>194</v>
      </c>
      <c r="J63" s="26" t="s">
        <v>257</v>
      </c>
      <c r="K63" s="38">
        <v>1</v>
      </c>
      <c r="L63" s="54">
        <v>0.25</v>
      </c>
      <c r="M63" s="54">
        <v>0.25</v>
      </c>
      <c r="N63" s="54">
        <v>0.25</v>
      </c>
      <c r="O63" s="54">
        <v>0.25</v>
      </c>
      <c r="P63" s="57" t="s">
        <v>387</v>
      </c>
      <c r="Q63" s="42"/>
      <c r="R63" s="31">
        <v>0.25</v>
      </c>
      <c r="S63" s="31">
        <v>0.25</v>
      </c>
      <c r="T63" s="31">
        <v>0.25</v>
      </c>
      <c r="U63" s="27"/>
      <c r="V63" s="77">
        <f t="shared" si="2"/>
        <v>0.75</v>
      </c>
      <c r="W63" s="75">
        <f t="shared" si="3"/>
        <v>0.75</v>
      </c>
      <c r="X63" s="76">
        <f t="shared" si="6"/>
        <v>2.2500000000000003E-3</v>
      </c>
      <c r="Y63" s="26" t="s">
        <v>472</v>
      </c>
      <c r="Z63" s="48"/>
      <c r="AA63" s="48" t="s">
        <v>397</v>
      </c>
      <c r="AB63" s="9"/>
    </row>
    <row r="64" spans="1:28" ht="33.75" x14ac:dyDescent="0.25">
      <c r="A64" s="107"/>
      <c r="B64" s="107"/>
      <c r="C64" s="107"/>
      <c r="D64" s="110"/>
      <c r="E64" s="107"/>
      <c r="F64" s="11" t="s">
        <v>110</v>
      </c>
      <c r="G64" s="23">
        <v>0.15</v>
      </c>
      <c r="H64" s="74">
        <f t="shared" si="8"/>
        <v>2.2499999999999998E-3</v>
      </c>
      <c r="I64" s="34" t="s">
        <v>194</v>
      </c>
      <c r="J64" s="26" t="s">
        <v>225</v>
      </c>
      <c r="K64" s="38">
        <v>1</v>
      </c>
      <c r="L64" s="54">
        <v>0.1</v>
      </c>
      <c r="M64" s="54">
        <v>0.1</v>
      </c>
      <c r="N64" s="54">
        <v>0.1</v>
      </c>
      <c r="O64" s="54">
        <v>0.7</v>
      </c>
      <c r="P64" s="57" t="s">
        <v>387</v>
      </c>
      <c r="Q64" s="42"/>
      <c r="R64" s="38">
        <v>0.1</v>
      </c>
      <c r="S64" s="38">
        <v>0.1</v>
      </c>
      <c r="T64" s="38">
        <v>0.1</v>
      </c>
      <c r="U64" s="9"/>
      <c r="V64" s="77">
        <f t="shared" si="2"/>
        <v>0.30000000000000004</v>
      </c>
      <c r="W64" s="75">
        <f t="shared" si="3"/>
        <v>0.30000000000000004</v>
      </c>
      <c r="X64" s="76">
        <f t="shared" si="6"/>
        <v>6.7500000000000004E-4</v>
      </c>
      <c r="Y64" s="26" t="s">
        <v>400</v>
      </c>
      <c r="Z64" s="48"/>
      <c r="AA64" s="48" t="s">
        <v>397</v>
      </c>
      <c r="AB64" s="9"/>
    </row>
    <row r="65" spans="1:28" ht="33.75" x14ac:dyDescent="0.25">
      <c r="A65" s="107"/>
      <c r="B65" s="107"/>
      <c r="C65" s="107"/>
      <c r="D65" s="110"/>
      <c r="E65" s="107"/>
      <c r="F65" s="11" t="s">
        <v>111</v>
      </c>
      <c r="G65" s="23">
        <v>0.1</v>
      </c>
      <c r="H65" s="74">
        <f t="shared" si="8"/>
        <v>1.5E-3</v>
      </c>
      <c r="I65" s="34" t="s">
        <v>194</v>
      </c>
      <c r="J65" s="26" t="s">
        <v>257</v>
      </c>
      <c r="K65" s="68">
        <v>1</v>
      </c>
      <c r="L65" s="24">
        <v>0</v>
      </c>
      <c r="M65" s="24">
        <v>0.35</v>
      </c>
      <c r="N65" s="69">
        <v>0.3</v>
      </c>
      <c r="O65" s="24">
        <v>0.35</v>
      </c>
      <c r="P65" s="57" t="s">
        <v>387</v>
      </c>
      <c r="Q65" s="42"/>
      <c r="R65" s="32">
        <v>0</v>
      </c>
      <c r="S65" s="65">
        <v>0.3</v>
      </c>
      <c r="T65" s="65">
        <v>0.3</v>
      </c>
      <c r="U65" s="43"/>
      <c r="V65" s="79">
        <f t="shared" si="2"/>
        <v>0.6</v>
      </c>
      <c r="W65" s="75">
        <f t="shared" si="3"/>
        <v>0.6</v>
      </c>
      <c r="X65" s="76">
        <f t="shared" si="6"/>
        <v>8.9999999999999998E-4</v>
      </c>
      <c r="Y65" s="26" t="s">
        <v>401</v>
      </c>
      <c r="Z65" s="48" t="s">
        <v>402</v>
      </c>
      <c r="AA65" s="48" t="s">
        <v>397</v>
      </c>
      <c r="AB65" s="9"/>
    </row>
    <row r="66" spans="1:28" ht="22.5" x14ac:dyDescent="0.25">
      <c r="A66" s="108"/>
      <c r="B66" s="108"/>
      <c r="C66" s="108"/>
      <c r="D66" s="111"/>
      <c r="E66" s="108"/>
      <c r="F66" s="11" t="s">
        <v>112</v>
      </c>
      <c r="G66" s="23">
        <v>0.1</v>
      </c>
      <c r="H66" s="74">
        <f t="shared" si="8"/>
        <v>1.5E-3</v>
      </c>
      <c r="I66" s="34" t="s">
        <v>194</v>
      </c>
      <c r="J66" s="26" t="s">
        <v>225</v>
      </c>
      <c r="K66" s="38">
        <v>1</v>
      </c>
      <c r="L66" s="54">
        <v>0.25</v>
      </c>
      <c r="M66" s="54">
        <v>0.25</v>
      </c>
      <c r="N66" s="54">
        <v>0.25</v>
      </c>
      <c r="O66" s="54">
        <v>0.25</v>
      </c>
      <c r="P66" s="57" t="s">
        <v>387</v>
      </c>
      <c r="Q66" s="42"/>
      <c r="R66" s="31">
        <v>0.25</v>
      </c>
      <c r="S66" s="31">
        <v>0.25</v>
      </c>
      <c r="T66" s="31">
        <v>0.25</v>
      </c>
      <c r="U66" s="27"/>
      <c r="V66" s="77">
        <f t="shared" si="2"/>
        <v>0.75</v>
      </c>
      <c r="W66" s="75">
        <f t="shared" si="3"/>
        <v>0.75</v>
      </c>
      <c r="X66" s="76">
        <f t="shared" si="6"/>
        <v>1.1250000000000001E-3</v>
      </c>
      <c r="Y66" s="26" t="s">
        <v>403</v>
      </c>
      <c r="Z66" s="48" t="s">
        <v>404</v>
      </c>
      <c r="AA66" s="48" t="s">
        <v>397</v>
      </c>
      <c r="AB66" s="9"/>
    </row>
    <row r="67" spans="1:28" ht="33.75" x14ac:dyDescent="0.25">
      <c r="A67" s="106">
        <f>IFERROR(IF(B67="","",1+A61),1)</f>
        <v>13</v>
      </c>
      <c r="B67" s="106" t="s">
        <v>55</v>
      </c>
      <c r="C67" s="106" t="s">
        <v>60</v>
      </c>
      <c r="D67" s="109" t="s">
        <v>55</v>
      </c>
      <c r="E67" s="106" t="s">
        <v>55</v>
      </c>
      <c r="F67" s="11" t="s">
        <v>127</v>
      </c>
      <c r="G67" s="23">
        <v>0.25</v>
      </c>
      <c r="H67" s="74">
        <f t="shared" si="8"/>
        <v>3.7499999999999999E-3</v>
      </c>
      <c r="I67" s="34" t="s">
        <v>194</v>
      </c>
      <c r="J67" s="26" t="s">
        <v>390</v>
      </c>
      <c r="K67" s="38">
        <v>1</v>
      </c>
      <c r="L67" s="54">
        <v>0.25</v>
      </c>
      <c r="M67" s="54">
        <v>0.25</v>
      </c>
      <c r="N67" s="54">
        <v>0.25</v>
      </c>
      <c r="O67" s="54">
        <v>0.25</v>
      </c>
      <c r="P67" s="57" t="s">
        <v>389</v>
      </c>
      <c r="Q67" s="42"/>
      <c r="R67" s="31">
        <v>0.25</v>
      </c>
      <c r="S67" s="31">
        <v>0.25</v>
      </c>
      <c r="T67" s="31">
        <v>0.25</v>
      </c>
      <c r="U67" s="27"/>
      <c r="V67" s="74">
        <f t="shared" si="2"/>
        <v>0.75</v>
      </c>
      <c r="W67" s="75">
        <f t="shared" si="3"/>
        <v>0.75</v>
      </c>
      <c r="X67" s="76">
        <f t="shared" si="6"/>
        <v>2.8124999999999999E-3</v>
      </c>
      <c r="Y67" s="26" t="s">
        <v>405</v>
      </c>
      <c r="Z67" s="48" t="s">
        <v>406</v>
      </c>
      <c r="AA67" s="48" t="s">
        <v>397</v>
      </c>
      <c r="AB67" s="9"/>
    </row>
    <row r="68" spans="1:28" ht="33.75" x14ac:dyDescent="0.25">
      <c r="A68" s="107"/>
      <c r="B68" s="107"/>
      <c r="C68" s="107"/>
      <c r="D68" s="110"/>
      <c r="E68" s="107"/>
      <c r="F68" s="11" t="s">
        <v>128</v>
      </c>
      <c r="G68" s="23">
        <v>0.25</v>
      </c>
      <c r="H68" s="74">
        <f t="shared" si="8"/>
        <v>3.7499999999999999E-3</v>
      </c>
      <c r="I68" s="34" t="s">
        <v>194</v>
      </c>
      <c r="J68" s="26" t="s">
        <v>391</v>
      </c>
      <c r="K68" s="38">
        <v>1</v>
      </c>
      <c r="L68" s="54">
        <v>0.25</v>
      </c>
      <c r="M68" s="54">
        <v>0.25</v>
      </c>
      <c r="N68" s="54">
        <v>0.25</v>
      </c>
      <c r="O68" s="54">
        <v>0.25</v>
      </c>
      <c r="P68" s="57" t="s">
        <v>389</v>
      </c>
      <c r="Q68" s="42"/>
      <c r="R68" s="31">
        <v>0.25</v>
      </c>
      <c r="S68" s="31">
        <v>0.25</v>
      </c>
      <c r="T68" s="31">
        <v>0.25</v>
      </c>
      <c r="U68" s="27"/>
      <c r="V68" s="74">
        <f t="shared" si="2"/>
        <v>0.75</v>
      </c>
      <c r="W68" s="75">
        <f t="shared" si="3"/>
        <v>0.75</v>
      </c>
      <c r="X68" s="76">
        <f t="shared" si="6"/>
        <v>2.8124999999999999E-3</v>
      </c>
      <c r="Y68" s="26" t="s">
        <v>407</v>
      </c>
      <c r="Z68" s="48" t="s">
        <v>408</v>
      </c>
      <c r="AA68" s="48" t="s">
        <v>397</v>
      </c>
      <c r="AB68" s="9"/>
    </row>
    <row r="69" spans="1:28" ht="33.75" x14ac:dyDescent="0.25">
      <c r="A69" s="107"/>
      <c r="B69" s="107"/>
      <c r="C69" s="107"/>
      <c r="D69" s="110"/>
      <c r="E69" s="107"/>
      <c r="F69" s="11" t="s">
        <v>129</v>
      </c>
      <c r="G69" s="23">
        <v>0.1</v>
      </c>
      <c r="H69" s="74">
        <f t="shared" si="8"/>
        <v>1.5E-3</v>
      </c>
      <c r="I69" s="34" t="s">
        <v>194</v>
      </c>
      <c r="J69" s="26" t="s">
        <v>391</v>
      </c>
      <c r="K69" s="38">
        <v>1</v>
      </c>
      <c r="L69" s="54">
        <v>0.25</v>
      </c>
      <c r="M69" s="54">
        <v>0.25</v>
      </c>
      <c r="N69" s="54">
        <v>0.25</v>
      </c>
      <c r="O69" s="54">
        <v>0.25</v>
      </c>
      <c r="P69" s="57" t="s">
        <v>389</v>
      </c>
      <c r="Q69" s="42"/>
      <c r="R69" s="31">
        <v>0.25</v>
      </c>
      <c r="S69" s="31">
        <v>0.25</v>
      </c>
      <c r="T69" s="31">
        <v>0.25</v>
      </c>
      <c r="U69" s="27"/>
      <c r="V69" s="74">
        <f t="shared" si="2"/>
        <v>0.75</v>
      </c>
      <c r="W69" s="75">
        <f t="shared" si="3"/>
        <v>0.75</v>
      </c>
      <c r="X69" s="76">
        <f t="shared" si="6"/>
        <v>1.1250000000000001E-3</v>
      </c>
      <c r="Y69" s="26" t="s">
        <v>409</v>
      </c>
      <c r="Z69" s="48" t="s">
        <v>410</v>
      </c>
      <c r="AA69" s="48" t="s">
        <v>397</v>
      </c>
      <c r="AB69" s="9"/>
    </row>
    <row r="70" spans="1:28" ht="33.75" x14ac:dyDescent="0.25">
      <c r="A70" s="107"/>
      <c r="B70" s="107"/>
      <c r="C70" s="107"/>
      <c r="D70" s="110"/>
      <c r="E70" s="107"/>
      <c r="F70" s="11" t="s">
        <v>130</v>
      </c>
      <c r="G70" s="23">
        <v>0.1</v>
      </c>
      <c r="H70" s="74">
        <f t="shared" si="8"/>
        <v>1.5E-3</v>
      </c>
      <c r="I70" s="34" t="s">
        <v>194</v>
      </c>
      <c r="J70" s="26" t="s">
        <v>392</v>
      </c>
      <c r="K70" s="38">
        <v>1</v>
      </c>
      <c r="L70" s="54">
        <v>0.25</v>
      </c>
      <c r="M70" s="54">
        <v>0.25</v>
      </c>
      <c r="N70" s="54">
        <v>0.25</v>
      </c>
      <c r="O70" s="54">
        <v>0.25</v>
      </c>
      <c r="P70" s="57" t="s">
        <v>389</v>
      </c>
      <c r="Q70" s="42"/>
      <c r="R70" s="31">
        <v>0.25</v>
      </c>
      <c r="S70" s="31">
        <v>0.25</v>
      </c>
      <c r="T70" s="31">
        <v>0.25</v>
      </c>
      <c r="U70" s="27"/>
      <c r="V70" s="74">
        <f t="shared" si="2"/>
        <v>0.75</v>
      </c>
      <c r="W70" s="75">
        <f t="shared" si="3"/>
        <v>0.75</v>
      </c>
      <c r="X70" s="76">
        <f t="shared" si="6"/>
        <v>1.1250000000000001E-3</v>
      </c>
      <c r="Y70" s="26" t="s">
        <v>411</v>
      </c>
      <c r="Z70" s="48" t="s">
        <v>412</v>
      </c>
      <c r="AA70" s="48" t="s">
        <v>397</v>
      </c>
      <c r="AB70" s="9"/>
    </row>
    <row r="71" spans="1:28" ht="33.75" x14ac:dyDescent="0.25">
      <c r="A71" s="107"/>
      <c r="B71" s="107"/>
      <c r="C71" s="107"/>
      <c r="D71" s="110"/>
      <c r="E71" s="107"/>
      <c r="F71" s="11" t="s">
        <v>131</v>
      </c>
      <c r="G71" s="23">
        <v>0.05</v>
      </c>
      <c r="H71" s="74">
        <f t="shared" si="8"/>
        <v>7.5000000000000002E-4</v>
      </c>
      <c r="I71" s="34" t="s">
        <v>194</v>
      </c>
      <c r="J71" s="26" t="s">
        <v>393</v>
      </c>
      <c r="K71" s="38">
        <v>1</v>
      </c>
      <c r="L71" s="54">
        <v>0.25</v>
      </c>
      <c r="M71" s="54">
        <v>0.25</v>
      </c>
      <c r="N71" s="54">
        <v>0.25</v>
      </c>
      <c r="O71" s="54">
        <v>0.25</v>
      </c>
      <c r="P71" s="57" t="s">
        <v>389</v>
      </c>
      <c r="Q71" s="42"/>
      <c r="R71" s="31">
        <v>0.25</v>
      </c>
      <c r="S71" s="31">
        <v>0.25</v>
      </c>
      <c r="T71" s="31">
        <v>0.25</v>
      </c>
      <c r="U71" s="27"/>
      <c r="V71" s="74">
        <f t="shared" si="2"/>
        <v>0.75</v>
      </c>
      <c r="W71" s="75">
        <f t="shared" si="3"/>
        <v>0.75</v>
      </c>
      <c r="X71" s="76">
        <f t="shared" si="6"/>
        <v>5.6250000000000007E-4</v>
      </c>
      <c r="Y71" s="26" t="s">
        <v>411</v>
      </c>
      <c r="Z71" s="48" t="s">
        <v>413</v>
      </c>
      <c r="AA71" s="48" t="s">
        <v>397</v>
      </c>
      <c r="AB71" s="9"/>
    </row>
    <row r="72" spans="1:28" ht="33.75" x14ac:dyDescent="0.25">
      <c r="A72" s="107"/>
      <c r="B72" s="107"/>
      <c r="C72" s="107"/>
      <c r="D72" s="110"/>
      <c r="E72" s="107"/>
      <c r="F72" s="11" t="s">
        <v>132</v>
      </c>
      <c r="G72" s="23">
        <v>0.05</v>
      </c>
      <c r="H72" s="74">
        <f t="shared" si="8"/>
        <v>7.5000000000000002E-4</v>
      </c>
      <c r="I72" s="34" t="s">
        <v>194</v>
      </c>
      <c r="J72" s="26" t="s">
        <v>394</v>
      </c>
      <c r="K72" s="38">
        <v>1</v>
      </c>
      <c r="L72" s="54">
        <v>0.25</v>
      </c>
      <c r="M72" s="54">
        <v>0.25</v>
      </c>
      <c r="N72" s="54">
        <v>0.25</v>
      </c>
      <c r="O72" s="54">
        <v>0.25</v>
      </c>
      <c r="P72" s="57" t="s">
        <v>389</v>
      </c>
      <c r="Q72" s="42"/>
      <c r="R72" s="31">
        <v>0.25</v>
      </c>
      <c r="S72" s="31">
        <v>0.25</v>
      </c>
      <c r="T72" s="31">
        <v>0.25</v>
      </c>
      <c r="U72" s="27"/>
      <c r="V72" s="74">
        <f t="shared" si="2"/>
        <v>0.75</v>
      </c>
      <c r="W72" s="75">
        <f t="shared" si="3"/>
        <v>0.75</v>
      </c>
      <c r="X72" s="76">
        <f t="shared" ref="X72:X99" si="9">W72*H72</f>
        <v>5.6250000000000007E-4</v>
      </c>
      <c r="Y72" s="26" t="s">
        <v>414</v>
      </c>
      <c r="Z72" s="48" t="s">
        <v>415</v>
      </c>
      <c r="AA72" s="48" t="s">
        <v>397</v>
      </c>
      <c r="AB72" s="9"/>
    </row>
    <row r="73" spans="1:28" ht="33.75" x14ac:dyDescent="0.25">
      <c r="A73" s="107"/>
      <c r="B73" s="107"/>
      <c r="C73" s="107"/>
      <c r="D73" s="110"/>
      <c r="E73" s="107"/>
      <c r="F73" s="11" t="s">
        <v>117</v>
      </c>
      <c r="G73" s="23">
        <v>0.1</v>
      </c>
      <c r="H73" s="74">
        <f t="shared" si="8"/>
        <v>1.5E-3</v>
      </c>
      <c r="I73" s="34" t="s">
        <v>194</v>
      </c>
      <c r="J73" s="26" t="s">
        <v>258</v>
      </c>
      <c r="K73" s="68">
        <v>1</v>
      </c>
      <c r="L73" s="24">
        <v>0.25</v>
      </c>
      <c r="M73" s="24">
        <v>0.25</v>
      </c>
      <c r="N73" s="24">
        <v>0.25</v>
      </c>
      <c r="O73" s="24">
        <v>0.25</v>
      </c>
      <c r="P73" s="57" t="s">
        <v>389</v>
      </c>
      <c r="Q73" s="42"/>
      <c r="R73" s="32">
        <v>0.25</v>
      </c>
      <c r="S73" s="32">
        <v>0.25</v>
      </c>
      <c r="T73" s="32">
        <v>0.25</v>
      </c>
      <c r="U73" s="43"/>
      <c r="V73" s="79">
        <f t="shared" ref="V73:V94" si="10">SUM(R73:U73)</f>
        <v>0.75</v>
      </c>
      <c r="W73" s="75">
        <f t="shared" ref="W73:W94" si="11">IFERROR(IF(I73="Demanda",V73/Q73,IF(I73="Constante",V73/(K73*4),V73/K73)),0)</f>
        <v>0.75</v>
      </c>
      <c r="X73" s="76">
        <f t="shared" si="9"/>
        <v>1.1250000000000001E-3</v>
      </c>
      <c r="Y73" s="26" t="s">
        <v>416</v>
      </c>
      <c r="Z73" s="48" t="s">
        <v>417</v>
      </c>
      <c r="AA73" s="48" t="s">
        <v>397</v>
      </c>
      <c r="AB73" s="9"/>
    </row>
    <row r="74" spans="1:28" ht="33.75" x14ac:dyDescent="0.25">
      <c r="A74" s="108"/>
      <c r="B74" s="108"/>
      <c r="C74" s="108"/>
      <c r="D74" s="111"/>
      <c r="E74" s="108"/>
      <c r="F74" s="11" t="s">
        <v>112</v>
      </c>
      <c r="G74" s="23">
        <v>0.1</v>
      </c>
      <c r="H74" s="74">
        <f t="shared" si="8"/>
        <v>1.5E-3</v>
      </c>
      <c r="I74" s="34" t="s">
        <v>194</v>
      </c>
      <c r="J74" s="26" t="s">
        <v>225</v>
      </c>
      <c r="K74" s="38">
        <v>1</v>
      </c>
      <c r="L74" s="54">
        <v>0.25</v>
      </c>
      <c r="M74" s="54">
        <v>0.25</v>
      </c>
      <c r="N74" s="54">
        <v>0.25</v>
      </c>
      <c r="O74" s="54">
        <v>0.25</v>
      </c>
      <c r="P74" s="57" t="s">
        <v>389</v>
      </c>
      <c r="Q74" s="42"/>
      <c r="R74" s="31">
        <v>0.25</v>
      </c>
      <c r="S74" s="31">
        <v>0.25</v>
      </c>
      <c r="T74" s="31">
        <v>0.25</v>
      </c>
      <c r="U74" s="27"/>
      <c r="V74" s="74">
        <f t="shared" si="10"/>
        <v>0.75</v>
      </c>
      <c r="W74" s="75">
        <f t="shared" si="11"/>
        <v>0.75</v>
      </c>
      <c r="X74" s="76">
        <f t="shared" si="9"/>
        <v>1.1250000000000001E-3</v>
      </c>
      <c r="Y74" s="26" t="s">
        <v>418</v>
      </c>
      <c r="Z74" s="48" t="s">
        <v>419</v>
      </c>
      <c r="AA74" s="48" t="s">
        <v>397</v>
      </c>
      <c r="AB74" s="9"/>
    </row>
    <row r="75" spans="1:28" ht="33.75" x14ac:dyDescent="0.25">
      <c r="A75" s="106">
        <f>IFERROR(IF(B75="","",1+A67),1)</f>
        <v>14</v>
      </c>
      <c r="B75" s="106" t="s">
        <v>55</v>
      </c>
      <c r="C75" s="106" t="s">
        <v>58</v>
      </c>
      <c r="D75" s="109" t="s">
        <v>55</v>
      </c>
      <c r="E75" s="106" t="s">
        <v>55</v>
      </c>
      <c r="F75" s="11" t="s">
        <v>118</v>
      </c>
      <c r="G75" s="23">
        <v>0.25</v>
      </c>
      <c r="H75" s="74">
        <f t="shared" si="8"/>
        <v>3.7499999999999999E-3</v>
      </c>
      <c r="I75" s="34" t="s">
        <v>195</v>
      </c>
      <c r="J75" s="26" t="s">
        <v>250</v>
      </c>
      <c r="K75" s="39">
        <v>1</v>
      </c>
      <c r="L75" s="40">
        <v>1</v>
      </c>
      <c r="M75" s="40">
        <v>1</v>
      </c>
      <c r="N75" s="40">
        <v>1</v>
      </c>
      <c r="O75" s="40">
        <v>1</v>
      </c>
      <c r="P75" s="21" t="s">
        <v>249</v>
      </c>
      <c r="Q75" s="42"/>
      <c r="R75" s="32">
        <v>1</v>
      </c>
      <c r="S75" s="32">
        <v>1</v>
      </c>
      <c r="T75" s="32">
        <v>1</v>
      </c>
      <c r="U75" s="43"/>
      <c r="V75" s="79">
        <f t="shared" si="10"/>
        <v>3</v>
      </c>
      <c r="W75" s="75">
        <f t="shared" si="11"/>
        <v>0.75</v>
      </c>
      <c r="X75" s="76">
        <f t="shared" si="9"/>
        <v>2.8124999999999999E-3</v>
      </c>
      <c r="Y75" s="26" t="s">
        <v>420</v>
      </c>
      <c r="Z75" s="48" t="s">
        <v>421</v>
      </c>
      <c r="AA75" s="48" t="s">
        <v>422</v>
      </c>
      <c r="AB75" s="9"/>
    </row>
    <row r="76" spans="1:28" ht="33.75" x14ac:dyDescent="0.25">
      <c r="A76" s="107"/>
      <c r="B76" s="107"/>
      <c r="C76" s="107"/>
      <c r="D76" s="110"/>
      <c r="E76" s="107"/>
      <c r="F76" s="11" t="s">
        <v>119</v>
      </c>
      <c r="G76" s="23">
        <v>0.25</v>
      </c>
      <c r="H76" s="74">
        <f t="shared" si="8"/>
        <v>3.7499999999999999E-3</v>
      </c>
      <c r="I76" s="34" t="s">
        <v>194</v>
      </c>
      <c r="J76" s="26" t="s">
        <v>251</v>
      </c>
      <c r="K76" s="39">
        <v>55</v>
      </c>
      <c r="L76" s="40">
        <v>14</v>
      </c>
      <c r="M76" s="40">
        <v>14</v>
      </c>
      <c r="N76" s="40">
        <v>14</v>
      </c>
      <c r="O76" s="40">
        <v>13</v>
      </c>
      <c r="P76" s="21" t="s">
        <v>249</v>
      </c>
      <c r="Q76" s="42"/>
      <c r="R76" s="32">
        <v>14</v>
      </c>
      <c r="S76" s="32">
        <v>14</v>
      </c>
      <c r="T76" s="32">
        <v>14</v>
      </c>
      <c r="U76" s="43"/>
      <c r="V76" s="79">
        <f t="shared" si="10"/>
        <v>42</v>
      </c>
      <c r="W76" s="75">
        <f t="shared" si="11"/>
        <v>0.76363636363636367</v>
      </c>
      <c r="X76" s="76">
        <f t="shared" si="9"/>
        <v>2.8636363636363638E-3</v>
      </c>
      <c r="Y76" s="26" t="s">
        <v>423</v>
      </c>
      <c r="Z76" s="48" t="s">
        <v>421</v>
      </c>
      <c r="AA76" s="48" t="s">
        <v>422</v>
      </c>
      <c r="AB76" s="9"/>
    </row>
    <row r="77" spans="1:28" ht="22.5" x14ac:dyDescent="0.25">
      <c r="A77" s="107"/>
      <c r="B77" s="107"/>
      <c r="C77" s="107"/>
      <c r="D77" s="110"/>
      <c r="E77" s="107"/>
      <c r="F77" s="11" t="s">
        <v>120</v>
      </c>
      <c r="G77" s="23">
        <v>0.2</v>
      </c>
      <c r="H77" s="74">
        <f t="shared" si="8"/>
        <v>3.0000000000000001E-3</v>
      </c>
      <c r="I77" s="34" t="s">
        <v>193</v>
      </c>
      <c r="J77" s="26" t="s">
        <v>221</v>
      </c>
      <c r="K77" s="38">
        <v>1</v>
      </c>
      <c r="L77" s="40">
        <v>1</v>
      </c>
      <c r="M77" s="40">
        <v>1</v>
      </c>
      <c r="N77" s="40">
        <v>1</v>
      </c>
      <c r="O77" s="40">
        <v>1</v>
      </c>
      <c r="P77" s="21" t="s">
        <v>249</v>
      </c>
      <c r="Q77" s="42">
        <v>7</v>
      </c>
      <c r="R77" s="32">
        <v>2</v>
      </c>
      <c r="S77" s="32">
        <v>4</v>
      </c>
      <c r="T77" s="32">
        <v>0</v>
      </c>
      <c r="U77" s="43"/>
      <c r="V77" s="79">
        <f t="shared" si="10"/>
        <v>6</v>
      </c>
      <c r="W77" s="75">
        <f t="shared" si="11"/>
        <v>0.8571428571428571</v>
      </c>
      <c r="X77" s="76">
        <f t="shared" si="9"/>
        <v>2.5714285714285713E-3</v>
      </c>
      <c r="Y77" s="26" t="s">
        <v>424</v>
      </c>
      <c r="Z77" s="48" t="s">
        <v>425</v>
      </c>
      <c r="AA77" s="48" t="s">
        <v>422</v>
      </c>
      <c r="AB77" s="9"/>
    </row>
    <row r="78" spans="1:28" ht="33.75" x14ac:dyDescent="0.25">
      <c r="A78" s="107"/>
      <c r="B78" s="107"/>
      <c r="C78" s="107"/>
      <c r="D78" s="111"/>
      <c r="E78" s="108"/>
      <c r="F78" s="11" t="s">
        <v>121</v>
      </c>
      <c r="G78" s="23">
        <v>0.2</v>
      </c>
      <c r="H78" s="74">
        <f t="shared" si="8"/>
        <v>3.0000000000000001E-3</v>
      </c>
      <c r="I78" s="34" t="s">
        <v>193</v>
      </c>
      <c r="J78" s="26" t="s">
        <v>252</v>
      </c>
      <c r="K78" s="38">
        <v>1</v>
      </c>
      <c r="L78" s="40">
        <v>1</v>
      </c>
      <c r="M78" s="40">
        <v>1</v>
      </c>
      <c r="N78" s="40">
        <v>1</v>
      </c>
      <c r="O78" s="40">
        <v>1</v>
      </c>
      <c r="P78" s="21" t="s">
        <v>249</v>
      </c>
      <c r="Q78" s="42">
        <v>3</v>
      </c>
      <c r="R78" s="32">
        <v>2</v>
      </c>
      <c r="S78" s="32">
        <v>1</v>
      </c>
      <c r="T78" s="32">
        <v>0</v>
      </c>
      <c r="U78" s="43"/>
      <c r="V78" s="79">
        <f t="shared" si="10"/>
        <v>3</v>
      </c>
      <c r="W78" s="75">
        <f t="shared" si="11"/>
        <v>1</v>
      </c>
      <c r="X78" s="76">
        <f t="shared" si="9"/>
        <v>3.0000000000000001E-3</v>
      </c>
      <c r="Y78" s="26" t="s">
        <v>426</v>
      </c>
      <c r="Z78" s="48" t="s">
        <v>427</v>
      </c>
      <c r="AA78" s="48" t="s">
        <v>422</v>
      </c>
      <c r="AB78" s="9"/>
    </row>
    <row r="79" spans="1:28" ht="22.5" x14ac:dyDescent="0.25">
      <c r="A79" s="108"/>
      <c r="B79" s="108"/>
      <c r="C79" s="108"/>
      <c r="D79" s="18" t="s">
        <v>69</v>
      </c>
      <c r="E79" s="19" t="s">
        <v>12</v>
      </c>
      <c r="F79" s="11" t="s">
        <v>122</v>
      </c>
      <c r="G79" s="23">
        <v>0.1</v>
      </c>
      <c r="H79" s="74">
        <f t="shared" si="8"/>
        <v>1.5E-3</v>
      </c>
      <c r="I79" s="34" t="s">
        <v>194</v>
      </c>
      <c r="J79" s="26" t="s">
        <v>253</v>
      </c>
      <c r="K79" s="38">
        <v>1</v>
      </c>
      <c r="L79" s="23">
        <v>0.25</v>
      </c>
      <c r="M79" s="23">
        <v>0.25</v>
      </c>
      <c r="N79" s="23">
        <v>0.25</v>
      </c>
      <c r="O79" s="23">
        <v>0.25</v>
      </c>
      <c r="P79" s="21" t="s">
        <v>249</v>
      </c>
      <c r="Q79" s="42"/>
      <c r="R79" s="31">
        <v>0.25</v>
      </c>
      <c r="S79" s="31">
        <v>0.25</v>
      </c>
      <c r="T79" s="31">
        <v>0.25</v>
      </c>
      <c r="U79" s="27"/>
      <c r="V79" s="74">
        <f t="shared" si="10"/>
        <v>0.75</v>
      </c>
      <c r="W79" s="75">
        <f t="shared" si="11"/>
        <v>0.75</v>
      </c>
      <c r="X79" s="76">
        <f t="shared" si="9"/>
        <v>1.1250000000000001E-3</v>
      </c>
      <c r="Y79" s="26" t="s">
        <v>428</v>
      </c>
      <c r="Z79" s="48" t="s">
        <v>429</v>
      </c>
      <c r="AA79" s="48" t="s">
        <v>422</v>
      </c>
      <c r="AB79" s="9"/>
    </row>
    <row r="80" spans="1:28" ht="22.5" x14ac:dyDescent="0.25">
      <c r="A80" s="106">
        <f>IFERROR(IF(B80="","",1+A75),1)</f>
        <v>15</v>
      </c>
      <c r="B80" s="106" t="s">
        <v>55</v>
      </c>
      <c r="C80" s="106" t="s">
        <v>57</v>
      </c>
      <c r="D80" s="109" t="s">
        <v>55</v>
      </c>
      <c r="E80" s="106" t="s">
        <v>55</v>
      </c>
      <c r="F80" s="11" t="s">
        <v>113</v>
      </c>
      <c r="G80" s="23">
        <v>0.25</v>
      </c>
      <c r="H80" s="74">
        <f t="shared" si="8"/>
        <v>3.7499999999999999E-3</v>
      </c>
      <c r="I80" s="34" t="s">
        <v>194</v>
      </c>
      <c r="J80" s="26" t="s">
        <v>254</v>
      </c>
      <c r="K80" s="39">
        <v>8</v>
      </c>
      <c r="L80" s="40">
        <v>2</v>
      </c>
      <c r="M80" s="40">
        <v>2</v>
      </c>
      <c r="N80" s="40">
        <v>4</v>
      </c>
      <c r="O80" s="40">
        <v>0</v>
      </c>
      <c r="P80" s="21" t="s">
        <v>255</v>
      </c>
      <c r="Q80" s="42"/>
      <c r="R80" s="32">
        <v>1</v>
      </c>
      <c r="S80" s="32">
        <v>2</v>
      </c>
      <c r="T80" s="32">
        <v>5</v>
      </c>
      <c r="U80" s="43"/>
      <c r="V80" s="79">
        <f t="shared" si="10"/>
        <v>8</v>
      </c>
      <c r="W80" s="75">
        <f t="shared" si="11"/>
        <v>1</v>
      </c>
      <c r="X80" s="76">
        <f t="shared" si="9"/>
        <v>3.7499999999999999E-3</v>
      </c>
      <c r="Y80" s="26" t="s">
        <v>430</v>
      </c>
      <c r="Z80" s="48" t="s">
        <v>431</v>
      </c>
      <c r="AA80" s="48" t="s">
        <v>432</v>
      </c>
      <c r="AB80" s="9"/>
    </row>
    <row r="81" spans="1:28" ht="22.5" x14ac:dyDescent="0.25">
      <c r="A81" s="107"/>
      <c r="B81" s="107"/>
      <c r="C81" s="107"/>
      <c r="D81" s="110"/>
      <c r="E81" s="107"/>
      <c r="F81" s="11" t="s">
        <v>114</v>
      </c>
      <c r="G81" s="23">
        <v>0.1</v>
      </c>
      <c r="H81" s="74">
        <f t="shared" si="8"/>
        <v>1.5E-3</v>
      </c>
      <c r="I81" s="34" t="s">
        <v>193</v>
      </c>
      <c r="J81" s="26" t="s">
        <v>256</v>
      </c>
      <c r="K81" s="38">
        <v>1</v>
      </c>
      <c r="L81" s="40">
        <v>1</v>
      </c>
      <c r="M81" s="40">
        <v>1</v>
      </c>
      <c r="N81" s="40">
        <v>1</v>
      </c>
      <c r="O81" s="40">
        <v>1</v>
      </c>
      <c r="P81" s="21" t="s">
        <v>255</v>
      </c>
      <c r="Q81" s="42">
        <v>10</v>
      </c>
      <c r="R81" s="32">
        <v>4</v>
      </c>
      <c r="S81" s="32">
        <v>3</v>
      </c>
      <c r="T81" s="32">
        <v>3</v>
      </c>
      <c r="U81" s="43"/>
      <c r="V81" s="79">
        <f t="shared" si="10"/>
        <v>10</v>
      </c>
      <c r="W81" s="75">
        <f t="shared" si="11"/>
        <v>1</v>
      </c>
      <c r="X81" s="76">
        <f t="shared" si="9"/>
        <v>1.5E-3</v>
      </c>
      <c r="Y81" s="26" t="s">
        <v>433</v>
      </c>
      <c r="Z81" s="48" t="s">
        <v>434</v>
      </c>
      <c r="AA81" s="48" t="s">
        <v>435</v>
      </c>
      <c r="AB81" s="9"/>
    </row>
    <row r="82" spans="1:28" ht="22.5" x14ac:dyDescent="0.25">
      <c r="A82" s="107"/>
      <c r="B82" s="107"/>
      <c r="C82" s="107"/>
      <c r="D82" s="110"/>
      <c r="E82" s="107"/>
      <c r="F82" s="11" t="s">
        <v>147</v>
      </c>
      <c r="G82" s="23">
        <v>0.25</v>
      </c>
      <c r="H82" s="74">
        <f t="shared" si="8"/>
        <v>3.7499999999999999E-3</v>
      </c>
      <c r="I82" s="34" t="s">
        <v>194</v>
      </c>
      <c r="J82" s="26" t="s">
        <v>259</v>
      </c>
      <c r="K82" s="38">
        <v>1</v>
      </c>
      <c r="L82" s="23">
        <v>0.25</v>
      </c>
      <c r="M82" s="23">
        <v>0.25</v>
      </c>
      <c r="N82" s="23">
        <v>0.25</v>
      </c>
      <c r="O82" s="23">
        <v>0.25</v>
      </c>
      <c r="P82" s="21" t="s">
        <v>255</v>
      </c>
      <c r="Q82" s="42"/>
      <c r="R82" s="31">
        <v>0.2</v>
      </c>
      <c r="S82" s="31">
        <v>0.2</v>
      </c>
      <c r="T82" s="31">
        <v>0.1</v>
      </c>
      <c r="U82" s="27"/>
      <c r="V82" s="74">
        <f t="shared" si="10"/>
        <v>0.5</v>
      </c>
      <c r="W82" s="75">
        <f t="shared" si="11"/>
        <v>0.5</v>
      </c>
      <c r="X82" s="76">
        <f t="shared" si="9"/>
        <v>1.8749999999999999E-3</v>
      </c>
      <c r="Y82" s="26" t="s">
        <v>436</v>
      </c>
      <c r="Z82" s="48" t="s">
        <v>437</v>
      </c>
      <c r="AA82" s="48" t="s">
        <v>432</v>
      </c>
      <c r="AB82" s="9"/>
    </row>
    <row r="83" spans="1:28" ht="22.5" x14ac:dyDescent="0.25">
      <c r="A83" s="107"/>
      <c r="B83" s="107"/>
      <c r="C83" s="107"/>
      <c r="D83" s="110"/>
      <c r="E83" s="107"/>
      <c r="F83" s="11" t="s">
        <v>115</v>
      </c>
      <c r="G83" s="23">
        <v>0.1</v>
      </c>
      <c r="H83" s="74">
        <f t="shared" si="8"/>
        <v>1.5E-3</v>
      </c>
      <c r="I83" s="34" t="s">
        <v>195</v>
      </c>
      <c r="J83" s="26" t="s">
        <v>257</v>
      </c>
      <c r="K83" s="39">
        <v>5</v>
      </c>
      <c r="L83" s="40">
        <v>5</v>
      </c>
      <c r="M83" s="40">
        <v>5</v>
      </c>
      <c r="N83" s="40">
        <v>5</v>
      </c>
      <c r="O83" s="40">
        <v>5</v>
      </c>
      <c r="P83" s="21" t="s">
        <v>255</v>
      </c>
      <c r="Q83" s="42"/>
      <c r="R83" s="32">
        <v>5</v>
      </c>
      <c r="S83" s="32">
        <v>5</v>
      </c>
      <c r="T83" s="32">
        <v>5</v>
      </c>
      <c r="U83" s="43"/>
      <c r="V83" s="79">
        <f t="shared" si="10"/>
        <v>15</v>
      </c>
      <c r="W83" s="75">
        <f t="shared" si="11"/>
        <v>0.75</v>
      </c>
      <c r="X83" s="76">
        <f t="shared" si="9"/>
        <v>1.1250000000000001E-3</v>
      </c>
      <c r="Y83" s="26" t="s">
        <v>438</v>
      </c>
      <c r="Z83" s="48" t="s">
        <v>439</v>
      </c>
      <c r="AA83" s="48" t="s">
        <v>432</v>
      </c>
      <c r="AB83" s="9"/>
    </row>
    <row r="84" spans="1:28" ht="22.5" x14ac:dyDescent="0.25">
      <c r="A84" s="107"/>
      <c r="B84" s="107"/>
      <c r="C84" s="107"/>
      <c r="D84" s="110"/>
      <c r="E84" s="107"/>
      <c r="F84" s="11" t="s">
        <v>116</v>
      </c>
      <c r="G84" s="23">
        <v>0.1</v>
      </c>
      <c r="H84" s="74">
        <f t="shared" si="8"/>
        <v>1.5E-3</v>
      </c>
      <c r="I84" s="34" t="s">
        <v>193</v>
      </c>
      <c r="J84" s="26" t="s">
        <v>239</v>
      </c>
      <c r="K84" s="38">
        <v>1</v>
      </c>
      <c r="L84" s="40">
        <v>1</v>
      </c>
      <c r="M84" s="40">
        <v>1</v>
      </c>
      <c r="N84" s="40">
        <v>1</v>
      </c>
      <c r="O84" s="40">
        <v>1</v>
      </c>
      <c r="P84" s="21" t="s">
        <v>255</v>
      </c>
      <c r="Q84" s="42">
        <v>27</v>
      </c>
      <c r="R84" s="32">
        <v>12</v>
      </c>
      <c r="S84" s="32">
        <v>1</v>
      </c>
      <c r="T84" s="32">
        <v>9</v>
      </c>
      <c r="U84" s="43"/>
      <c r="V84" s="79">
        <f t="shared" si="10"/>
        <v>22</v>
      </c>
      <c r="W84" s="75">
        <f t="shared" si="11"/>
        <v>0.81481481481481477</v>
      </c>
      <c r="X84" s="76">
        <f t="shared" si="9"/>
        <v>1.2222222222222222E-3</v>
      </c>
      <c r="Y84" s="26" t="s">
        <v>424</v>
      </c>
      <c r="Z84" s="48" t="s">
        <v>440</v>
      </c>
      <c r="AA84" s="48" t="s">
        <v>441</v>
      </c>
      <c r="AB84" s="9"/>
    </row>
    <row r="85" spans="1:28" ht="22.5" x14ac:dyDescent="0.25">
      <c r="A85" s="107"/>
      <c r="B85" s="107"/>
      <c r="C85" s="107"/>
      <c r="D85" s="110"/>
      <c r="E85" s="107"/>
      <c r="F85" s="11" t="s">
        <v>185</v>
      </c>
      <c r="G85" s="23">
        <v>0.1</v>
      </c>
      <c r="H85" s="74">
        <f t="shared" si="8"/>
        <v>1.5E-3</v>
      </c>
      <c r="I85" s="34" t="s">
        <v>194</v>
      </c>
      <c r="J85" s="26" t="s">
        <v>258</v>
      </c>
      <c r="K85" s="39">
        <v>1</v>
      </c>
      <c r="L85" s="40">
        <v>0</v>
      </c>
      <c r="M85" s="40">
        <v>0</v>
      </c>
      <c r="N85" s="44">
        <v>0.5</v>
      </c>
      <c r="O85" s="44">
        <v>0.5</v>
      </c>
      <c r="P85" s="21" t="s">
        <v>255</v>
      </c>
      <c r="Q85" s="42"/>
      <c r="R85" s="32">
        <v>0</v>
      </c>
      <c r="S85" s="32">
        <v>0</v>
      </c>
      <c r="T85" s="32">
        <v>0.5</v>
      </c>
      <c r="U85" s="43"/>
      <c r="V85" s="79">
        <f t="shared" si="10"/>
        <v>0.5</v>
      </c>
      <c r="W85" s="75">
        <f t="shared" si="11"/>
        <v>0.5</v>
      </c>
      <c r="X85" s="76">
        <f t="shared" si="9"/>
        <v>7.5000000000000002E-4</v>
      </c>
      <c r="Y85" s="26" t="s">
        <v>442</v>
      </c>
      <c r="Z85" s="48" t="s">
        <v>442</v>
      </c>
      <c r="AA85" s="48" t="s">
        <v>443</v>
      </c>
      <c r="AB85" s="9"/>
    </row>
    <row r="86" spans="1:28" ht="22.5" x14ac:dyDescent="0.25">
      <c r="A86" s="108"/>
      <c r="B86" s="108"/>
      <c r="C86" s="108"/>
      <c r="D86" s="111"/>
      <c r="E86" s="108"/>
      <c r="F86" s="11" t="s">
        <v>112</v>
      </c>
      <c r="G86" s="23">
        <v>0.1</v>
      </c>
      <c r="H86" s="74">
        <f t="shared" si="8"/>
        <v>1.5E-3</v>
      </c>
      <c r="I86" s="34" t="s">
        <v>194</v>
      </c>
      <c r="J86" s="26" t="s">
        <v>225</v>
      </c>
      <c r="K86" s="38">
        <v>1</v>
      </c>
      <c r="L86" s="23">
        <v>0.25</v>
      </c>
      <c r="M86" s="23">
        <v>0.25</v>
      </c>
      <c r="N86" s="23">
        <v>0.25</v>
      </c>
      <c r="O86" s="23">
        <v>0.25</v>
      </c>
      <c r="P86" s="57" t="s">
        <v>255</v>
      </c>
      <c r="Q86" s="42"/>
      <c r="R86" s="61">
        <v>0.25</v>
      </c>
      <c r="S86" s="61">
        <v>0.25</v>
      </c>
      <c r="T86" s="61">
        <v>0.25</v>
      </c>
      <c r="U86" s="62"/>
      <c r="V86" s="77">
        <f t="shared" si="10"/>
        <v>0.75</v>
      </c>
      <c r="W86" s="75">
        <f t="shared" si="11"/>
        <v>0.75</v>
      </c>
      <c r="X86" s="76">
        <f t="shared" si="9"/>
        <v>1.1250000000000001E-3</v>
      </c>
      <c r="Y86" s="26" t="s">
        <v>428</v>
      </c>
      <c r="Z86" s="48" t="s">
        <v>429</v>
      </c>
      <c r="AA86" s="48"/>
      <c r="AB86" s="9"/>
    </row>
    <row r="87" spans="1:28" x14ac:dyDescent="0.25">
      <c r="A87" s="106">
        <f>IFERROR(IF(B87="","",1+A80),1)</f>
        <v>16</v>
      </c>
      <c r="B87" s="106" t="s">
        <v>55</v>
      </c>
      <c r="C87" s="106" t="s">
        <v>59</v>
      </c>
      <c r="D87" s="109" t="s">
        <v>55</v>
      </c>
      <c r="E87" s="106" t="s">
        <v>55</v>
      </c>
      <c r="F87" s="11" t="s">
        <v>201</v>
      </c>
      <c r="G87" s="23">
        <v>0.13</v>
      </c>
      <c r="H87" s="74">
        <f t="shared" si="8"/>
        <v>1.9499999999999999E-3</v>
      </c>
      <c r="I87" s="34" t="s">
        <v>194</v>
      </c>
      <c r="J87" s="26" t="s">
        <v>225</v>
      </c>
      <c r="K87" s="38">
        <v>1</v>
      </c>
      <c r="L87" s="29">
        <v>0.2</v>
      </c>
      <c r="M87" s="29">
        <v>0.4</v>
      </c>
      <c r="N87" s="29">
        <v>0.3</v>
      </c>
      <c r="O87" s="29">
        <v>0.1</v>
      </c>
      <c r="P87" s="21" t="s">
        <v>260</v>
      </c>
      <c r="Q87" s="42"/>
      <c r="R87" s="31">
        <v>0.05</v>
      </c>
      <c r="S87" s="31">
        <v>0.38</v>
      </c>
      <c r="T87" s="31">
        <v>0.45</v>
      </c>
      <c r="U87" s="27"/>
      <c r="V87" s="74">
        <f t="shared" si="10"/>
        <v>0.88</v>
      </c>
      <c r="W87" s="75">
        <f t="shared" si="11"/>
        <v>0.88</v>
      </c>
      <c r="X87" s="76">
        <f t="shared" si="9"/>
        <v>1.7159999999999999E-3</v>
      </c>
      <c r="Y87" s="26" t="s">
        <v>444</v>
      </c>
      <c r="Z87" s="48" t="s">
        <v>445</v>
      </c>
      <c r="AA87" s="48"/>
      <c r="AB87" s="9"/>
    </row>
    <row r="88" spans="1:28" ht="45" x14ac:dyDescent="0.25">
      <c r="A88" s="107"/>
      <c r="B88" s="107"/>
      <c r="C88" s="107"/>
      <c r="D88" s="110"/>
      <c r="E88" s="107"/>
      <c r="F88" s="11" t="s">
        <v>187</v>
      </c>
      <c r="G88" s="23">
        <v>0.13</v>
      </c>
      <c r="H88" s="74">
        <f t="shared" si="8"/>
        <v>1.9499999999999999E-3</v>
      </c>
      <c r="I88" s="34" t="s">
        <v>194</v>
      </c>
      <c r="J88" s="26" t="s">
        <v>225</v>
      </c>
      <c r="K88" s="38">
        <v>1</v>
      </c>
      <c r="L88" s="29">
        <v>0.4</v>
      </c>
      <c r="M88" s="29">
        <v>0.2</v>
      </c>
      <c r="N88" s="29">
        <v>0.3</v>
      </c>
      <c r="O88" s="29">
        <v>0.1</v>
      </c>
      <c r="P88" s="21" t="s">
        <v>260</v>
      </c>
      <c r="Q88" s="42"/>
      <c r="R88" s="31">
        <v>0.3</v>
      </c>
      <c r="S88" s="31">
        <v>0.15</v>
      </c>
      <c r="T88" s="31">
        <v>0.45</v>
      </c>
      <c r="U88" s="27"/>
      <c r="V88" s="74">
        <f t="shared" si="10"/>
        <v>0.89999999999999991</v>
      </c>
      <c r="W88" s="75">
        <f t="shared" si="11"/>
        <v>0.89999999999999991</v>
      </c>
      <c r="X88" s="76">
        <f t="shared" si="9"/>
        <v>1.7549999999999998E-3</v>
      </c>
      <c r="Y88" s="26" t="s">
        <v>446</v>
      </c>
      <c r="Z88" s="48" t="s">
        <v>447</v>
      </c>
      <c r="AA88" s="48"/>
      <c r="AB88" s="9"/>
    </row>
    <row r="89" spans="1:28" ht="45" x14ac:dyDescent="0.25">
      <c r="A89" s="107"/>
      <c r="B89" s="107"/>
      <c r="C89" s="107"/>
      <c r="D89" s="110"/>
      <c r="E89" s="107"/>
      <c r="F89" s="11" t="s">
        <v>188</v>
      </c>
      <c r="G89" s="23">
        <v>0.13</v>
      </c>
      <c r="H89" s="74">
        <f t="shared" si="8"/>
        <v>1.9499999999999999E-3</v>
      </c>
      <c r="I89" s="34" t="s">
        <v>194</v>
      </c>
      <c r="J89" s="26" t="s">
        <v>225</v>
      </c>
      <c r="K89" s="38">
        <v>1</v>
      </c>
      <c r="L89" s="29">
        <v>0.01</v>
      </c>
      <c r="M89" s="29">
        <v>0.15</v>
      </c>
      <c r="N89" s="29">
        <v>0.6</v>
      </c>
      <c r="O89" s="29">
        <v>0.24</v>
      </c>
      <c r="P89" s="21" t="s">
        <v>260</v>
      </c>
      <c r="Q89" s="42"/>
      <c r="R89" s="31">
        <v>0.01</v>
      </c>
      <c r="S89" s="31">
        <v>0.15</v>
      </c>
      <c r="T89" s="31">
        <v>0.5</v>
      </c>
      <c r="U89" s="27"/>
      <c r="V89" s="74">
        <f t="shared" si="10"/>
        <v>0.66</v>
      </c>
      <c r="W89" s="75">
        <f t="shared" si="11"/>
        <v>0.66</v>
      </c>
      <c r="X89" s="76">
        <f t="shared" si="9"/>
        <v>1.2869999999999999E-3</v>
      </c>
      <c r="Y89" s="26" t="s">
        <v>448</v>
      </c>
      <c r="Z89" s="48"/>
      <c r="AA89" s="48"/>
      <c r="AB89" s="9"/>
    </row>
    <row r="90" spans="1:28" ht="22.5" x14ac:dyDescent="0.25">
      <c r="A90" s="107"/>
      <c r="B90" s="107"/>
      <c r="C90" s="107"/>
      <c r="D90" s="110"/>
      <c r="E90" s="107"/>
      <c r="F90" s="11" t="s">
        <v>123</v>
      </c>
      <c r="G90" s="23">
        <v>0.12</v>
      </c>
      <c r="H90" s="74">
        <f t="shared" si="8"/>
        <v>1.8E-3</v>
      </c>
      <c r="I90" s="34" t="s">
        <v>194</v>
      </c>
      <c r="J90" s="26" t="s">
        <v>225</v>
      </c>
      <c r="K90" s="38">
        <v>1</v>
      </c>
      <c r="L90" s="29">
        <v>0.4</v>
      </c>
      <c r="M90" s="29">
        <v>0.2</v>
      </c>
      <c r="N90" s="29">
        <v>0.3</v>
      </c>
      <c r="O90" s="29">
        <v>0.1</v>
      </c>
      <c r="P90" s="21" t="s">
        <v>260</v>
      </c>
      <c r="Q90" s="42"/>
      <c r="R90" s="31">
        <v>0.35</v>
      </c>
      <c r="S90" s="31">
        <v>0.18</v>
      </c>
      <c r="T90" s="31">
        <v>0.4</v>
      </c>
      <c r="U90" s="27"/>
      <c r="V90" s="74">
        <f t="shared" si="10"/>
        <v>0.93</v>
      </c>
      <c r="W90" s="75">
        <f t="shared" si="11"/>
        <v>0.93</v>
      </c>
      <c r="X90" s="76">
        <f t="shared" si="9"/>
        <v>1.6740000000000001E-3</v>
      </c>
      <c r="Y90" s="26" t="s">
        <v>449</v>
      </c>
      <c r="Z90" s="48" t="s">
        <v>450</v>
      </c>
      <c r="AA90" s="48"/>
      <c r="AB90" s="9"/>
    </row>
    <row r="91" spans="1:28" ht="22.5" x14ac:dyDescent="0.25">
      <c r="A91" s="107"/>
      <c r="B91" s="107"/>
      <c r="C91" s="107"/>
      <c r="D91" s="110"/>
      <c r="E91" s="107"/>
      <c r="F91" s="11" t="s">
        <v>189</v>
      </c>
      <c r="G91" s="23">
        <v>0.15</v>
      </c>
      <c r="H91" s="74">
        <f t="shared" si="8"/>
        <v>2.2499999999999998E-3</v>
      </c>
      <c r="I91" s="34" t="s">
        <v>194</v>
      </c>
      <c r="J91" s="26" t="s">
        <v>225</v>
      </c>
      <c r="K91" s="38">
        <v>1</v>
      </c>
      <c r="L91" s="29">
        <v>0.01</v>
      </c>
      <c r="M91" s="29">
        <v>0.33</v>
      </c>
      <c r="N91" s="29">
        <v>0.33</v>
      </c>
      <c r="O91" s="29">
        <v>0.33</v>
      </c>
      <c r="P91" s="21" t="s">
        <v>260</v>
      </c>
      <c r="Q91" s="42"/>
      <c r="R91" s="31">
        <v>0.01</v>
      </c>
      <c r="S91" s="31">
        <v>0.24</v>
      </c>
      <c r="T91" s="31">
        <v>0.4</v>
      </c>
      <c r="U91" s="27"/>
      <c r="V91" s="74">
        <f t="shared" si="10"/>
        <v>0.65</v>
      </c>
      <c r="W91" s="75">
        <f t="shared" si="11"/>
        <v>0.65</v>
      </c>
      <c r="X91" s="76">
        <f t="shared" si="9"/>
        <v>1.4625E-3</v>
      </c>
      <c r="Y91" s="26" t="s">
        <v>451</v>
      </c>
      <c r="Z91" s="48" t="s">
        <v>452</v>
      </c>
      <c r="AA91" s="48" t="s">
        <v>453</v>
      </c>
      <c r="AB91" s="9"/>
    </row>
    <row r="92" spans="1:28" ht="22.5" x14ac:dyDescent="0.25">
      <c r="A92" s="107"/>
      <c r="B92" s="107"/>
      <c r="C92" s="107"/>
      <c r="D92" s="110"/>
      <c r="E92" s="107"/>
      <c r="F92" s="11" t="s">
        <v>190</v>
      </c>
      <c r="G92" s="23">
        <v>0.12</v>
      </c>
      <c r="H92" s="74">
        <f t="shared" si="8"/>
        <v>1.8E-3</v>
      </c>
      <c r="I92" s="34" t="s">
        <v>195</v>
      </c>
      <c r="J92" s="26" t="s">
        <v>220</v>
      </c>
      <c r="K92" s="39">
        <v>5</v>
      </c>
      <c r="L92" s="40">
        <v>5</v>
      </c>
      <c r="M92" s="40">
        <v>5</v>
      </c>
      <c r="N92" s="40">
        <v>5</v>
      </c>
      <c r="O92" s="40">
        <v>5</v>
      </c>
      <c r="P92" s="21" t="s">
        <v>260</v>
      </c>
      <c r="Q92" s="42"/>
      <c r="R92" s="32">
        <v>4</v>
      </c>
      <c r="S92" s="32">
        <v>5</v>
      </c>
      <c r="T92" s="32">
        <v>5</v>
      </c>
      <c r="U92" s="43"/>
      <c r="V92" s="79">
        <f t="shared" si="10"/>
        <v>14</v>
      </c>
      <c r="W92" s="75">
        <f t="shared" si="11"/>
        <v>0.7</v>
      </c>
      <c r="X92" s="76">
        <f t="shared" si="9"/>
        <v>1.2599999999999998E-3</v>
      </c>
      <c r="Y92" s="26" t="s">
        <v>454</v>
      </c>
      <c r="Z92" s="48"/>
      <c r="AA92" s="48" t="s">
        <v>455</v>
      </c>
      <c r="AB92" s="9"/>
    </row>
    <row r="93" spans="1:28" ht="33.75" x14ac:dyDescent="0.25">
      <c r="A93" s="107"/>
      <c r="B93" s="107"/>
      <c r="C93" s="107"/>
      <c r="D93" s="111"/>
      <c r="E93" s="108"/>
      <c r="F93" s="11" t="s">
        <v>126</v>
      </c>
      <c r="G93" s="23">
        <v>0.12</v>
      </c>
      <c r="H93" s="74">
        <f t="shared" si="8"/>
        <v>1.8E-3</v>
      </c>
      <c r="I93" s="34" t="s">
        <v>193</v>
      </c>
      <c r="J93" s="26" t="s">
        <v>261</v>
      </c>
      <c r="K93" s="38">
        <v>1</v>
      </c>
      <c r="L93" s="40">
        <v>1</v>
      </c>
      <c r="M93" s="40">
        <v>1</v>
      </c>
      <c r="N93" s="40">
        <v>1</v>
      </c>
      <c r="O93" s="40">
        <v>1</v>
      </c>
      <c r="P93" s="21" t="s">
        <v>260</v>
      </c>
      <c r="Q93" s="42">
        <v>4</v>
      </c>
      <c r="R93" s="64">
        <v>0</v>
      </c>
      <c r="S93" s="64">
        <v>2</v>
      </c>
      <c r="T93" s="64">
        <v>2</v>
      </c>
      <c r="U93" s="63"/>
      <c r="V93" s="80">
        <f t="shared" si="10"/>
        <v>4</v>
      </c>
      <c r="W93" s="75">
        <f t="shared" si="11"/>
        <v>1</v>
      </c>
      <c r="X93" s="76">
        <f t="shared" si="9"/>
        <v>1.8E-3</v>
      </c>
      <c r="Y93" s="26" t="s">
        <v>456</v>
      </c>
      <c r="Z93" s="48" t="s">
        <v>457</v>
      </c>
      <c r="AA93" s="48"/>
      <c r="AB93" s="9"/>
    </row>
    <row r="94" spans="1:28" ht="33.75" customHeight="1" x14ac:dyDescent="0.25">
      <c r="A94" s="108"/>
      <c r="B94" s="108"/>
      <c r="C94" s="17"/>
      <c r="D94" s="18" t="s">
        <v>69</v>
      </c>
      <c r="E94" s="19" t="s">
        <v>12</v>
      </c>
      <c r="F94" s="11" t="s">
        <v>122</v>
      </c>
      <c r="G94" s="23">
        <v>0.1</v>
      </c>
      <c r="H94" s="74">
        <f t="shared" si="8"/>
        <v>1.5E-3</v>
      </c>
      <c r="I94" s="34" t="s">
        <v>194</v>
      </c>
      <c r="J94" s="26" t="s">
        <v>225</v>
      </c>
      <c r="K94" s="38">
        <v>1</v>
      </c>
      <c r="L94" s="23">
        <v>0.25</v>
      </c>
      <c r="M94" s="23">
        <v>0.25</v>
      </c>
      <c r="N94" s="23">
        <v>0.25</v>
      </c>
      <c r="O94" s="23">
        <v>0.25</v>
      </c>
      <c r="P94" s="57" t="s">
        <v>260</v>
      </c>
      <c r="Q94" s="42"/>
      <c r="R94" s="61">
        <v>0.25</v>
      </c>
      <c r="S94" s="61">
        <v>0.25</v>
      </c>
      <c r="T94" s="61">
        <v>0.25</v>
      </c>
      <c r="U94" s="9"/>
      <c r="V94" s="77">
        <f t="shared" si="10"/>
        <v>0.75</v>
      </c>
      <c r="W94" s="75">
        <f t="shared" si="11"/>
        <v>0.75</v>
      </c>
      <c r="X94" s="76">
        <f t="shared" si="9"/>
        <v>1.1250000000000001E-3</v>
      </c>
      <c r="Y94" s="26" t="s">
        <v>428</v>
      </c>
      <c r="Z94" s="48" t="s">
        <v>429</v>
      </c>
      <c r="AA94" s="48"/>
      <c r="AB94" s="9"/>
    </row>
    <row r="95" spans="1:28" ht="22.5" x14ac:dyDescent="0.25">
      <c r="A95" s="106">
        <f>IFERROR(IF(B95="","",1+A87),1)</f>
        <v>17</v>
      </c>
      <c r="B95" s="106" t="s">
        <v>55</v>
      </c>
      <c r="C95" s="106" t="s">
        <v>156</v>
      </c>
      <c r="D95" s="109" t="s">
        <v>55</v>
      </c>
      <c r="E95" s="106" t="s">
        <v>55</v>
      </c>
      <c r="F95" s="11" t="s">
        <v>133</v>
      </c>
      <c r="G95" s="23">
        <v>0.25</v>
      </c>
      <c r="H95" s="74">
        <f t="shared" si="8"/>
        <v>3.7499999999999999E-3</v>
      </c>
      <c r="I95" s="34" t="s">
        <v>194</v>
      </c>
      <c r="J95" s="26" t="s">
        <v>469</v>
      </c>
      <c r="K95" s="39">
        <v>11</v>
      </c>
      <c r="L95" s="40">
        <v>5</v>
      </c>
      <c r="M95" s="40">
        <v>5</v>
      </c>
      <c r="N95" s="40">
        <v>1</v>
      </c>
      <c r="O95" s="40">
        <v>0</v>
      </c>
      <c r="P95" s="57" t="s">
        <v>215</v>
      </c>
      <c r="Q95" s="70"/>
      <c r="R95" s="32">
        <v>5</v>
      </c>
      <c r="S95" s="32">
        <v>4</v>
      </c>
      <c r="T95" s="32">
        <v>1</v>
      </c>
      <c r="U95" s="43"/>
      <c r="V95" s="79">
        <f t="shared" ref="V95:V99" si="12">SUM(R95:U95)</f>
        <v>10</v>
      </c>
      <c r="W95" s="75">
        <f t="shared" ref="W95:W99" si="13">IFERROR(IF(I95="Demanda",V95/Q95,IF(I95="Constante",V95/(K95*4),V95/K95)),0)</f>
        <v>0.90909090909090906</v>
      </c>
      <c r="X95" s="76">
        <f t="shared" si="9"/>
        <v>3.4090909090909089E-3</v>
      </c>
      <c r="Y95" s="26" t="s">
        <v>458</v>
      </c>
      <c r="Z95" s="48" t="s">
        <v>459</v>
      </c>
      <c r="AA95" s="48" t="s">
        <v>460</v>
      </c>
      <c r="AB95" s="9"/>
    </row>
    <row r="96" spans="1:28" ht="22.5" x14ac:dyDescent="0.25">
      <c r="A96" s="107"/>
      <c r="B96" s="107"/>
      <c r="C96" s="107"/>
      <c r="D96" s="110"/>
      <c r="E96" s="107"/>
      <c r="F96" s="11" t="s">
        <v>134</v>
      </c>
      <c r="G96" s="23">
        <v>0.2</v>
      </c>
      <c r="H96" s="74">
        <f t="shared" si="8"/>
        <v>3.0000000000000001E-3</v>
      </c>
      <c r="I96" s="34" t="s">
        <v>194</v>
      </c>
      <c r="J96" s="26" t="s">
        <v>470</v>
      </c>
      <c r="K96" s="39">
        <v>12</v>
      </c>
      <c r="L96" s="40">
        <v>5</v>
      </c>
      <c r="M96" s="40">
        <v>5</v>
      </c>
      <c r="N96" s="40">
        <v>2</v>
      </c>
      <c r="O96" s="40">
        <v>0</v>
      </c>
      <c r="P96" s="57" t="s">
        <v>215</v>
      </c>
      <c r="Q96" s="70"/>
      <c r="R96" s="32">
        <v>11</v>
      </c>
      <c r="S96" s="32">
        <v>1</v>
      </c>
      <c r="T96" s="32">
        <v>0</v>
      </c>
      <c r="U96" s="43"/>
      <c r="V96" s="79">
        <f t="shared" si="12"/>
        <v>12</v>
      </c>
      <c r="W96" s="75">
        <f t="shared" si="13"/>
        <v>1</v>
      </c>
      <c r="X96" s="76">
        <f t="shared" si="9"/>
        <v>3.0000000000000001E-3</v>
      </c>
      <c r="Y96" s="26" t="s">
        <v>461</v>
      </c>
      <c r="Z96" s="48" t="s">
        <v>462</v>
      </c>
      <c r="AA96" s="48" t="s">
        <v>463</v>
      </c>
      <c r="AB96" s="9"/>
    </row>
    <row r="97" spans="1:28" ht="45" x14ac:dyDescent="0.25">
      <c r="A97" s="107"/>
      <c r="B97" s="107"/>
      <c r="C97" s="107"/>
      <c r="D97" s="110"/>
      <c r="E97" s="107"/>
      <c r="F97" s="11" t="s">
        <v>135</v>
      </c>
      <c r="G97" s="23">
        <v>0.25</v>
      </c>
      <c r="H97" s="74">
        <f t="shared" si="8"/>
        <v>3.7499999999999999E-3</v>
      </c>
      <c r="I97" s="34" t="s">
        <v>193</v>
      </c>
      <c r="J97" s="26" t="s">
        <v>471</v>
      </c>
      <c r="K97" s="38">
        <v>1</v>
      </c>
      <c r="L97" s="40">
        <v>1</v>
      </c>
      <c r="M97" s="40">
        <v>1</v>
      </c>
      <c r="N97" s="40">
        <v>1</v>
      </c>
      <c r="O97" s="40">
        <v>1</v>
      </c>
      <c r="P97" s="57" t="s">
        <v>215</v>
      </c>
      <c r="Q97" s="42">
        <v>144</v>
      </c>
      <c r="R97" s="32">
        <v>46</v>
      </c>
      <c r="S97" s="34">
        <v>53</v>
      </c>
      <c r="T97" s="34">
        <v>41</v>
      </c>
      <c r="U97" s="9"/>
      <c r="V97" s="79">
        <f t="shared" si="12"/>
        <v>140</v>
      </c>
      <c r="W97" s="75">
        <f t="shared" si="13"/>
        <v>0.97222222222222221</v>
      </c>
      <c r="X97" s="76">
        <f t="shared" si="9"/>
        <v>3.645833333333333E-3</v>
      </c>
      <c r="Y97" s="26" t="s">
        <v>464</v>
      </c>
      <c r="Z97" s="48" t="s">
        <v>465</v>
      </c>
      <c r="AA97" s="48" t="s">
        <v>466</v>
      </c>
      <c r="AB97" s="9"/>
    </row>
    <row r="98" spans="1:28" ht="22.5" x14ac:dyDescent="0.25">
      <c r="A98" s="107"/>
      <c r="B98" s="107"/>
      <c r="C98" s="107"/>
      <c r="D98" s="110"/>
      <c r="E98" s="107"/>
      <c r="F98" s="11" t="s">
        <v>136</v>
      </c>
      <c r="G98" s="23">
        <v>0.2</v>
      </c>
      <c r="H98" s="74">
        <f t="shared" si="8"/>
        <v>3.0000000000000001E-3</v>
      </c>
      <c r="I98" s="34" t="s">
        <v>195</v>
      </c>
      <c r="J98" s="26" t="s">
        <v>257</v>
      </c>
      <c r="K98" s="39">
        <v>1</v>
      </c>
      <c r="L98" s="40">
        <v>1</v>
      </c>
      <c r="M98" s="40">
        <v>1</v>
      </c>
      <c r="N98" s="40">
        <v>1</v>
      </c>
      <c r="O98" s="40">
        <v>1</v>
      </c>
      <c r="P98" s="57" t="s">
        <v>215</v>
      </c>
      <c r="Q98" s="42"/>
      <c r="R98" s="32">
        <v>1</v>
      </c>
      <c r="S98" s="32">
        <v>1</v>
      </c>
      <c r="T98" s="32">
        <v>1</v>
      </c>
      <c r="U98" s="43"/>
      <c r="V98" s="79">
        <f t="shared" si="12"/>
        <v>3</v>
      </c>
      <c r="W98" s="75">
        <f t="shared" si="13"/>
        <v>0.75</v>
      </c>
      <c r="X98" s="76">
        <f t="shared" si="9"/>
        <v>2.2500000000000003E-3</v>
      </c>
      <c r="Y98" s="26" t="s">
        <v>467</v>
      </c>
      <c r="Z98" s="48" t="s">
        <v>468</v>
      </c>
      <c r="AA98" s="48"/>
      <c r="AB98" s="9"/>
    </row>
    <row r="99" spans="1:28" ht="22.5" x14ac:dyDescent="0.25">
      <c r="A99" s="108"/>
      <c r="B99" s="108"/>
      <c r="C99" s="108"/>
      <c r="D99" s="111"/>
      <c r="E99" s="108"/>
      <c r="F99" s="11" t="s">
        <v>112</v>
      </c>
      <c r="G99" s="23">
        <v>0.1</v>
      </c>
      <c r="H99" s="74">
        <f t="shared" si="8"/>
        <v>1.5E-3</v>
      </c>
      <c r="I99" s="34" t="s">
        <v>194</v>
      </c>
      <c r="J99" s="26" t="s">
        <v>225</v>
      </c>
      <c r="K99" s="38">
        <v>1</v>
      </c>
      <c r="L99" s="23">
        <v>0.25</v>
      </c>
      <c r="M99" s="23">
        <v>0.25</v>
      </c>
      <c r="N99" s="23">
        <v>0.25</v>
      </c>
      <c r="O99" s="23">
        <v>0.25</v>
      </c>
      <c r="P99" s="57" t="s">
        <v>215</v>
      </c>
      <c r="Q99" s="42"/>
      <c r="R99" s="61">
        <v>0.25</v>
      </c>
      <c r="S99" s="61">
        <v>0.25</v>
      </c>
      <c r="T99" s="61">
        <v>0.25</v>
      </c>
      <c r="U99" s="9"/>
      <c r="V99" s="77">
        <f t="shared" si="12"/>
        <v>0.75</v>
      </c>
      <c r="W99" s="75">
        <f t="shared" si="13"/>
        <v>0.75</v>
      </c>
      <c r="X99" s="76">
        <f t="shared" si="9"/>
        <v>1.1250000000000001E-3</v>
      </c>
      <c r="Y99" s="26" t="s">
        <v>428</v>
      </c>
      <c r="Z99" s="48" t="s">
        <v>429</v>
      </c>
      <c r="AA99" s="48"/>
      <c r="AB99" s="9"/>
    </row>
    <row r="100" spans="1:28" x14ac:dyDescent="0.25">
      <c r="X100" s="71"/>
    </row>
    <row r="101" spans="1:28" x14ac:dyDescent="0.25"/>
    <row r="102" spans="1:28" s="81" customFormat="1" ht="11.25" x14ac:dyDescent="0.2">
      <c r="B102" s="94" t="s">
        <v>477</v>
      </c>
      <c r="K102" s="82"/>
    </row>
    <row r="103" spans="1:28" s="81" customFormat="1" ht="15.75" customHeight="1" x14ac:dyDescent="0.2">
      <c r="B103" s="87" t="s">
        <v>478</v>
      </c>
      <c r="C103" s="88"/>
      <c r="D103" s="88"/>
      <c r="E103" s="89"/>
      <c r="K103" s="82"/>
    </row>
    <row r="104" spans="1:28" s="81" customFormat="1" ht="15.75" customHeight="1" x14ac:dyDescent="0.2">
      <c r="B104" s="90" t="s">
        <v>479</v>
      </c>
      <c r="C104" s="91"/>
      <c r="D104" s="91"/>
      <c r="E104" s="83"/>
      <c r="K104" s="82"/>
    </row>
    <row r="105" spans="1:28" s="81" customFormat="1" ht="15.75" customHeight="1" x14ac:dyDescent="0.2">
      <c r="B105" s="90" t="s">
        <v>480</v>
      </c>
      <c r="C105" s="91"/>
      <c r="D105" s="91"/>
      <c r="E105" s="83"/>
      <c r="K105" s="82"/>
    </row>
    <row r="106" spans="1:28" s="81" customFormat="1" ht="15.75" customHeight="1" x14ac:dyDescent="0.2">
      <c r="B106" s="92" t="s">
        <v>481</v>
      </c>
      <c r="C106" s="85"/>
      <c r="D106" s="85"/>
      <c r="E106" s="93"/>
      <c r="K106" s="82"/>
    </row>
    <row r="107" spans="1:28" s="81" customFormat="1" ht="11.25" x14ac:dyDescent="0.2">
      <c r="K107" s="82"/>
    </row>
    <row r="108" spans="1:28" s="81" customFormat="1" ht="11.25" x14ac:dyDescent="0.2">
      <c r="B108" s="94" t="s">
        <v>483</v>
      </c>
      <c r="K108" s="82"/>
    </row>
    <row r="109" spans="1:28" s="81" customFormat="1" ht="20.25" customHeight="1" x14ac:dyDescent="0.2">
      <c r="B109" s="86" t="s">
        <v>482</v>
      </c>
      <c r="C109" s="84"/>
      <c r="D109" s="84"/>
      <c r="E109" s="95"/>
      <c r="K109" s="82"/>
    </row>
    <row r="110" spans="1:28" s="81" customFormat="1" ht="11.25" x14ac:dyDescent="0.2">
      <c r="K110" s="82"/>
    </row>
    <row r="111" spans="1:28" x14ac:dyDescent="0.25"/>
    <row r="112" spans="1:28" x14ac:dyDescent="0.25"/>
    <row r="113" x14ac:dyDescent="0.25"/>
    <row r="114" x14ac:dyDescent="0.25"/>
    <row r="115" x14ac:dyDescent="0.25"/>
    <row r="116" x14ac:dyDescent="0.25"/>
    <row r="117" x14ac:dyDescent="0.25"/>
  </sheetData>
  <mergeCells count="107">
    <mergeCell ref="L6:O6"/>
    <mergeCell ref="P6:P7"/>
    <mergeCell ref="V6:V7"/>
    <mergeCell ref="Q6:U6"/>
    <mergeCell ref="A6:A7"/>
    <mergeCell ref="B6:B7"/>
    <mergeCell ref="AB6:AB7"/>
    <mergeCell ref="AA6:AA7"/>
    <mergeCell ref="L5:P5"/>
    <mergeCell ref="A5:K5"/>
    <mergeCell ref="Q5:AB5"/>
    <mergeCell ref="G6:H6"/>
    <mergeCell ref="F6:F7"/>
    <mergeCell ref="E6:E7"/>
    <mergeCell ref="D6:D7"/>
    <mergeCell ref="C6:C7"/>
    <mergeCell ref="I6:K6"/>
    <mergeCell ref="W6:W7"/>
    <mergeCell ref="X6:X7"/>
    <mergeCell ref="Y6:Y7"/>
    <mergeCell ref="Z6:Z7"/>
    <mergeCell ref="D41:D46"/>
    <mergeCell ref="A8:A12"/>
    <mergeCell ref="A13:A18"/>
    <mergeCell ref="D8:D11"/>
    <mergeCell ref="E8:E11"/>
    <mergeCell ref="C19:C22"/>
    <mergeCell ref="B19:B22"/>
    <mergeCell ref="D13:D17"/>
    <mergeCell ref="E13:E17"/>
    <mergeCell ref="D19:D21"/>
    <mergeCell ref="E19:E21"/>
    <mergeCell ref="A19:A22"/>
    <mergeCell ref="C8:C12"/>
    <mergeCell ref="B8:B12"/>
    <mergeCell ref="C13:C18"/>
    <mergeCell ref="B13:B18"/>
    <mergeCell ref="A36:A40"/>
    <mergeCell ref="D31:D35"/>
    <mergeCell ref="E31:E35"/>
    <mergeCell ref="A23:A27"/>
    <mergeCell ref="A61:A66"/>
    <mergeCell ref="B54:B60"/>
    <mergeCell ref="C54:C60"/>
    <mergeCell ref="D54:D60"/>
    <mergeCell ref="E54:E60"/>
    <mergeCell ref="A54:A60"/>
    <mergeCell ref="B47:B53"/>
    <mergeCell ref="C47:C53"/>
    <mergeCell ref="D23:D27"/>
    <mergeCell ref="E23:E27"/>
    <mergeCell ref="C23:C27"/>
    <mergeCell ref="B23:B27"/>
    <mergeCell ref="B31:B35"/>
    <mergeCell ref="C31:C35"/>
    <mergeCell ref="B29:B30"/>
    <mergeCell ref="C29:C30"/>
    <mergeCell ref="D29:D30"/>
    <mergeCell ref="E29:E30"/>
    <mergeCell ref="C80:C86"/>
    <mergeCell ref="B80:B86"/>
    <mergeCell ref="A80:A86"/>
    <mergeCell ref="C75:C79"/>
    <mergeCell ref="B75:B79"/>
    <mergeCell ref="A75:A79"/>
    <mergeCell ref="D75:D78"/>
    <mergeCell ref="E75:E78"/>
    <mergeCell ref="A29:A30"/>
    <mergeCell ref="A31:A35"/>
    <mergeCell ref="B36:B40"/>
    <mergeCell ref="C36:C40"/>
    <mergeCell ref="D36:D40"/>
    <mergeCell ref="E36:E40"/>
    <mergeCell ref="E41:E46"/>
    <mergeCell ref="B67:B74"/>
    <mergeCell ref="C67:C74"/>
    <mergeCell ref="D67:D74"/>
    <mergeCell ref="E67:E74"/>
    <mergeCell ref="A67:A74"/>
    <mergeCell ref="B61:B66"/>
    <mergeCell ref="C61:C66"/>
    <mergeCell ref="D61:D66"/>
    <mergeCell ref="E61:E66"/>
    <mergeCell ref="A1:C4"/>
    <mergeCell ref="D1:Z4"/>
    <mergeCell ref="AA1:AB1"/>
    <mergeCell ref="AA2:AB2"/>
    <mergeCell ref="AA3:AB3"/>
    <mergeCell ref="AA4:AB4"/>
    <mergeCell ref="A87:A94"/>
    <mergeCell ref="B95:B99"/>
    <mergeCell ref="C95:C99"/>
    <mergeCell ref="D95:D99"/>
    <mergeCell ref="E95:E99"/>
    <mergeCell ref="A95:A99"/>
    <mergeCell ref="E87:E93"/>
    <mergeCell ref="D87:D93"/>
    <mergeCell ref="C87:C93"/>
    <mergeCell ref="B87:B94"/>
    <mergeCell ref="D47:D53"/>
    <mergeCell ref="E47:E53"/>
    <mergeCell ref="A47:A53"/>
    <mergeCell ref="A41:A46"/>
    <mergeCell ref="B41:B46"/>
    <mergeCell ref="C41:C46"/>
    <mergeCell ref="E80:E86"/>
    <mergeCell ref="D80:D86"/>
  </mergeCells>
  <conditionalFormatting sqref="V8:V94">
    <cfRule type="cellIs" dxfId="59" priority="428" operator="equal">
      <formula>0</formula>
    </cfRule>
  </conditionalFormatting>
  <conditionalFormatting sqref="X8:X46">
    <cfRule type="cellIs" dxfId="58" priority="420" operator="equal">
      <formula>0</formula>
    </cfRule>
  </conditionalFormatting>
  <conditionalFormatting sqref="X47">
    <cfRule type="cellIs" dxfId="57" priority="417" operator="equal">
      <formula>0</formula>
    </cfRule>
  </conditionalFormatting>
  <conditionalFormatting sqref="X48">
    <cfRule type="cellIs" dxfId="56" priority="414" operator="equal">
      <formula>0</formula>
    </cfRule>
  </conditionalFormatting>
  <conditionalFormatting sqref="X49">
    <cfRule type="cellIs" dxfId="55" priority="411" operator="equal">
      <formula>0</formula>
    </cfRule>
  </conditionalFormatting>
  <conditionalFormatting sqref="X50">
    <cfRule type="cellIs" dxfId="54" priority="408" operator="equal">
      <formula>0</formula>
    </cfRule>
  </conditionalFormatting>
  <conditionalFormatting sqref="X51">
    <cfRule type="cellIs" dxfId="53" priority="405" operator="equal">
      <formula>0</formula>
    </cfRule>
  </conditionalFormatting>
  <conditionalFormatting sqref="X52">
    <cfRule type="cellIs" dxfId="52" priority="402" operator="equal">
      <formula>0</formula>
    </cfRule>
  </conditionalFormatting>
  <conditionalFormatting sqref="X53">
    <cfRule type="cellIs" dxfId="51" priority="399" operator="equal">
      <formula>0</formula>
    </cfRule>
  </conditionalFormatting>
  <conditionalFormatting sqref="X54">
    <cfRule type="cellIs" dxfId="50" priority="396" operator="equal">
      <formula>0</formula>
    </cfRule>
  </conditionalFormatting>
  <conditionalFormatting sqref="X55">
    <cfRule type="cellIs" dxfId="49" priority="393" operator="equal">
      <formula>0</formula>
    </cfRule>
  </conditionalFormatting>
  <conditionalFormatting sqref="X56">
    <cfRule type="cellIs" dxfId="48" priority="390" operator="equal">
      <formula>0</formula>
    </cfRule>
  </conditionalFormatting>
  <conditionalFormatting sqref="X57">
    <cfRule type="cellIs" dxfId="47" priority="387" operator="equal">
      <formula>0</formula>
    </cfRule>
  </conditionalFormatting>
  <conditionalFormatting sqref="X58">
    <cfRule type="cellIs" dxfId="46" priority="384" operator="equal">
      <formula>0</formula>
    </cfRule>
  </conditionalFormatting>
  <conditionalFormatting sqref="X59">
    <cfRule type="cellIs" dxfId="45" priority="381" operator="equal">
      <formula>0</formula>
    </cfRule>
  </conditionalFormatting>
  <conditionalFormatting sqref="X60">
    <cfRule type="cellIs" dxfId="44" priority="378" operator="equal">
      <formula>0</formula>
    </cfRule>
  </conditionalFormatting>
  <conditionalFormatting sqref="X61">
    <cfRule type="cellIs" dxfId="43" priority="375" operator="equal">
      <formula>0</formula>
    </cfRule>
  </conditionalFormatting>
  <conditionalFormatting sqref="X62">
    <cfRule type="cellIs" dxfId="42" priority="372" operator="equal">
      <formula>0</formula>
    </cfRule>
  </conditionalFormatting>
  <conditionalFormatting sqref="X63">
    <cfRule type="cellIs" dxfId="41" priority="369" operator="equal">
      <formula>0</formula>
    </cfRule>
  </conditionalFormatting>
  <conditionalFormatting sqref="X64">
    <cfRule type="cellIs" dxfId="40" priority="366" operator="equal">
      <formula>0</formula>
    </cfRule>
  </conditionalFormatting>
  <conditionalFormatting sqref="X65">
    <cfRule type="cellIs" dxfId="39" priority="363" operator="equal">
      <formula>0</formula>
    </cfRule>
  </conditionalFormatting>
  <conditionalFormatting sqref="X66">
    <cfRule type="cellIs" dxfId="38" priority="360" operator="equal">
      <formula>0</formula>
    </cfRule>
  </conditionalFormatting>
  <conditionalFormatting sqref="X67">
    <cfRule type="cellIs" dxfId="37" priority="357" operator="equal">
      <formula>0</formula>
    </cfRule>
  </conditionalFormatting>
  <conditionalFormatting sqref="X68">
    <cfRule type="cellIs" dxfId="36" priority="354" operator="equal">
      <formula>0</formula>
    </cfRule>
  </conditionalFormatting>
  <conditionalFormatting sqref="X69">
    <cfRule type="cellIs" dxfId="35" priority="351" operator="equal">
      <formula>0</formula>
    </cfRule>
  </conditionalFormatting>
  <conditionalFormatting sqref="X70">
    <cfRule type="cellIs" dxfId="34" priority="348" operator="equal">
      <formula>0</formula>
    </cfRule>
  </conditionalFormatting>
  <conditionalFormatting sqref="X71">
    <cfRule type="cellIs" dxfId="33" priority="345" operator="equal">
      <formula>0</formula>
    </cfRule>
  </conditionalFormatting>
  <conditionalFormatting sqref="X72">
    <cfRule type="cellIs" dxfId="32" priority="342" operator="equal">
      <formula>0</formula>
    </cfRule>
  </conditionalFormatting>
  <conditionalFormatting sqref="X73">
    <cfRule type="cellIs" dxfId="31" priority="339" operator="equal">
      <formula>0</formula>
    </cfRule>
  </conditionalFormatting>
  <conditionalFormatting sqref="X74">
    <cfRule type="cellIs" dxfId="30" priority="336" operator="equal">
      <formula>0</formula>
    </cfRule>
  </conditionalFormatting>
  <conditionalFormatting sqref="X75">
    <cfRule type="cellIs" dxfId="29" priority="333" operator="equal">
      <formula>0</formula>
    </cfRule>
  </conditionalFormatting>
  <conditionalFormatting sqref="X76">
    <cfRule type="cellIs" dxfId="28" priority="330" operator="equal">
      <formula>0</formula>
    </cfRule>
  </conditionalFormatting>
  <conditionalFormatting sqref="X77">
    <cfRule type="cellIs" dxfId="27" priority="327" operator="equal">
      <formula>0</formula>
    </cfRule>
  </conditionalFormatting>
  <conditionalFormatting sqref="X78">
    <cfRule type="cellIs" dxfId="26" priority="324" operator="equal">
      <formula>0</formula>
    </cfRule>
  </conditionalFormatting>
  <conditionalFormatting sqref="X79">
    <cfRule type="cellIs" dxfId="25" priority="321" operator="equal">
      <formula>0</formula>
    </cfRule>
  </conditionalFormatting>
  <conditionalFormatting sqref="X80">
    <cfRule type="cellIs" dxfId="24" priority="318" operator="equal">
      <formula>0</formula>
    </cfRule>
  </conditionalFormatting>
  <conditionalFormatting sqref="X81">
    <cfRule type="cellIs" dxfId="23" priority="315" operator="equal">
      <formula>0</formula>
    </cfRule>
  </conditionalFormatting>
  <conditionalFormatting sqref="X82">
    <cfRule type="cellIs" dxfId="22" priority="312" operator="equal">
      <formula>0</formula>
    </cfRule>
  </conditionalFormatting>
  <conditionalFormatting sqref="X83">
    <cfRule type="cellIs" dxfId="21" priority="309" operator="equal">
      <formula>0</formula>
    </cfRule>
  </conditionalFormatting>
  <conditionalFormatting sqref="X84">
    <cfRule type="cellIs" dxfId="20" priority="306" operator="equal">
      <formula>0</formula>
    </cfRule>
  </conditionalFormatting>
  <conditionalFormatting sqref="X85">
    <cfRule type="cellIs" dxfId="19" priority="303" operator="equal">
      <formula>0</formula>
    </cfRule>
  </conditionalFormatting>
  <conditionalFormatting sqref="X86">
    <cfRule type="cellIs" dxfId="18" priority="300" operator="equal">
      <formula>0</formula>
    </cfRule>
  </conditionalFormatting>
  <conditionalFormatting sqref="X87">
    <cfRule type="cellIs" dxfId="17" priority="297" operator="equal">
      <formula>0</formula>
    </cfRule>
  </conditionalFormatting>
  <conditionalFormatting sqref="X88">
    <cfRule type="cellIs" dxfId="16" priority="294" operator="equal">
      <formula>0</formula>
    </cfRule>
  </conditionalFormatting>
  <conditionalFormatting sqref="X89">
    <cfRule type="cellIs" dxfId="15" priority="291" operator="equal">
      <formula>0</formula>
    </cfRule>
  </conditionalFormatting>
  <conditionalFormatting sqref="X90">
    <cfRule type="cellIs" dxfId="14" priority="288" operator="equal">
      <formula>0</formula>
    </cfRule>
  </conditionalFormatting>
  <conditionalFormatting sqref="X91">
    <cfRule type="cellIs" dxfId="13" priority="285" operator="equal">
      <formula>0</formula>
    </cfRule>
  </conditionalFormatting>
  <conditionalFormatting sqref="X92">
    <cfRule type="cellIs" dxfId="12" priority="282" operator="equal">
      <formula>0</formula>
    </cfRule>
  </conditionalFormatting>
  <conditionalFormatting sqref="R8">
    <cfRule type="iconSet" priority="258">
      <iconSet iconSet="4TrafficLights">
        <cfvo type="percent" val="0"/>
        <cfvo type="num" val="$L$8*0.4"/>
        <cfvo type="num" val="$L$8*0.7"/>
        <cfvo type="num" val="$L$8*0.9"/>
      </iconSet>
    </cfRule>
  </conditionalFormatting>
  <conditionalFormatting sqref="R9">
    <cfRule type="iconSet" priority="257">
      <iconSet iconSet="4TrafficLights">
        <cfvo type="percent" val="0"/>
        <cfvo type="num" val="$L$9*0.4"/>
        <cfvo type="num" val="$L$9*0.7"/>
        <cfvo type="num" val="$L$9*0.9"/>
      </iconSet>
    </cfRule>
  </conditionalFormatting>
  <conditionalFormatting sqref="S8">
    <cfRule type="iconSet" priority="253">
      <iconSet iconSet="4TrafficLights">
        <cfvo type="percent" val="0"/>
        <cfvo type="num" val="$M$8*0.4"/>
        <cfvo type="num" val="$M$8*0.7"/>
        <cfvo type="num" val="$M$8*0.9"/>
      </iconSet>
    </cfRule>
  </conditionalFormatting>
  <conditionalFormatting sqref="T8">
    <cfRule type="iconSet" priority="252">
      <iconSet iconSet="4TrafficLights">
        <cfvo type="percent" val="0"/>
        <cfvo type="num" val="$N$8*0.4"/>
        <cfvo type="num" val="$N$8*0.7"/>
        <cfvo type="num" val="$N$8*0.9"/>
      </iconSet>
    </cfRule>
  </conditionalFormatting>
  <conditionalFormatting sqref="S9">
    <cfRule type="iconSet" priority="251">
      <iconSet iconSet="4TrafficLights">
        <cfvo type="percent" val="0"/>
        <cfvo type="num" val="$M$9*0.4"/>
        <cfvo type="num" val="$M$9*0.7"/>
        <cfvo type="num" val="$M$9*0.9"/>
      </iconSet>
    </cfRule>
  </conditionalFormatting>
  <conditionalFormatting sqref="T9">
    <cfRule type="iconSet" priority="250">
      <iconSet iconSet="4TrafficLights">
        <cfvo type="percent" val="0"/>
        <cfvo type="num" val="$N$9*0.4"/>
        <cfvo type="num" val="$N$9*0.7"/>
        <cfvo type="num" val="$N$9*0.9"/>
      </iconSet>
    </cfRule>
  </conditionalFormatting>
  <conditionalFormatting sqref="R10">
    <cfRule type="iconSet" priority="249">
      <iconSet iconSet="4TrafficLights">
        <cfvo type="percent" val="0"/>
        <cfvo type="num" val="$L$10*0.4"/>
        <cfvo type="num" val="$L$10*0.7"/>
        <cfvo type="num" val="$L$10*0.9"/>
      </iconSet>
    </cfRule>
  </conditionalFormatting>
  <conditionalFormatting sqref="S10">
    <cfRule type="iconSet" priority="248">
      <iconSet iconSet="4TrafficLights">
        <cfvo type="percent" val="0"/>
        <cfvo type="percent" val="$M$10*0.4"/>
        <cfvo type="percent" val="$M$10*0.7"/>
        <cfvo type="num" val="$M$10*0.9"/>
      </iconSet>
    </cfRule>
  </conditionalFormatting>
  <conditionalFormatting sqref="T10">
    <cfRule type="iconSet" priority="247">
      <iconSet iconSet="4TrafficLights">
        <cfvo type="percent" val="0"/>
        <cfvo type="num" val="$N$10*0.4"/>
        <cfvo type="num" val="$N$10*0.7"/>
        <cfvo type="num" val="$N$10*0.9"/>
      </iconSet>
    </cfRule>
  </conditionalFormatting>
  <conditionalFormatting sqref="R11">
    <cfRule type="iconSet" priority="246">
      <iconSet iconSet="4TrafficLights">
        <cfvo type="percent" val="0"/>
        <cfvo type="num" val="$L$11*0.4"/>
        <cfvo type="num" val="$L$11*0.7"/>
        <cfvo type="num" val="$L$11*0.9"/>
      </iconSet>
    </cfRule>
  </conditionalFormatting>
  <conditionalFormatting sqref="S11">
    <cfRule type="iconSet" priority="245">
      <iconSet iconSet="4TrafficLights">
        <cfvo type="percent" val="0"/>
        <cfvo type="num" val="$M$11*0.4"/>
        <cfvo type="num" val="$M$11*0.7"/>
        <cfvo type="num" val="$M$11*0.9"/>
      </iconSet>
    </cfRule>
  </conditionalFormatting>
  <conditionalFormatting sqref="T11">
    <cfRule type="iconSet" priority="244">
      <iconSet iconSet="4TrafficLights">
        <cfvo type="percent" val="0"/>
        <cfvo type="percent" val="$N$11*0.4"/>
        <cfvo type="percent" val="$N$11*0.7"/>
        <cfvo type="num" val="$N$11*0.9"/>
      </iconSet>
    </cfRule>
  </conditionalFormatting>
  <conditionalFormatting sqref="W8:W99">
    <cfRule type="dataBar" priority="254">
      <dataBar>
        <cfvo type="min"/>
        <cfvo type="max"/>
        <color theme="8" tint="0.39997558519241921"/>
      </dataBar>
      <extLst>
        <ext xmlns:x14="http://schemas.microsoft.com/office/spreadsheetml/2009/9/main" uri="{B025F937-C7B1-47D3-B67F-A62EFF666E3E}">
          <x14:id>{C9FEB095-E7DA-4C72-B78C-BE367F5D34C0}</x14:id>
        </ext>
      </extLst>
    </cfRule>
  </conditionalFormatting>
  <conditionalFormatting sqref="R12">
    <cfRule type="iconSet" priority="243">
      <iconSet iconSet="4TrafficLights">
        <cfvo type="percent" val="0"/>
        <cfvo type="num" val="$L$12*0.4"/>
        <cfvo type="num" val="$L$12*0.7"/>
        <cfvo type="num" val="$L$12*0.9"/>
      </iconSet>
    </cfRule>
  </conditionalFormatting>
  <conditionalFormatting sqref="S12">
    <cfRule type="iconSet" priority="242">
      <iconSet iconSet="4TrafficLights">
        <cfvo type="percent" val="0"/>
        <cfvo type="num" val="$M$12*0.4"/>
        <cfvo type="num" val="$M$12*0.7"/>
        <cfvo type="num" val="$M$12*0.9"/>
      </iconSet>
    </cfRule>
  </conditionalFormatting>
  <conditionalFormatting sqref="T12">
    <cfRule type="iconSet" priority="241">
      <iconSet iconSet="4TrafficLights">
        <cfvo type="percent" val="0"/>
        <cfvo type="num" val="$N$12*0.4"/>
        <cfvo type="num" val="$N$12*0.7"/>
        <cfvo type="num" val="$N$12*0.9"/>
      </iconSet>
    </cfRule>
  </conditionalFormatting>
  <conditionalFormatting sqref="R13">
    <cfRule type="iconSet" priority="240">
      <iconSet iconSet="4TrafficLights">
        <cfvo type="percent" val="0"/>
        <cfvo type="num" val="$L$13*0.4"/>
        <cfvo type="num" val="$L$13*0.7"/>
        <cfvo type="num" val="$L$13*0.9"/>
      </iconSet>
    </cfRule>
  </conditionalFormatting>
  <conditionalFormatting sqref="S13">
    <cfRule type="iconSet" priority="239">
      <iconSet iconSet="4TrafficLights">
        <cfvo type="percent" val="0"/>
        <cfvo type="num" val="$M$13*0.4"/>
        <cfvo type="num" val="$M$13*0.7"/>
        <cfvo type="num" val="$M$13*0.9"/>
      </iconSet>
    </cfRule>
  </conditionalFormatting>
  <conditionalFormatting sqref="T13">
    <cfRule type="iconSet" priority="238">
      <iconSet iconSet="4TrafficLights">
        <cfvo type="percent" val="0"/>
        <cfvo type="num" val="$N$13*0.4"/>
        <cfvo type="num" val="$N$13*0.7"/>
        <cfvo type="num" val="$N$13*0.9"/>
      </iconSet>
    </cfRule>
  </conditionalFormatting>
  <conditionalFormatting sqref="R14">
    <cfRule type="iconSet" priority="237">
      <iconSet iconSet="4TrafficLights">
        <cfvo type="percent" val="0"/>
        <cfvo type="num" val="$L$14*0.4"/>
        <cfvo type="num" val="$L$14*0.7"/>
        <cfvo type="num" val="$L$14*0.9"/>
      </iconSet>
    </cfRule>
  </conditionalFormatting>
  <conditionalFormatting sqref="S14">
    <cfRule type="iconSet" priority="236">
      <iconSet iconSet="4TrafficLights">
        <cfvo type="percent" val="0"/>
        <cfvo type="num" val="$M$14*0.4"/>
        <cfvo type="num" val="$M$14*0.7"/>
        <cfvo type="num" val="$M$14*0.9"/>
      </iconSet>
    </cfRule>
  </conditionalFormatting>
  <conditionalFormatting sqref="T14">
    <cfRule type="iconSet" priority="235">
      <iconSet iconSet="4TrafficLights">
        <cfvo type="percent" val="0"/>
        <cfvo type="num" val="$N$14*0.4"/>
        <cfvo type="num" val="$N$14*0.7"/>
        <cfvo type="num" val="$N$14*0.9"/>
      </iconSet>
    </cfRule>
  </conditionalFormatting>
  <conditionalFormatting sqref="R15">
    <cfRule type="iconSet" priority="234">
      <iconSet iconSet="4TrafficLights">
        <cfvo type="percent" val="0"/>
        <cfvo type="num" val="$L$15*0.4"/>
        <cfvo type="num" val="$L$15*0.7"/>
        <cfvo type="num" val="$L$15*0.9"/>
      </iconSet>
    </cfRule>
  </conditionalFormatting>
  <conditionalFormatting sqref="S15">
    <cfRule type="iconSet" priority="233">
      <iconSet iconSet="4TrafficLights">
        <cfvo type="percent" val="0"/>
        <cfvo type="num" val="$M$15*0.4"/>
        <cfvo type="num" val="$M$15*0.7"/>
        <cfvo type="num" val="$M$15*0.9"/>
      </iconSet>
    </cfRule>
  </conditionalFormatting>
  <conditionalFormatting sqref="T15">
    <cfRule type="iconSet" priority="232">
      <iconSet iconSet="4TrafficLights">
        <cfvo type="percent" val="0"/>
        <cfvo type="num" val="$N$15*0.4"/>
        <cfvo type="num" val="$N$15*0.7"/>
        <cfvo type="num" val="$N$15*0.9"/>
      </iconSet>
    </cfRule>
  </conditionalFormatting>
  <conditionalFormatting sqref="R16">
    <cfRule type="iconSet" priority="231">
      <iconSet iconSet="4TrafficLights">
        <cfvo type="percent" val="0"/>
        <cfvo type="num" val="$L$16*0.4"/>
        <cfvo type="num" val="$L$16*0.7"/>
        <cfvo type="num" val="$L$16*0.9"/>
      </iconSet>
    </cfRule>
  </conditionalFormatting>
  <conditionalFormatting sqref="S16">
    <cfRule type="iconSet" priority="230">
      <iconSet iconSet="4TrafficLights">
        <cfvo type="percent" val="0"/>
        <cfvo type="num" val="$M$16*0.4"/>
        <cfvo type="num" val="$M$16*0.7"/>
        <cfvo type="num" val="$M$16*0.9"/>
      </iconSet>
    </cfRule>
  </conditionalFormatting>
  <conditionalFormatting sqref="T16">
    <cfRule type="iconSet" priority="229">
      <iconSet iconSet="4TrafficLights">
        <cfvo type="percent" val="0"/>
        <cfvo type="num" val="$N$16*0.4"/>
        <cfvo type="num" val="$N$16*0.7"/>
        <cfvo type="num" val="$N$16*0.9"/>
      </iconSet>
    </cfRule>
  </conditionalFormatting>
  <conditionalFormatting sqref="R17">
    <cfRule type="iconSet" priority="228">
      <iconSet iconSet="4TrafficLights">
        <cfvo type="percent" val="0"/>
        <cfvo type="num" val="$L$17*0.4"/>
        <cfvo type="num" val="$L$17*0.7"/>
        <cfvo type="num" val="$L$17*0.9"/>
      </iconSet>
    </cfRule>
  </conditionalFormatting>
  <conditionalFormatting sqref="S17">
    <cfRule type="iconSet" priority="227">
      <iconSet iconSet="4TrafficLights">
        <cfvo type="percent" val="0"/>
        <cfvo type="num" val="$M$17*0.4"/>
        <cfvo type="num" val="$M$17*0.7"/>
        <cfvo type="num" val="$M$17*0.9"/>
      </iconSet>
    </cfRule>
  </conditionalFormatting>
  <conditionalFormatting sqref="T17">
    <cfRule type="iconSet" priority="226">
      <iconSet iconSet="4TrafficLights">
        <cfvo type="percent" val="0"/>
        <cfvo type="num" val="$N$17*0.4"/>
        <cfvo type="num" val="$N$17*0.7"/>
        <cfvo type="num" val="$N$17*0.9"/>
      </iconSet>
    </cfRule>
  </conditionalFormatting>
  <conditionalFormatting sqref="R18">
    <cfRule type="iconSet" priority="225">
      <iconSet iconSet="4TrafficLights">
        <cfvo type="percent" val="0"/>
        <cfvo type="num" val="$L$18*0.4"/>
        <cfvo type="num" val="$L$18*0.7"/>
        <cfvo type="num" val="$L$18*0.9"/>
      </iconSet>
    </cfRule>
  </conditionalFormatting>
  <conditionalFormatting sqref="S18">
    <cfRule type="iconSet" priority="224">
      <iconSet iconSet="4TrafficLights">
        <cfvo type="percent" val="0"/>
        <cfvo type="num" val="$M$18*0.4"/>
        <cfvo type="num" val="$M$18*0.7"/>
        <cfvo type="num" val="$M$18*0.9"/>
      </iconSet>
    </cfRule>
  </conditionalFormatting>
  <conditionalFormatting sqref="T18">
    <cfRule type="iconSet" priority="223">
      <iconSet iconSet="4TrafficLights">
        <cfvo type="percent" val="0"/>
        <cfvo type="num" val="$N$18*0.4"/>
        <cfvo type="num" val="$N$18*0.7"/>
        <cfvo type="num" val="$N$18*0.9"/>
      </iconSet>
    </cfRule>
  </conditionalFormatting>
  <conditionalFormatting sqref="R19">
    <cfRule type="iconSet" priority="215">
      <iconSet iconSet="4TrafficLights">
        <cfvo type="percent" val="0"/>
        <cfvo type="num" val="$L$19*0.4"/>
        <cfvo type="num" val="$L$19*0.7"/>
        <cfvo type="num" val="$L$19*0.9"/>
      </iconSet>
    </cfRule>
  </conditionalFormatting>
  <conditionalFormatting sqref="S19">
    <cfRule type="iconSet" priority="214">
      <iconSet iconSet="4TrafficLights">
        <cfvo type="percent" val="0"/>
        <cfvo type="num" val="$M$19*0.4"/>
        <cfvo type="num" val="$M$19*0.7"/>
        <cfvo type="num" val="$M$19*0.9"/>
      </iconSet>
    </cfRule>
  </conditionalFormatting>
  <conditionalFormatting sqref="T19">
    <cfRule type="iconSet" priority="213">
      <iconSet iconSet="4TrafficLights">
        <cfvo type="percent" val="0"/>
        <cfvo type="num" val="$N$19*0.4"/>
        <cfvo type="num" val="$N$19*0.7"/>
        <cfvo type="num" val="$N$19*0.9"/>
      </iconSet>
    </cfRule>
  </conditionalFormatting>
  <conditionalFormatting sqref="R20">
    <cfRule type="iconSet" priority="212">
      <iconSet iconSet="4TrafficLights">
        <cfvo type="percent" val="0"/>
        <cfvo type="num" val="$L$20*0.4"/>
        <cfvo type="num" val="$L$20*0.7"/>
        <cfvo type="num" val="$L$20*0.9"/>
      </iconSet>
    </cfRule>
  </conditionalFormatting>
  <conditionalFormatting sqref="S20">
    <cfRule type="iconSet" priority="211">
      <iconSet iconSet="4TrafficLights">
        <cfvo type="percent" val="0"/>
        <cfvo type="num" val="$M$20*0.4"/>
        <cfvo type="num" val="$M$20*0.7"/>
        <cfvo type="num" val="$M$20*0.9"/>
      </iconSet>
    </cfRule>
  </conditionalFormatting>
  <conditionalFormatting sqref="T20">
    <cfRule type="iconSet" priority="209">
      <iconSet iconSet="4TrafficLights">
        <cfvo type="percent" val="0"/>
        <cfvo type="num" val="$N$20*0.4"/>
        <cfvo type="num" val="$N$20*0.7"/>
        <cfvo type="num" val="$N$20*0.9"/>
      </iconSet>
    </cfRule>
  </conditionalFormatting>
  <conditionalFormatting sqref="R21">
    <cfRule type="iconSet" priority="208">
      <iconSet iconSet="4TrafficLights">
        <cfvo type="percent" val="0"/>
        <cfvo type="num" val="$L$21*0.4"/>
        <cfvo type="num" val="$L$21*0.7"/>
        <cfvo type="num" val="$L$21*0.9"/>
      </iconSet>
    </cfRule>
  </conditionalFormatting>
  <conditionalFormatting sqref="S21">
    <cfRule type="iconSet" priority="207">
      <iconSet iconSet="4TrafficLights">
        <cfvo type="percent" val="0"/>
        <cfvo type="num" val="$M$21*0.4"/>
        <cfvo type="num" val="$M$21*0.7"/>
        <cfvo type="num" val="$M$21*0.9"/>
      </iconSet>
    </cfRule>
  </conditionalFormatting>
  <conditionalFormatting sqref="T21">
    <cfRule type="iconSet" priority="206">
      <iconSet iconSet="4TrafficLights">
        <cfvo type="percent" val="0"/>
        <cfvo type="num" val="$N$21*0.4"/>
        <cfvo type="num" val="$N$21*0.7"/>
        <cfvo type="num" val="$N$21*0.9"/>
      </iconSet>
    </cfRule>
  </conditionalFormatting>
  <conditionalFormatting sqref="R22">
    <cfRule type="iconSet" priority="205">
      <iconSet iconSet="4TrafficLights">
        <cfvo type="percent" val="0"/>
        <cfvo type="num" val="$L$22*0.4"/>
        <cfvo type="num" val="$L$22*0.7"/>
        <cfvo type="num" val="$L$22*0.9"/>
      </iconSet>
    </cfRule>
  </conditionalFormatting>
  <conditionalFormatting sqref="S22">
    <cfRule type="iconSet" priority="204">
      <iconSet iconSet="4TrafficLights">
        <cfvo type="percent" val="0"/>
        <cfvo type="num" val="$M$22*0.4"/>
        <cfvo type="num" val="$M$22*0.7"/>
        <cfvo type="num" val="$M$22*0.9"/>
      </iconSet>
    </cfRule>
  </conditionalFormatting>
  <conditionalFormatting sqref="T22">
    <cfRule type="iconSet" priority="203">
      <iconSet iconSet="4TrafficLights">
        <cfvo type="percent" val="0"/>
        <cfvo type="num" val="$N$22*0.4"/>
        <cfvo type="num" val="$N$22*0.7"/>
        <cfvo type="num" val="$N$22*0.9"/>
      </iconSet>
    </cfRule>
  </conditionalFormatting>
  <conditionalFormatting sqref="R23">
    <cfRule type="iconSet" priority="202">
      <iconSet iconSet="4TrafficLights">
        <cfvo type="percent" val="0"/>
        <cfvo type="num" val="$L$23*0.4"/>
        <cfvo type="num" val="$L$23*0.7"/>
        <cfvo type="num" val="$L$23*0.9"/>
      </iconSet>
    </cfRule>
  </conditionalFormatting>
  <conditionalFormatting sqref="S23">
    <cfRule type="iconSet" priority="201">
      <iconSet iconSet="4TrafficLights">
        <cfvo type="percent" val="0"/>
        <cfvo type="num" val="$M$23*0.4"/>
        <cfvo type="num" val="$M$23*0.7"/>
        <cfvo type="num" val="$M$23*0.9"/>
      </iconSet>
    </cfRule>
  </conditionalFormatting>
  <conditionalFormatting sqref="T23">
    <cfRule type="iconSet" priority="200">
      <iconSet iconSet="4TrafficLights">
        <cfvo type="percent" val="0"/>
        <cfvo type="num" val="$N$23*0.4"/>
        <cfvo type="num" val="$N$23*0.7"/>
        <cfvo type="num" val="$N$23*0.9"/>
      </iconSet>
    </cfRule>
  </conditionalFormatting>
  <conditionalFormatting sqref="R24">
    <cfRule type="iconSet" priority="199">
      <iconSet iconSet="4TrafficLights">
        <cfvo type="percent" val="0"/>
        <cfvo type="num" val="$L$24*0.4"/>
        <cfvo type="num" val="$L$24*0.7"/>
        <cfvo type="num" val="$L$24*0.9"/>
      </iconSet>
    </cfRule>
  </conditionalFormatting>
  <conditionalFormatting sqref="S24">
    <cfRule type="iconSet" priority="198">
      <iconSet iconSet="4TrafficLights">
        <cfvo type="percent" val="0"/>
        <cfvo type="num" val="$M$24*0.4"/>
        <cfvo type="num" val="$M$24*0.7"/>
        <cfvo type="num" val="$M$24*0.9"/>
      </iconSet>
    </cfRule>
  </conditionalFormatting>
  <conditionalFormatting sqref="T24">
    <cfRule type="iconSet" priority="197">
      <iconSet iconSet="4TrafficLights">
        <cfvo type="percent" val="0"/>
        <cfvo type="num" val="$N$24*0.4"/>
        <cfvo type="num" val="$N$24*0.7"/>
        <cfvo type="num" val="$N$24*0.9"/>
      </iconSet>
    </cfRule>
  </conditionalFormatting>
  <conditionalFormatting sqref="R25">
    <cfRule type="iconSet" priority="196">
      <iconSet iconSet="4TrafficLights">
        <cfvo type="percent" val="0"/>
        <cfvo type="num" val="$L$25*0.4"/>
        <cfvo type="num" val="$L$25*0.7"/>
        <cfvo type="num" val="$L$25*0.9"/>
      </iconSet>
    </cfRule>
  </conditionalFormatting>
  <conditionalFormatting sqref="S25">
    <cfRule type="iconSet" priority="195">
      <iconSet iconSet="4TrafficLights">
        <cfvo type="percent" val="0"/>
        <cfvo type="num" val="$M$25*0.4"/>
        <cfvo type="num" val="$M$25*0.7"/>
        <cfvo type="num" val="$M$25*0.9"/>
      </iconSet>
    </cfRule>
  </conditionalFormatting>
  <conditionalFormatting sqref="T25">
    <cfRule type="iconSet" priority="194">
      <iconSet iconSet="4TrafficLights">
        <cfvo type="percent" val="0"/>
        <cfvo type="num" val="$N$25*0.4"/>
        <cfvo type="num" val="$N$25*0.7"/>
        <cfvo type="num" val="$N$25*0.9"/>
      </iconSet>
    </cfRule>
  </conditionalFormatting>
  <conditionalFormatting sqref="R26">
    <cfRule type="iconSet" priority="193">
      <iconSet iconSet="4TrafficLights">
        <cfvo type="percent" val="0"/>
        <cfvo type="num" val="$L$26*0.4"/>
        <cfvo type="num" val="$L$26*0.7"/>
        <cfvo type="num" val="$L$26*0.9"/>
      </iconSet>
    </cfRule>
  </conditionalFormatting>
  <conditionalFormatting sqref="S26">
    <cfRule type="iconSet" priority="192">
      <iconSet iconSet="4TrafficLights">
        <cfvo type="percent" val="0"/>
        <cfvo type="num" val="$M$26*0.4"/>
        <cfvo type="num" val="$M$26*0.7"/>
        <cfvo type="num" val="$M$26*0.9"/>
      </iconSet>
    </cfRule>
  </conditionalFormatting>
  <conditionalFormatting sqref="T26">
    <cfRule type="iconSet" priority="191">
      <iconSet iconSet="4TrafficLights">
        <cfvo type="percent" val="0"/>
        <cfvo type="num" val="$N$26*0.4"/>
        <cfvo type="num" val="$N$26*0.7"/>
        <cfvo type="num" val="$N$26*0.9"/>
      </iconSet>
    </cfRule>
  </conditionalFormatting>
  <conditionalFormatting sqref="R27:T27">
    <cfRule type="iconSet" priority="189">
      <iconSet iconSet="5Rating">
        <cfvo type="percent" val="0"/>
        <cfvo type="num" val="$Q$27/3*0.2"/>
        <cfvo type="num" val="$Q$27/3*0.4"/>
        <cfvo type="num" val="$Q$27/3*0.6"/>
        <cfvo type="num" val="$Q$27/3*0.8"/>
      </iconSet>
    </cfRule>
  </conditionalFormatting>
  <conditionalFormatting sqref="R28:T28">
    <cfRule type="iconSet" priority="188">
      <iconSet iconSet="5Rating">
        <cfvo type="percent" val="0"/>
        <cfvo type="num" val="$Q$28/3*0.2"/>
        <cfvo type="num" val="$Q$28/3*0.4"/>
        <cfvo type="num" val="$Q$28/3*0.6"/>
        <cfvo type="num" val="$Q$28/3*0.8"/>
      </iconSet>
    </cfRule>
  </conditionalFormatting>
  <conditionalFormatting sqref="R29:U29">
    <cfRule type="iconSet" priority="185">
      <iconSet iconSet="5Rating">
        <cfvo type="percent" val="0"/>
        <cfvo type="num" val="$Q$29/3*0.2"/>
        <cfvo type="num" val="$Q$29/3*0.4"/>
        <cfvo type="num" val="$Q$29/3*0.6"/>
        <cfvo type="num" val="$Q$29/3*0.8"/>
      </iconSet>
    </cfRule>
  </conditionalFormatting>
  <conditionalFormatting sqref="R30">
    <cfRule type="iconSet" priority="184">
      <iconSet iconSet="4TrafficLights">
        <cfvo type="percent" val="0"/>
        <cfvo type="num" val="$L$30*0.4"/>
        <cfvo type="num" val="$L$30*0.7"/>
        <cfvo type="num" val="$L$30*0.9"/>
      </iconSet>
    </cfRule>
  </conditionalFormatting>
  <conditionalFormatting sqref="S30">
    <cfRule type="iconSet" priority="183">
      <iconSet iconSet="4TrafficLights">
        <cfvo type="percent" val="0"/>
        <cfvo type="num" val="$M$30*0.4"/>
        <cfvo type="num" val="$M$30*0.7"/>
        <cfvo type="num" val="$M$30*0.9"/>
      </iconSet>
    </cfRule>
  </conditionalFormatting>
  <conditionalFormatting sqref="T30">
    <cfRule type="iconSet" priority="182">
      <iconSet iconSet="4TrafficLights">
        <cfvo type="percent" val="0"/>
        <cfvo type="num" val="$N$30*0.4"/>
        <cfvo type="num" val="$N$30*0.7"/>
        <cfvo type="num" val="$N$30*0.9"/>
      </iconSet>
    </cfRule>
  </conditionalFormatting>
  <conditionalFormatting sqref="R31:U31">
    <cfRule type="iconSet" priority="181">
      <iconSet iconSet="5Rating">
        <cfvo type="percent" val="0"/>
        <cfvo type="num" val="$Q$31/3*0.2"/>
        <cfvo type="num" val="$Q$31/3*0.4"/>
        <cfvo type="num" val="$Q$31/3*0.6"/>
        <cfvo type="num" val="$Q$31/3*0.8"/>
      </iconSet>
    </cfRule>
  </conditionalFormatting>
  <conditionalFormatting sqref="R32">
    <cfRule type="iconSet" priority="180">
      <iconSet iconSet="4TrafficLights">
        <cfvo type="percent" val="0"/>
        <cfvo type="num" val="$L$32*0.4"/>
        <cfvo type="num" val="$L$32*0.7"/>
        <cfvo type="num" val="$L$32*0.9"/>
      </iconSet>
    </cfRule>
  </conditionalFormatting>
  <conditionalFormatting sqref="S32">
    <cfRule type="iconSet" priority="179">
      <iconSet iconSet="4TrafficLights">
        <cfvo type="percent" val="0"/>
        <cfvo type="num" val="$M$32*0.4"/>
        <cfvo type="num" val="$M$32*0.7"/>
        <cfvo type="num" val="$M$32*0.9"/>
      </iconSet>
    </cfRule>
  </conditionalFormatting>
  <conditionalFormatting sqref="T32">
    <cfRule type="iconSet" priority="178">
      <iconSet iconSet="4TrafficLights">
        <cfvo type="percent" val="0"/>
        <cfvo type="num" val="$N$32*0.4"/>
        <cfvo type="num" val="$N$32*0.7"/>
        <cfvo type="num" val="$N$32*0.9"/>
      </iconSet>
    </cfRule>
  </conditionalFormatting>
  <conditionalFormatting sqref="R33">
    <cfRule type="iconSet" priority="177">
      <iconSet iconSet="4TrafficLights">
        <cfvo type="percent" val="0"/>
        <cfvo type="num" val="$L$33*0.4"/>
        <cfvo type="num" val="$L$33*0.7"/>
        <cfvo type="num" val="$L$33*0.9"/>
      </iconSet>
    </cfRule>
  </conditionalFormatting>
  <conditionalFormatting sqref="S33">
    <cfRule type="iconSet" priority="176">
      <iconSet iconSet="4TrafficLights">
        <cfvo type="percent" val="0"/>
        <cfvo type="num" val="$M$33*0.4"/>
        <cfvo type="num" val="$M$33*0.7"/>
        <cfvo type="num" val="$M$33*0.9"/>
      </iconSet>
    </cfRule>
  </conditionalFormatting>
  <conditionalFormatting sqref="T33">
    <cfRule type="iconSet" priority="175">
      <iconSet iconSet="4TrafficLights">
        <cfvo type="percent" val="0"/>
        <cfvo type="num" val="$N$33*0.4"/>
        <cfvo type="num" val="$N$33*0.7"/>
        <cfvo type="num" val="$N$33*0.9"/>
      </iconSet>
    </cfRule>
  </conditionalFormatting>
  <conditionalFormatting sqref="R34">
    <cfRule type="iconSet" priority="174">
      <iconSet iconSet="4TrafficLights">
        <cfvo type="percent" val="0"/>
        <cfvo type="num" val="$L$34*0.4"/>
        <cfvo type="num" val="$L$34*0.7"/>
        <cfvo type="num" val="$L$34*0.9"/>
      </iconSet>
    </cfRule>
  </conditionalFormatting>
  <conditionalFormatting sqref="S34">
    <cfRule type="iconSet" priority="173">
      <iconSet iconSet="4TrafficLights">
        <cfvo type="percent" val="0"/>
        <cfvo type="num" val="$M$34*0.4"/>
        <cfvo type="num" val="$M$34*0.7"/>
        <cfvo type="num" val="$M$34*0.9"/>
      </iconSet>
    </cfRule>
  </conditionalFormatting>
  <conditionalFormatting sqref="T34">
    <cfRule type="iconSet" priority="172">
      <iconSet iconSet="4TrafficLights">
        <cfvo type="percent" val="0"/>
        <cfvo type="num" val="$N$34*0.4"/>
        <cfvo type="num" val="$N$34*0.7"/>
        <cfvo type="num" val="$N$34*0.9"/>
      </iconSet>
    </cfRule>
  </conditionalFormatting>
  <conditionalFormatting sqref="R35">
    <cfRule type="iconSet" priority="171">
      <iconSet iconSet="4TrafficLights">
        <cfvo type="percent" val="0"/>
        <cfvo type="num" val="$L$35*0.4"/>
        <cfvo type="num" val="$L$35*0.7"/>
        <cfvo type="num" val="$L$35*0.9"/>
      </iconSet>
    </cfRule>
  </conditionalFormatting>
  <conditionalFormatting sqref="S35">
    <cfRule type="iconSet" priority="170">
      <iconSet iconSet="4TrafficLights">
        <cfvo type="percent" val="0"/>
        <cfvo type="num" val="$M$35*0.4"/>
        <cfvo type="num" val="$M$35*0.7"/>
        <cfvo type="num" val="$M$35*0.9"/>
      </iconSet>
    </cfRule>
  </conditionalFormatting>
  <conditionalFormatting sqref="T35">
    <cfRule type="iconSet" priority="169">
      <iconSet iconSet="4TrafficLights">
        <cfvo type="percent" val="0"/>
        <cfvo type="num" val="$N$35*0.4"/>
        <cfvo type="num" val="$N$35*0.7"/>
        <cfvo type="num" val="$N$35*0.9"/>
      </iconSet>
    </cfRule>
  </conditionalFormatting>
  <conditionalFormatting sqref="R36">
    <cfRule type="iconSet" priority="168">
      <iconSet iconSet="4TrafficLights">
        <cfvo type="percent" val="0"/>
        <cfvo type="num" val="$L$36*0.4"/>
        <cfvo type="num" val="$L$36*0.7"/>
        <cfvo type="num" val="$L$36*0.9"/>
      </iconSet>
    </cfRule>
  </conditionalFormatting>
  <conditionalFormatting sqref="S36">
    <cfRule type="iconSet" priority="167">
      <iconSet iconSet="4TrafficLights">
        <cfvo type="percent" val="0"/>
        <cfvo type="num" val="$M$36*0.4"/>
        <cfvo type="num" val="$M$36*0.7"/>
        <cfvo type="num" val="$M$36*0.9"/>
      </iconSet>
    </cfRule>
  </conditionalFormatting>
  <conditionalFormatting sqref="T36">
    <cfRule type="iconSet" priority="166">
      <iconSet iconSet="4TrafficLights">
        <cfvo type="percent" val="0"/>
        <cfvo type="num" val="$N$36*0.4"/>
        <cfvo type="num" val="$N$36*0.7"/>
        <cfvo type="num" val="$N$36*0.9"/>
      </iconSet>
    </cfRule>
  </conditionalFormatting>
  <conditionalFormatting sqref="R37:U37">
    <cfRule type="iconSet" priority="165">
      <iconSet iconSet="5Rating">
        <cfvo type="percent" val="0"/>
        <cfvo type="num" val="$Q$37/3*0.2"/>
        <cfvo type="num" val="$Q$37/3*0.4"/>
        <cfvo type="num" val="$Q$37/3*0.6"/>
        <cfvo type="num" val="$Q$37/3*0.8"/>
      </iconSet>
    </cfRule>
  </conditionalFormatting>
  <conditionalFormatting sqref="R38:U38">
    <cfRule type="iconSet" priority="164">
      <iconSet iconSet="5Rating">
        <cfvo type="percent" val="0"/>
        <cfvo type="num" val="$Q$38/3*0.2"/>
        <cfvo type="num" val="$Q$38/3*0.4"/>
        <cfvo type="num" val="$Q$38/3*0.6"/>
        <cfvo type="num" val="$Q$38/3*0.8"/>
      </iconSet>
    </cfRule>
  </conditionalFormatting>
  <conditionalFormatting sqref="R39">
    <cfRule type="iconSet" priority="163">
      <iconSet iconSet="4TrafficLights">
        <cfvo type="percent" val="0"/>
        <cfvo type="num" val="$L$39*0.4"/>
        <cfvo type="num" val="$L$39*0.7"/>
        <cfvo type="num" val="$L$39*0.9"/>
      </iconSet>
    </cfRule>
  </conditionalFormatting>
  <conditionalFormatting sqref="S39">
    <cfRule type="iconSet" priority="162">
      <iconSet iconSet="4TrafficLights">
        <cfvo type="percent" val="0"/>
        <cfvo type="num" val="$M$39*0.4"/>
        <cfvo type="num" val="$M$39*0.7"/>
        <cfvo type="num" val="$M$39*0.9"/>
      </iconSet>
    </cfRule>
  </conditionalFormatting>
  <conditionalFormatting sqref="T39">
    <cfRule type="iconSet" priority="161">
      <iconSet iconSet="4TrafficLights">
        <cfvo type="percent" val="0"/>
        <cfvo type="num" val="$N$39*0.4"/>
        <cfvo type="num" val="$N$39*0.7"/>
        <cfvo type="num" val="$N$39*0.9"/>
      </iconSet>
    </cfRule>
  </conditionalFormatting>
  <conditionalFormatting sqref="R40:U40">
    <cfRule type="iconSet" priority="160">
      <iconSet iconSet="5Rating">
        <cfvo type="percent" val="0"/>
        <cfvo type="num" val="$Q$40/3*0.2"/>
        <cfvo type="num" val="$Q$40/3*0.4"/>
        <cfvo type="num" val="$Q$40/3*0.6"/>
        <cfvo type="num" val="$Q$40/3*0.8"/>
      </iconSet>
    </cfRule>
  </conditionalFormatting>
  <conditionalFormatting sqref="R41">
    <cfRule type="iconSet" priority="159">
      <iconSet iconSet="4TrafficLights">
        <cfvo type="percent" val="0"/>
        <cfvo type="num" val="$L$41*0.4"/>
        <cfvo type="num" val="$L$41*0.7"/>
        <cfvo type="num" val="$L$41*0.9"/>
      </iconSet>
    </cfRule>
  </conditionalFormatting>
  <conditionalFormatting sqref="S41">
    <cfRule type="iconSet" priority="158">
      <iconSet iconSet="4TrafficLights">
        <cfvo type="percent" val="0"/>
        <cfvo type="num" val="$M$41*0.4"/>
        <cfvo type="num" val="$M$41*0.7"/>
        <cfvo type="num" val="$M$41*0.9"/>
      </iconSet>
    </cfRule>
  </conditionalFormatting>
  <conditionalFormatting sqref="T41">
    <cfRule type="iconSet" priority="157">
      <iconSet iconSet="4TrafficLights">
        <cfvo type="percent" val="0"/>
        <cfvo type="num" val="$N$41*0.4"/>
        <cfvo type="num" val="$N$41*0.7"/>
        <cfvo type="num" val="$N$41*0.9"/>
      </iconSet>
    </cfRule>
  </conditionalFormatting>
  <conditionalFormatting sqref="R42">
    <cfRule type="iconSet" priority="156">
      <iconSet iconSet="4TrafficLights">
        <cfvo type="percent" val="0"/>
        <cfvo type="num" val="$L$42*0.4"/>
        <cfvo type="num" val="$L$42*0.7"/>
        <cfvo type="num" val="$L$42*0.9"/>
      </iconSet>
    </cfRule>
  </conditionalFormatting>
  <conditionalFormatting sqref="S42">
    <cfRule type="iconSet" priority="155">
      <iconSet iconSet="4TrafficLights">
        <cfvo type="percent" val="0"/>
        <cfvo type="num" val="$M$42*0.4"/>
        <cfvo type="num" val="$M$42*0.7"/>
        <cfvo type="num" val="$M$42*0.9"/>
      </iconSet>
    </cfRule>
  </conditionalFormatting>
  <conditionalFormatting sqref="T42">
    <cfRule type="iconSet" priority="154">
      <iconSet iconSet="4TrafficLights">
        <cfvo type="percent" val="0"/>
        <cfvo type="num" val="$N$42*0.4"/>
        <cfvo type="num" val="$N$42*0.7"/>
        <cfvo type="num" val="$N$42*0.9"/>
      </iconSet>
    </cfRule>
  </conditionalFormatting>
  <conditionalFormatting sqref="R43:U43">
    <cfRule type="iconSet" priority="153">
      <iconSet iconSet="5Rating">
        <cfvo type="percent" val="0"/>
        <cfvo type="num" val="$Q$43/3*0.2"/>
        <cfvo type="num" val="$Q$43/3*0.4"/>
        <cfvo type="num" val="$Q$43/3*0.6"/>
        <cfvo type="num" val="$Q$43/3*0.8"/>
      </iconSet>
    </cfRule>
  </conditionalFormatting>
  <conditionalFormatting sqref="R44">
    <cfRule type="iconSet" priority="152">
      <iconSet iconSet="4TrafficLights">
        <cfvo type="percent" val="0"/>
        <cfvo type="num" val="$L$44*0.4"/>
        <cfvo type="num" val="$L$44*0.7"/>
        <cfvo type="num" val="$L$44*0.9"/>
      </iconSet>
    </cfRule>
  </conditionalFormatting>
  <conditionalFormatting sqref="S44">
    <cfRule type="iconSet" priority="151">
      <iconSet iconSet="4TrafficLights">
        <cfvo type="percent" val="0"/>
        <cfvo type="num" val="$M$44*0.4"/>
        <cfvo type="num" val="$M$44*0.7"/>
        <cfvo type="num" val="$M$44*0.9"/>
      </iconSet>
    </cfRule>
  </conditionalFormatting>
  <conditionalFormatting sqref="T44">
    <cfRule type="iconSet" priority="150">
      <iconSet iconSet="4TrafficLights">
        <cfvo type="percent" val="0"/>
        <cfvo type="num" val="$N$44*0.4"/>
        <cfvo type="num" val="$N$44*0.7"/>
        <cfvo type="num" val="$N$44*0.9"/>
      </iconSet>
    </cfRule>
  </conditionalFormatting>
  <conditionalFormatting sqref="R45">
    <cfRule type="iconSet" priority="149">
      <iconSet iconSet="4TrafficLights">
        <cfvo type="percent" val="0"/>
        <cfvo type="num" val="$L$45*0.4"/>
        <cfvo type="num" val="$L$45*0.7"/>
        <cfvo type="num" val="$L$45*0.9"/>
      </iconSet>
    </cfRule>
  </conditionalFormatting>
  <conditionalFormatting sqref="S45">
    <cfRule type="iconSet" priority="148">
      <iconSet iconSet="4TrafficLights">
        <cfvo type="percent" val="0"/>
        <cfvo type="num" val="$M$45*0.4"/>
        <cfvo type="num" val="$M$45*0.7"/>
        <cfvo type="num" val="$M$45*0.9"/>
      </iconSet>
    </cfRule>
  </conditionalFormatting>
  <conditionalFormatting sqref="T45">
    <cfRule type="iconSet" priority="147">
      <iconSet iconSet="4TrafficLights">
        <cfvo type="percent" val="0"/>
        <cfvo type="num" val="$N$45*0.4"/>
        <cfvo type="num" val="$N$45*0.7"/>
        <cfvo type="num" val="$N$45*0.9"/>
      </iconSet>
    </cfRule>
  </conditionalFormatting>
  <conditionalFormatting sqref="R46">
    <cfRule type="iconSet" priority="146">
      <iconSet iconSet="4TrafficLights">
        <cfvo type="percent" val="0"/>
        <cfvo type="num" val="$L$46*0.4"/>
        <cfvo type="num" val="$L$46*0.7"/>
        <cfvo type="num" val="$L$46*0.9"/>
      </iconSet>
    </cfRule>
  </conditionalFormatting>
  <conditionalFormatting sqref="S46">
    <cfRule type="iconSet" priority="145">
      <iconSet iconSet="4TrafficLights">
        <cfvo type="percent" val="0"/>
        <cfvo type="num" val="$M$46*0.4"/>
        <cfvo type="num" val="$M$46*0.7"/>
        <cfvo type="num" val="$M$46*0.9"/>
      </iconSet>
    </cfRule>
  </conditionalFormatting>
  <conditionalFormatting sqref="T46:U46">
    <cfRule type="iconSet" priority="144">
      <iconSet iconSet="4TrafficLights">
        <cfvo type="percent" val="0"/>
        <cfvo type="num" val="$N$46*0.4"/>
        <cfvo type="num" val="$N$46*0.7"/>
        <cfvo type="num" val="$N$46*0.9"/>
      </iconSet>
    </cfRule>
  </conditionalFormatting>
  <conditionalFormatting sqref="R47:U47">
    <cfRule type="iconSet" priority="143">
      <iconSet iconSet="5Rating">
        <cfvo type="percent" val="0"/>
        <cfvo type="num" val="$Q$47/3*0.2"/>
        <cfvo type="num" val="$Q$47/3*0.4"/>
        <cfvo type="num" val="$Q$47/3*0.6"/>
        <cfvo type="num" val="$Q$47/3*0.8"/>
      </iconSet>
    </cfRule>
  </conditionalFormatting>
  <conditionalFormatting sqref="R48:U48">
    <cfRule type="iconSet" priority="142">
      <iconSet iconSet="5Rating">
        <cfvo type="percent" val="0"/>
        <cfvo type="num" val="$Q$48/3*0.2"/>
        <cfvo type="num" val="$Q$48/3*0.4"/>
        <cfvo type="num" val="$Q$48/3*0.6"/>
        <cfvo type="num" val="$Q$48/3*0.8"/>
      </iconSet>
    </cfRule>
  </conditionalFormatting>
  <conditionalFormatting sqref="R49">
    <cfRule type="iconSet" priority="141">
      <iconSet iconSet="4TrafficLights">
        <cfvo type="percent" val="0"/>
        <cfvo type="num" val="$L$49*0.4"/>
        <cfvo type="num" val="$L$49*0.7"/>
        <cfvo type="num" val="$L$49*0.9"/>
      </iconSet>
    </cfRule>
  </conditionalFormatting>
  <conditionalFormatting sqref="S49">
    <cfRule type="iconSet" priority="140">
      <iconSet iconSet="4TrafficLights">
        <cfvo type="percent" val="0"/>
        <cfvo type="num" val="$M$49*0.4"/>
        <cfvo type="num" val="$M$49*0.7"/>
        <cfvo type="num" val="$M$49*0.9"/>
      </iconSet>
    </cfRule>
  </conditionalFormatting>
  <conditionalFormatting sqref="T49">
    <cfRule type="iconSet" priority="139">
      <iconSet iconSet="4TrafficLights">
        <cfvo type="percent" val="0"/>
        <cfvo type="num" val="$N$49*0.4"/>
        <cfvo type="num" val="$N$49*0.7"/>
        <cfvo type="num" val="$N$49*0.9"/>
      </iconSet>
    </cfRule>
  </conditionalFormatting>
  <conditionalFormatting sqref="R50:T50">
    <cfRule type="iconSet" priority="138">
      <iconSet iconSet="5Rating">
        <cfvo type="percent" val="0"/>
        <cfvo type="num" val="$Q$50/3*0.2"/>
        <cfvo type="num" val="$Q$50/3*0.4"/>
        <cfvo type="num" val="$Q$50/3*0.6"/>
        <cfvo type="num" val="$Q$50/3*0.8"/>
      </iconSet>
    </cfRule>
  </conditionalFormatting>
  <conditionalFormatting sqref="R51:U51">
    <cfRule type="iconSet" priority="137">
      <iconSet iconSet="5Rating">
        <cfvo type="percent" val="0"/>
        <cfvo type="num" val="$Q$51/3*0.2"/>
        <cfvo type="num" val="$Q$51/3*0.4"/>
        <cfvo type="num" val="$Q$51/3*0.6"/>
        <cfvo type="num" val="$Q$51/3*0.8"/>
      </iconSet>
    </cfRule>
  </conditionalFormatting>
  <conditionalFormatting sqref="R52:U52">
    <cfRule type="iconSet" priority="136">
      <iconSet iconSet="5Rating">
        <cfvo type="percent" val="0"/>
        <cfvo type="num" val="$Q$52/3*0.2"/>
        <cfvo type="num" val="$Q$52/3*0.4"/>
        <cfvo type="num" val="$Q$52/3*0.6"/>
        <cfvo type="num" val="$Q$52/3*0.8"/>
      </iconSet>
    </cfRule>
  </conditionalFormatting>
  <conditionalFormatting sqref="R53:U53">
    <cfRule type="iconSet" priority="135">
      <iconSet iconSet="5Rating">
        <cfvo type="percent" val="0"/>
        <cfvo type="num" val="$Q$53/3*0.2"/>
        <cfvo type="num" val="$Q$53/3*0.4"/>
        <cfvo type="num" val="$Q$53/3*0.6"/>
        <cfvo type="num" val="$Q$53/3*0.8"/>
      </iconSet>
    </cfRule>
  </conditionalFormatting>
  <conditionalFormatting sqref="R54:U54">
    <cfRule type="iconSet" priority="134">
      <iconSet iconSet="5Rating">
        <cfvo type="percent" val="0"/>
        <cfvo type="num" val="$Q$54/3*0.2"/>
        <cfvo type="num" val="$Q$54/3*0.4"/>
        <cfvo type="num" val="$Q$54/3*0.6"/>
        <cfvo type="num" val="$Q$54/3*0.8"/>
      </iconSet>
    </cfRule>
  </conditionalFormatting>
  <conditionalFormatting sqref="R55:U55">
    <cfRule type="iconSet" priority="133">
      <iconSet iconSet="5Rating">
        <cfvo type="percent" val="0"/>
        <cfvo type="num" val="$Q$55/3*0.2"/>
        <cfvo type="num" val="$Q$55/3*0.4"/>
        <cfvo type="num" val="$Q$55/3*0.6"/>
        <cfvo type="num" val="$Q$55/3*0.8"/>
      </iconSet>
    </cfRule>
  </conditionalFormatting>
  <conditionalFormatting sqref="R58:U58">
    <cfRule type="iconSet" priority="132">
      <iconSet iconSet="5Rating">
        <cfvo type="percent" val="0"/>
        <cfvo type="num" val="$Q$58/3*0.2"/>
        <cfvo type="num" val="$Q$58/3*0.4"/>
        <cfvo type="num" val="$Q$58/3*0.6"/>
        <cfvo type="num" val="$Q$58/3*0.8"/>
      </iconSet>
    </cfRule>
  </conditionalFormatting>
  <conditionalFormatting sqref="R59:U59">
    <cfRule type="iconSet" priority="131">
      <iconSet iconSet="5Rating">
        <cfvo type="percent" val="0"/>
        <cfvo type="num" val="$Q$59/3*0.2"/>
        <cfvo type="num" val="$Q$59/3*0.4"/>
        <cfvo type="num" val="$Q$59/3*0.6"/>
        <cfvo type="num" val="$Q$59/3*0.8"/>
      </iconSet>
    </cfRule>
  </conditionalFormatting>
  <conditionalFormatting sqref="R56">
    <cfRule type="iconSet" priority="130">
      <iconSet iconSet="4TrafficLights">
        <cfvo type="percent" val="0"/>
        <cfvo type="num" val="$L$56*0.4"/>
        <cfvo type="num" val="$L$56*0.7"/>
        <cfvo type="num" val="$L$56*0.9"/>
      </iconSet>
    </cfRule>
  </conditionalFormatting>
  <conditionalFormatting sqref="S56">
    <cfRule type="iconSet" priority="129">
      <iconSet iconSet="4TrafficLights">
        <cfvo type="percent" val="0"/>
        <cfvo type="num" val="$M$56*0.4"/>
        <cfvo type="num" val="$M$56*0.7"/>
        <cfvo type="num" val="$M$56*0.9"/>
      </iconSet>
    </cfRule>
  </conditionalFormatting>
  <conditionalFormatting sqref="T56">
    <cfRule type="iconSet" priority="128">
      <iconSet iconSet="4TrafficLights">
        <cfvo type="percent" val="0"/>
        <cfvo type="num" val="$N$56*0.4"/>
        <cfvo type="num" val="$N$56*0.7"/>
        <cfvo type="num" val="$N$56*0.9"/>
      </iconSet>
    </cfRule>
  </conditionalFormatting>
  <conditionalFormatting sqref="R57">
    <cfRule type="iconSet" priority="127">
      <iconSet iconSet="4TrafficLights">
        <cfvo type="percent" val="0"/>
        <cfvo type="num" val="$L$57*0.4"/>
        <cfvo type="num" val="$L$57*0.7"/>
        <cfvo type="num" val="$L$57*0.9"/>
      </iconSet>
    </cfRule>
  </conditionalFormatting>
  <conditionalFormatting sqref="S57">
    <cfRule type="iconSet" priority="126">
      <iconSet iconSet="4TrafficLights">
        <cfvo type="percent" val="0"/>
        <cfvo type="num" val="$M$57*0.4"/>
        <cfvo type="num" val="$M$57*0.7"/>
        <cfvo type="num" val="$M$57*0.9"/>
      </iconSet>
    </cfRule>
  </conditionalFormatting>
  <conditionalFormatting sqref="T57">
    <cfRule type="iconSet" priority="125">
      <iconSet iconSet="4TrafficLights">
        <cfvo type="percent" val="0"/>
        <cfvo type="num" val="$N$57*0.4"/>
        <cfvo type="num" val="$N$57*0.7"/>
        <cfvo type="num" val="$N$57*0.9"/>
      </iconSet>
    </cfRule>
  </conditionalFormatting>
  <conditionalFormatting sqref="R60">
    <cfRule type="iconSet" priority="124">
      <iconSet iconSet="4TrafficLights">
        <cfvo type="percent" val="0"/>
        <cfvo type="num" val="$L$60*0.4"/>
        <cfvo type="num" val="$L$60*0.7"/>
        <cfvo type="num" val="$L$60*0.9"/>
      </iconSet>
    </cfRule>
  </conditionalFormatting>
  <conditionalFormatting sqref="S60">
    <cfRule type="iconSet" priority="123">
      <iconSet iconSet="4TrafficLights">
        <cfvo type="percent" val="0"/>
        <cfvo type="num" val="$M$60*0.4"/>
        <cfvo type="num" val="$M$60*0.7"/>
        <cfvo type="num" val="$M$60*0.9"/>
      </iconSet>
    </cfRule>
  </conditionalFormatting>
  <conditionalFormatting sqref="T60">
    <cfRule type="iconSet" priority="122">
      <iconSet iconSet="4TrafficLights">
        <cfvo type="percent" val="0"/>
        <cfvo type="num" val="$N$60*0.4"/>
        <cfvo type="num" val="$N$60*0.7"/>
        <cfvo type="num" val="$N$60*0.9"/>
      </iconSet>
    </cfRule>
  </conditionalFormatting>
  <conditionalFormatting sqref="R61">
    <cfRule type="iconSet" priority="121">
      <iconSet iconSet="4TrafficLights">
        <cfvo type="percent" val="0"/>
        <cfvo type="num" val="$L$61*0.4"/>
        <cfvo type="num" val="$L$61*0.7"/>
        <cfvo type="num" val="$L$61*0.9"/>
      </iconSet>
    </cfRule>
  </conditionalFormatting>
  <conditionalFormatting sqref="S61">
    <cfRule type="iconSet" priority="120">
      <iconSet iconSet="4TrafficLights">
        <cfvo type="percent" val="0"/>
        <cfvo type="num" val="$M$61*0.4"/>
        <cfvo type="num" val="$M$61*0.7"/>
        <cfvo type="num" val="$M$61*0.9"/>
      </iconSet>
    </cfRule>
  </conditionalFormatting>
  <conditionalFormatting sqref="T61">
    <cfRule type="iconSet" priority="119">
      <iconSet iconSet="4TrafficLights">
        <cfvo type="percent" val="0"/>
        <cfvo type="num" val="$N$61*0.4"/>
        <cfvo type="num" val="$N$61*0.7"/>
        <cfvo type="num" val="$N$61*0.9"/>
      </iconSet>
    </cfRule>
  </conditionalFormatting>
  <conditionalFormatting sqref="R62:U62">
    <cfRule type="iconSet" priority="118">
      <iconSet iconSet="5Rating">
        <cfvo type="percent" val="0"/>
        <cfvo type="num" val="$Q$62/3*0.2"/>
        <cfvo type="num" val="$Q$62/3*0.4"/>
        <cfvo type="num" val="$Q$62/3*0.6"/>
        <cfvo type="num" val="$Q$62/3*0.8"/>
      </iconSet>
    </cfRule>
  </conditionalFormatting>
  <conditionalFormatting sqref="V95">
    <cfRule type="cellIs" dxfId="11" priority="117" operator="equal">
      <formula>0</formula>
    </cfRule>
  </conditionalFormatting>
  <conditionalFormatting sqref="V96">
    <cfRule type="cellIs" dxfId="10" priority="115" operator="equal">
      <formula>0</formula>
    </cfRule>
  </conditionalFormatting>
  <conditionalFormatting sqref="V97">
    <cfRule type="cellIs" dxfId="9" priority="113" operator="equal">
      <formula>0</formula>
    </cfRule>
  </conditionalFormatting>
  <conditionalFormatting sqref="V98">
    <cfRule type="cellIs" dxfId="8" priority="111" operator="equal">
      <formula>0</formula>
    </cfRule>
  </conditionalFormatting>
  <conditionalFormatting sqref="V99">
    <cfRule type="cellIs" dxfId="7" priority="109" operator="equal">
      <formula>0</formula>
    </cfRule>
  </conditionalFormatting>
  <conditionalFormatting sqref="X94">
    <cfRule type="cellIs" dxfId="6" priority="107" operator="equal">
      <formula>0</formula>
    </cfRule>
  </conditionalFormatting>
  <conditionalFormatting sqref="X93">
    <cfRule type="cellIs" dxfId="5" priority="106" operator="equal">
      <formula>0</formula>
    </cfRule>
  </conditionalFormatting>
  <conditionalFormatting sqref="X95">
    <cfRule type="cellIs" dxfId="4" priority="105" operator="equal">
      <formula>0</formula>
    </cfRule>
  </conditionalFormatting>
  <conditionalFormatting sqref="X96">
    <cfRule type="cellIs" dxfId="3" priority="104" operator="equal">
      <formula>0</formula>
    </cfRule>
  </conditionalFormatting>
  <conditionalFormatting sqref="X97">
    <cfRule type="cellIs" dxfId="2" priority="103" operator="equal">
      <formula>0</formula>
    </cfRule>
  </conditionalFormatting>
  <conditionalFormatting sqref="X98">
    <cfRule type="cellIs" dxfId="1" priority="102" operator="equal">
      <formula>0</formula>
    </cfRule>
  </conditionalFormatting>
  <conditionalFormatting sqref="X99">
    <cfRule type="cellIs" dxfId="0" priority="101" operator="equal">
      <formula>0</formula>
    </cfRule>
  </conditionalFormatting>
  <conditionalFormatting sqref="R63">
    <cfRule type="iconSet" priority="100">
      <iconSet iconSet="4TrafficLights">
        <cfvo type="percent" val="0"/>
        <cfvo type="num" val="$L$63*0.4"/>
        <cfvo type="num" val="$L$63*0.7"/>
        <cfvo type="num" val="$L$63*0.9"/>
      </iconSet>
    </cfRule>
  </conditionalFormatting>
  <conditionalFormatting sqref="S63">
    <cfRule type="iconSet" priority="99">
      <iconSet iconSet="4TrafficLights">
        <cfvo type="percent" val="0"/>
        <cfvo type="num" val="$M$63*0.4"/>
        <cfvo type="num" val="$M$63*0.7"/>
        <cfvo type="num" val="$M$63*0.9"/>
      </iconSet>
    </cfRule>
  </conditionalFormatting>
  <conditionalFormatting sqref="T63">
    <cfRule type="iconSet" priority="98">
      <iconSet iconSet="4TrafficLights">
        <cfvo type="percent" val="0"/>
        <cfvo type="num" val="$N$63*0.4"/>
        <cfvo type="num" val="$N$63*0.7"/>
        <cfvo type="num" val="$N$63*0.9"/>
      </iconSet>
    </cfRule>
  </conditionalFormatting>
  <conditionalFormatting sqref="R64">
    <cfRule type="iconSet" priority="97">
      <iconSet iconSet="4TrafficLights">
        <cfvo type="percent" val="0"/>
        <cfvo type="num" val="$L$64*0.4"/>
        <cfvo type="num" val="$L$64*0.7"/>
        <cfvo type="num" val="$L$64*0.9"/>
      </iconSet>
    </cfRule>
  </conditionalFormatting>
  <conditionalFormatting sqref="S64">
    <cfRule type="iconSet" priority="96">
      <iconSet iconSet="4TrafficLights">
        <cfvo type="percent" val="0"/>
        <cfvo type="num" val="$M$64*0.4"/>
        <cfvo type="num" val="$M$64*0.7"/>
        <cfvo type="num" val="$M$64*0.9"/>
      </iconSet>
    </cfRule>
  </conditionalFormatting>
  <conditionalFormatting sqref="T64">
    <cfRule type="iconSet" priority="95">
      <iconSet iconSet="4TrafficLights">
        <cfvo type="percent" val="0"/>
        <cfvo type="num" val="$N$64*0.4"/>
        <cfvo type="num" val="$N$64*0.7"/>
        <cfvo type="num" val="$N$64*0.9"/>
      </iconSet>
    </cfRule>
  </conditionalFormatting>
  <conditionalFormatting sqref="R65">
    <cfRule type="iconSet" priority="94">
      <iconSet iconSet="4TrafficLights">
        <cfvo type="percent" val="0"/>
        <cfvo type="num" val="$L$65*0.4"/>
        <cfvo type="num" val="$L$65*0.7"/>
        <cfvo type="num" val="$L$65*0.9"/>
      </iconSet>
    </cfRule>
  </conditionalFormatting>
  <conditionalFormatting sqref="S65">
    <cfRule type="iconSet" priority="93">
      <iconSet iconSet="4TrafficLights">
        <cfvo type="percent" val="0"/>
        <cfvo type="num" val="$M$65*0.4"/>
        <cfvo type="num" val="$M$65*0.7"/>
        <cfvo type="num" val="$M$65*0.9"/>
      </iconSet>
    </cfRule>
  </conditionalFormatting>
  <conditionalFormatting sqref="T65">
    <cfRule type="iconSet" priority="92">
      <iconSet iconSet="4TrafficLights">
        <cfvo type="percent" val="0"/>
        <cfvo type="num" val="$N$65*0.4"/>
        <cfvo type="num" val="$N$65*0.7"/>
        <cfvo type="num" val="$N$65*0.9"/>
      </iconSet>
    </cfRule>
  </conditionalFormatting>
  <conditionalFormatting sqref="R66">
    <cfRule type="iconSet" priority="91">
      <iconSet iconSet="4TrafficLights">
        <cfvo type="percent" val="0"/>
        <cfvo type="num" val="$L$66*0.4"/>
        <cfvo type="num" val="$L$66*0.7"/>
        <cfvo type="num" val="$L$66*0.9"/>
      </iconSet>
    </cfRule>
  </conditionalFormatting>
  <conditionalFormatting sqref="S66">
    <cfRule type="iconSet" priority="90">
      <iconSet iconSet="4TrafficLights">
        <cfvo type="percent" val="0"/>
        <cfvo type="num" val="$M$66*0.4"/>
        <cfvo type="num" val="$M$66*0.7"/>
        <cfvo type="num" val="$M$66*0.9"/>
      </iconSet>
    </cfRule>
  </conditionalFormatting>
  <conditionalFormatting sqref="T66">
    <cfRule type="iconSet" priority="89">
      <iconSet iconSet="4TrafficLights">
        <cfvo type="percent" val="0"/>
        <cfvo type="num" val="$N$66*0.4"/>
        <cfvo type="num" val="$N$66*0.7"/>
        <cfvo type="num" val="$N$66*0.9"/>
      </iconSet>
    </cfRule>
  </conditionalFormatting>
  <conditionalFormatting sqref="R67">
    <cfRule type="iconSet" priority="88">
      <iconSet iconSet="4TrafficLights">
        <cfvo type="percent" val="0"/>
        <cfvo type="num" val="$L$67*0.4"/>
        <cfvo type="num" val="$L$67*0.7"/>
        <cfvo type="num" val="$L$67*0.9"/>
      </iconSet>
    </cfRule>
  </conditionalFormatting>
  <conditionalFormatting sqref="S67">
    <cfRule type="iconSet" priority="87">
      <iconSet iconSet="4TrafficLights">
        <cfvo type="percent" val="0"/>
        <cfvo type="num" val="$M$67*0.4"/>
        <cfvo type="num" val="$M$67*0.7"/>
        <cfvo type="num" val="$M$67*0.9"/>
      </iconSet>
    </cfRule>
  </conditionalFormatting>
  <conditionalFormatting sqref="T67">
    <cfRule type="iconSet" priority="86">
      <iconSet iconSet="4TrafficLights">
        <cfvo type="percent" val="0"/>
        <cfvo type="num" val="$N$67*0.4"/>
        <cfvo type="num" val="$N$67*0.7"/>
        <cfvo type="num" val="$N$67*0.9"/>
      </iconSet>
    </cfRule>
  </conditionalFormatting>
  <conditionalFormatting sqref="R68">
    <cfRule type="iconSet" priority="85">
      <iconSet iconSet="4TrafficLights">
        <cfvo type="percent" val="0"/>
        <cfvo type="num" val="$L$68*0.4"/>
        <cfvo type="num" val="$L$68*0.7"/>
        <cfvo type="num" val="$L$68*0.9"/>
      </iconSet>
    </cfRule>
  </conditionalFormatting>
  <conditionalFormatting sqref="S68">
    <cfRule type="iconSet" priority="84">
      <iconSet iconSet="4TrafficLights">
        <cfvo type="percent" val="0"/>
        <cfvo type="num" val="$M$68*0.4"/>
        <cfvo type="num" val="$M$68*0.7"/>
        <cfvo type="num" val="$M$68*0.9"/>
      </iconSet>
    </cfRule>
  </conditionalFormatting>
  <conditionalFormatting sqref="T68">
    <cfRule type="iconSet" priority="83">
      <iconSet iconSet="4TrafficLights">
        <cfvo type="percent" val="0"/>
        <cfvo type="num" val="$N$68*0.4"/>
        <cfvo type="num" val="$N$68*0.7"/>
        <cfvo type="num" val="$N$68*0.9"/>
      </iconSet>
    </cfRule>
  </conditionalFormatting>
  <conditionalFormatting sqref="R69">
    <cfRule type="iconSet" priority="82">
      <iconSet iconSet="4TrafficLights">
        <cfvo type="percent" val="0"/>
        <cfvo type="num" val="$L$69*0.4"/>
        <cfvo type="num" val="$L$69*0.7"/>
        <cfvo type="num" val="$L$69*0.9"/>
      </iconSet>
    </cfRule>
  </conditionalFormatting>
  <conditionalFormatting sqref="S69">
    <cfRule type="iconSet" priority="81">
      <iconSet iconSet="4TrafficLights">
        <cfvo type="percent" val="0"/>
        <cfvo type="num" val="$M$69*0.4"/>
        <cfvo type="num" val="$M$69*0.7"/>
        <cfvo type="num" val="$M$69*0.9"/>
      </iconSet>
    </cfRule>
  </conditionalFormatting>
  <conditionalFormatting sqref="T69">
    <cfRule type="iconSet" priority="80">
      <iconSet iconSet="4TrafficLights">
        <cfvo type="percent" val="0"/>
        <cfvo type="num" val="$N$69*0.4"/>
        <cfvo type="num" val="$N$69*0.7"/>
        <cfvo type="num" val="$N$69*0.9"/>
      </iconSet>
    </cfRule>
  </conditionalFormatting>
  <conditionalFormatting sqref="R70">
    <cfRule type="iconSet" priority="79">
      <iconSet iconSet="4TrafficLights">
        <cfvo type="percent" val="0"/>
        <cfvo type="num" val="$L$70*0.4"/>
        <cfvo type="num" val="$L$70*0.7"/>
        <cfvo type="num" val="$L$70*0.9"/>
      </iconSet>
    </cfRule>
  </conditionalFormatting>
  <conditionalFormatting sqref="S70">
    <cfRule type="iconSet" priority="78">
      <iconSet iconSet="4TrafficLights">
        <cfvo type="percent" val="0"/>
        <cfvo type="num" val="$M$70*0.4"/>
        <cfvo type="num" val="$M$70*0.7"/>
        <cfvo type="num" val="$M$70*0.9"/>
      </iconSet>
    </cfRule>
  </conditionalFormatting>
  <conditionalFormatting sqref="T70">
    <cfRule type="iconSet" priority="77">
      <iconSet iconSet="4TrafficLights">
        <cfvo type="percent" val="0"/>
        <cfvo type="num" val="$N$70*0.4"/>
        <cfvo type="num" val="$N$70*0.7"/>
        <cfvo type="num" val="$N$70*0.9"/>
      </iconSet>
    </cfRule>
  </conditionalFormatting>
  <conditionalFormatting sqref="R71">
    <cfRule type="iconSet" priority="76">
      <iconSet iconSet="4TrafficLights">
        <cfvo type="percent" val="0"/>
        <cfvo type="num" val="$L$71*0.4"/>
        <cfvo type="num" val="$L$71*0.7"/>
        <cfvo type="num" val="$L$71*0.9"/>
      </iconSet>
    </cfRule>
  </conditionalFormatting>
  <conditionalFormatting sqref="S71">
    <cfRule type="iconSet" priority="75">
      <iconSet iconSet="4TrafficLights">
        <cfvo type="percent" val="0"/>
        <cfvo type="num" val="$M$71*0.4"/>
        <cfvo type="num" val="$M$71*0.7"/>
        <cfvo type="num" val="$M$71*0.9"/>
      </iconSet>
    </cfRule>
  </conditionalFormatting>
  <conditionalFormatting sqref="T71">
    <cfRule type="iconSet" priority="74">
      <iconSet iconSet="4TrafficLights">
        <cfvo type="percent" val="0"/>
        <cfvo type="num" val="$N$71*0.4"/>
        <cfvo type="num" val="$N$71*0.7"/>
        <cfvo type="num" val="$N$71*0.9"/>
      </iconSet>
    </cfRule>
  </conditionalFormatting>
  <conditionalFormatting sqref="R72">
    <cfRule type="iconSet" priority="73">
      <iconSet iconSet="4TrafficLights">
        <cfvo type="percent" val="0"/>
        <cfvo type="num" val="$L$72*0.4"/>
        <cfvo type="num" val="$L$72*0.7"/>
        <cfvo type="num" val="$L$72*0.9"/>
      </iconSet>
    </cfRule>
  </conditionalFormatting>
  <conditionalFormatting sqref="S72">
    <cfRule type="iconSet" priority="72">
      <iconSet iconSet="4TrafficLights">
        <cfvo type="percent" val="0"/>
        <cfvo type="num" val="$M$72*0.4"/>
        <cfvo type="num" val="$M$72*0.7"/>
        <cfvo type="num" val="$M$72*0.9"/>
      </iconSet>
    </cfRule>
  </conditionalFormatting>
  <conditionalFormatting sqref="T72">
    <cfRule type="iconSet" priority="71">
      <iconSet iconSet="4TrafficLights">
        <cfvo type="percent" val="0"/>
        <cfvo type="num" val="$N$72*0.4"/>
        <cfvo type="num" val="$N$72*0.7"/>
        <cfvo type="num" val="$N$72*0.9"/>
      </iconSet>
    </cfRule>
  </conditionalFormatting>
  <conditionalFormatting sqref="R73">
    <cfRule type="iconSet" priority="70">
      <iconSet iconSet="4TrafficLights">
        <cfvo type="percent" val="0"/>
        <cfvo type="num" val="$L$73*0.4"/>
        <cfvo type="num" val="$L$73*0.7"/>
        <cfvo type="num" val="$L$73*0.9"/>
      </iconSet>
    </cfRule>
  </conditionalFormatting>
  <conditionalFormatting sqref="S73">
    <cfRule type="iconSet" priority="69">
      <iconSet iconSet="4TrafficLights">
        <cfvo type="percent" val="0"/>
        <cfvo type="num" val="$M$73*0.4"/>
        <cfvo type="num" val="$M$73*0.7"/>
        <cfvo type="num" val="$M$73*0.9"/>
      </iconSet>
    </cfRule>
  </conditionalFormatting>
  <conditionalFormatting sqref="T73">
    <cfRule type="iconSet" priority="68">
      <iconSet iconSet="4TrafficLights">
        <cfvo type="percent" val="0"/>
        <cfvo type="num" val="$N$73*0.4"/>
        <cfvo type="num" val="$N$73*0.7"/>
        <cfvo type="num" val="$N$73*0.9"/>
      </iconSet>
    </cfRule>
  </conditionalFormatting>
  <conditionalFormatting sqref="R74">
    <cfRule type="iconSet" priority="67">
      <iconSet iconSet="4TrafficLights">
        <cfvo type="percent" val="0"/>
        <cfvo type="num" val="$L$74*0.4"/>
        <cfvo type="num" val="$L$74*0.7"/>
        <cfvo type="num" val="$L$74*0.9"/>
      </iconSet>
    </cfRule>
  </conditionalFormatting>
  <conditionalFormatting sqref="S74">
    <cfRule type="iconSet" priority="66">
      <iconSet iconSet="4TrafficLights">
        <cfvo type="percent" val="0"/>
        <cfvo type="num" val="$M$74*0.4"/>
        <cfvo type="num" val="$M$74*0.7"/>
        <cfvo type="num" val="$M$74*0.9"/>
      </iconSet>
    </cfRule>
  </conditionalFormatting>
  <conditionalFormatting sqref="T74">
    <cfRule type="iconSet" priority="65">
      <iconSet iconSet="4TrafficLights">
        <cfvo type="percent" val="0"/>
        <cfvo type="num" val="$N$74*0.4"/>
        <cfvo type="num" val="$N$74*0.7"/>
        <cfvo type="num" val="$N$74*0.9"/>
      </iconSet>
    </cfRule>
  </conditionalFormatting>
  <conditionalFormatting sqref="R75">
    <cfRule type="iconSet" priority="64">
      <iconSet iconSet="4TrafficLights">
        <cfvo type="percent" val="0"/>
        <cfvo type="num" val="$L$75*0.4"/>
        <cfvo type="num" val="$L$75*0.7"/>
        <cfvo type="num" val="$L$75*0.9"/>
      </iconSet>
    </cfRule>
  </conditionalFormatting>
  <conditionalFormatting sqref="S75">
    <cfRule type="iconSet" priority="63">
      <iconSet iconSet="4TrafficLights">
        <cfvo type="percent" val="0"/>
        <cfvo type="num" val="$M$75*0.4"/>
        <cfvo type="num" val="$M$75*0.7"/>
        <cfvo type="num" val="$M$75*0.9"/>
      </iconSet>
    </cfRule>
  </conditionalFormatting>
  <conditionalFormatting sqref="T75">
    <cfRule type="iconSet" priority="62">
      <iconSet iconSet="4TrafficLights">
        <cfvo type="percent" val="0"/>
        <cfvo type="num" val="$N$75*0.4"/>
        <cfvo type="num" val="$N$75*0.7"/>
        <cfvo type="num" val="$N$75*0.9"/>
      </iconSet>
    </cfRule>
  </conditionalFormatting>
  <conditionalFormatting sqref="R76">
    <cfRule type="iconSet" priority="61">
      <iconSet iconSet="4TrafficLights">
        <cfvo type="percent" val="0"/>
        <cfvo type="num" val="$L$76*0.4"/>
        <cfvo type="num" val="$L$76*0.7"/>
        <cfvo type="num" val="$L$76*0.9"/>
      </iconSet>
    </cfRule>
  </conditionalFormatting>
  <conditionalFormatting sqref="S76">
    <cfRule type="iconSet" priority="60">
      <iconSet iconSet="4TrafficLights">
        <cfvo type="percent" val="0"/>
        <cfvo type="num" val="$M$76*0.4"/>
        <cfvo type="num" val="$M$76*0.7"/>
        <cfvo type="num" val="$M$76*0.9"/>
      </iconSet>
    </cfRule>
  </conditionalFormatting>
  <conditionalFormatting sqref="T76">
    <cfRule type="iconSet" priority="59">
      <iconSet iconSet="4TrafficLights">
        <cfvo type="percent" val="0"/>
        <cfvo type="num" val="$N$76*0.4"/>
        <cfvo type="num" val="$N$76*0.7"/>
        <cfvo type="num" val="$N$76*0.9"/>
      </iconSet>
    </cfRule>
  </conditionalFormatting>
  <conditionalFormatting sqref="R77:U77">
    <cfRule type="iconSet" priority="58">
      <iconSet iconSet="5Rating">
        <cfvo type="percent" val="0"/>
        <cfvo type="num" val="$Q$77/3*0.2"/>
        <cfvo type="num" val="$Q$77/3*0.4"/>
        <cfvo type="num" val="$Q$77/3*0.6"/>
        <cfvo type="num" val="$Q$77/3*0.8"/>
      </iconSet>
    </cfRule>
  </conditionalFormatting>
  <conditionalFormatting sqref="R78:U78">
    <cfRule type="iconSet" priority="57">
      <iconSet iconSet="5Rating">
        <cfvo type="percent" val="0"/>
        <cfvo type="num" val="$Q$78/3*0.2"/>
        <cfvo type="num" val="$Q$78/3*0.4"/>
        <cfvo type="num" val="$Q$78/3*0.6"/>
        <cfvo type="num" val="$Q$78/3*0.8"/>
      </iconSet>
    </cfRule>
  </conditionalFormatting>
  <conditionalFormatting sqref="R79">
    <cfRule type="iconSet" priority="56">
      <iconSet iconSet="4TrafficLights">
        <cfvo type="percent" val="0"/>
        <cfvo type="num" val="$L$79*0.4"/>
        <cfvo type="num" val="$L$79*0.7"/>
        <cfvo type="num" val="$L$79*0.9"/>
      </iconSet>
    </cfRule>
  </conditionalFormatting>
  <conditionalFormatting sqref="S79">
    <cfRule type="iconSet" priority="55">
      <iconSet iconSet="4TrafficLights">
        <cfvo type="percent" val="0"/>
        <cfvo type="num" val="$M$79*0.4"/>
        <cfvo type="num" val="$M$79*0.7"/>
        <cfvo type="num" val="$M$79*0.9"/>
      </iconSet>
    </cfRule>
  </conditionalFormatting>
  <conditionalFormatting sqref="T79">
    <cfRule type="iconSet" priority="54">
      <iconSet iconSet="4TrafficLights">
        <cfvo type="percent" val="0"/>
        <cfvo type="num" val="$N$79*0.4"/>
        <cfvo type="num" val="$N$79*0.7"/>
        <cfvo type="num" val="$N$79*0.9"/>
      </iconSet>
    </cfRule>
  </conditionalFormatting>
  <conditionalFormatting sqref="R80">
    <cfRule type="iconSet" priority="53">
      <iconSet iconSet="4TrafficLights">
        <cfvo type="percent" val="0"/>
        <cfvo type="num" val="$L$80*0.4"/>
        <cfvo type="num" val="$L$80*0.7"/>
        <cfvo type="num" val="$L$80*0.9"/>
      </iconSet>
    </cfRule>
  </conditionalFormatting>
  <conditionalFormatting sqref="S80">
    <cfRule type="iconSet" priority="52">
      <iconSet iconSet="4TrafficLights">
        <cfvo type="percent" val="0"/>
        <cfvo type="num" val="$M$80*0.4"/>
        <cfvo type="num" val="$M$80*0.7"/>
        <cfvo type="num" val="$M$80*0.9"/>
      </iconSet>
    </cfRule>
  </conditionalFormatting>
  <conditionalFormatting sqref="T80">
    <cfRule type="iconSet" priority="51">
      <iconSet iconSet="4TrafficLights">
        <cfvo type="percent" val="0"/>
        <cfvo type="num" val="$N$80*0.4"/>
        <cfvo type="num" val="$N$80*0.7"/>
        <cfvo type="num" val="$N$80*0.9"/>
      </iconSet>
    </cfRule>
  </conditionalFormatting>
  <conditionalFormatting sqref="R81:U81">
    <cfRule type="iconSet" priority="50">
      <iconSet iconSet="5Rating">
        <cfvo type="percent" val="0"/>
        <cfvo type="num" val="$Q$81/3*0.2"/>
        <cfvo type="num" val="$Q$81/3*0.4"/>
        <cfvo type="num" val="$Q$81/3*0.6"/>
        <cfvo type="num" val="$Q$81/3*0.8"/>
      </iconSet>
    </cfRule>
  </conditionalFormatting>
  <conditionalFormatting sqref="R82">
    <cfRule type="iconSet" priority="49">
      <iconSet iconSet="4TrafficLights">
        <cfvo type="percent" val="0"/>
        <cfvo type="num" val="$L$82*0.4"/>
        <cfvo type="num" val="$L$82*0.7"/>
        <cfvo type="num" val="$L$82*0.9"/>
      </iconSet>
    </cfRule>
  </conditionalFormatting>
  <conditionalFormatting sqref="S82">
    <cfRule type="iconSet" priority="48">
      <iconSet iconSet="4TrafficLights">
        <cfvo type="percent" val="0"/>
        <cfvo type="num" val="$M$82*0.4"/>
        <cfvo type="num" val="$M$82*0.7"/>
        <cfvo type="num" val="$M$82*0.9"/>
      </iconSet>
    </cfRule>
  </conditionalFormatting>
  <conditionalFormatting sqref="T82">
    <cfRule type="iconSet" priority="47">
      <iconSet iconSet="4TrafficLights">
        <cfvo type="percent" val="0"/>
        <cfvo type="num" val="$N$82*0.4"/>
        <cfvo type="num" val="$N$82*0.7"/>
        <cfvo type="num" val="$N$82*0.9"/>
      </iconSet>
    </cfRule>
  </conditionalFormatting>
  <conditionalFormatting sqref="R83">
    <cfRule type="iconSet" priority="46">
      <iconSet iconSet="4TrafficLights">
        <cfvo type="percent" val="0"/>
        <cfvo type="num" val="$L$83*0.4"/>
        <cfvo type="num" val="$L$83*0.7"/>
        <cfvo type="num" val="$L$83*0.9"/>
      </iconSet>
    </cfRule>
  </conditionalFormatting>
  <conditionalFormatting sqref="S83">
    <cfRule type="iconSet" priority="45">
      <iconSet iconSet="4TrafficLights">
        <cfvo type="percent" val="0"/>
        <cfvo type="num" val="$M$83*0.4"/>
        <cfvo type="num" val="$M$83*0.7"/>
        <cfvo type="num" val="$M$83*0.9"/>
      </iconSet>
    </cfRule>
  </conditionalFormatting>
  <conditionalFormatting sqref="T83">
    <cfRule type="iconSet" priority="44">
      <iconSet iconSet="4TrafficLights">
        <cfvo type="percent" val="0"/>
        <cfvo type="num" val="$N$83*0.4"/>
        <cfvo type="num" val="$N$83*0.7"/>
        <cfvo type="num" val="$N$83*0.9"/>
      </iconSet>
    </cfRule>
  </conditionalFormatting>
  <conditionalFormatting sqref="R84:U84">
    <cfRule type="iconSet" priority="43">
      <iconSet iconSet="5Rating">
        <cfvo type="percent" val="0"/>
        <cfvo type="num" val="$Q$84/3*0.2"/>
        <cfvo type="num" val="$Q$84/3*0.4"/>
        <cfvo type="num" val="$Q$84/3*0.6"/>
        <cfvo type="num" val="$Q$84/3*0.8"/>
      </iconSet>
    </cfRule>
  </conditionalFormatting>
  <conditionalFormatting sqref="R85">
    <cfRule type="iconSet" priority="42">
      <iconSet iconSet="4TrafficLights">
        <cfvo type="percent" val="0"/>
        <cfvo type="num" val="$L$85*0.4"/>
        <cfvo type="num" val="$L$85*0.7"/>
        <cfvo type="num" val="$L$85*0.9"/>
      </iconSet>
    </cfRule>
  </conditionalFormatting>
  <conditionalFormatting sqref="S85">
    <cfRule type="iconSet" priority="41">
      <iconSet iconSet="4TrafficLights">
        <cfvo type="percent" val="0"/>
        <cfvo type="num" val="$M$85*0.4"/>
        <cfvo type="num" val="$M$85*0.7"/>
        <cfvo type="num" val="$M$85*0.9"/>
      </iconSet>
    </cfRule>
  </conditionalFormatting>
  <conditionalFormatting sqref="T85">
    <cfRule type="iconSet" priority="40">
      <iconSet iconSet="4TrafficLights">
        <cfvo type="percent" val="0"/>
        <cfvo type="num" val="$N$85*0.4"/>
        <cfvo type="num" val="$N$85*0.7"/>
        <cfvo type="num" val="$N$85*0.9"/>
      </iconSet>
    </cfRule>
  </conditionalFormatting>
  <conditionalFormatting sqref="R86">
    <cfRule type="iconSet" priority="39">
      <iconSet iconSet="4TrafficLights">
        <cfvo type="percent" val="0"/>
        <cfvo type="num" val="$L$86*0.4"/>
        <cfvo type="num" val="$L$86*0.7"/>
        <cfvo type="num" val="$L$86*0.9"/>
      </iconSet>
    </cfRule>
  </conditionalFormatting>
  <conditionalFormatting sqref="S86">
    <cfRule type="iconSet" priority="38">
      <iconSet iconSet="4TrafficLights">
        <cfvo type="percent" val="0"/>
        <cfvo type="num" val="$M$86*0.4"/>
        <cfvo type="num" val="$M$86*0.7"/>
        <cfvo type="num" val="$M$86*0.9"/>
      </iconSet>
    </cfRule>
  </conditionalFormatting>
  <conditionalFormatting sqref="T86">
    <cfRule type="iconSet" priority="37">
      <iconSet iconSet="4TrafficLights">
        <cfvo type="percent" val="0"/>
        <cfvo type="num" val="$N$86*0.4"/>
        <cfvo type="num" val="$N$86*0.7"/>
        <cfvo type="num" val="$N$86*0.9"/>
      </iconSet>
    </cfRule>
  </conditionalFormatting>
  <conditionalFormatting sqref="R87">
    <cfRule type="iconSet" priority="36">
      <iconSet iconSet="4TrafficLights">
        <cfvo type="percent" val="0"/>
        <cfvo type="num" val="$L$87*0.4"/>
        <cfvo type="num" val="$L$87*0.7"/>
        <cfvo type="num" val="$L$87*0.9"/>
      </iconSet>
    </cfRule>
  </conditionalFormatting>
  <conditionalFormatting sqref="S87">
    <cfRule type="iconSet" priority="35">
      <iconSet iconSet="4TrafficLights">
        <cfvo type="percent" val="0"/>
        <cfvo type="num" val="$M$87*0.4"/>
        <cfvo type="num" val="$M$87*0.7"/>
        <cfvo type="num" val="$M$87*0.9"/>
      </iconSet>
    </cfRule>
  </conditionalFormatting>
  <conditionalFormatting sqref="T87">
    <cfRule type="iconSet" priority="34">
      <iconSet iconSet="4TrafficLights">
        <cfvo type="percent" val="0"/>
        <cfvo type="num" val="$N$87*0.4"/>
        <cfvo type="num" val="$N$87*0.7"/>
        <cfvo type="num" val="$N$87*0.9"/>
      </iconSet>
    </cfRule>
  </conditionalFormatting>
  <conditionalFormatting sqref="R88">
    <cfRule type="iconSet" priority="33">
      <iconSet iconSet="4TrafficLights">
        <cfvo type="percent" val="0"/>
        <cfvo type="num" val="$L$88*0.4"/>
        <cfvo type="num" val="$L$88*0.7"/>
        <cfvo type="num" val="$L$88*0.9"/>
      </iconSet>
    </cfRule>
  </conditionalFormatting>
  <conditionalFormatting sqref="S88">
    <cfRule type="iconSet" priority="32">
      <iconSet iconSet="4TrafficLights">
        <cfvo type="percent" val="0"/>
        <cfvo type="num" val="$M$88*0.4"/>
        <cfvo type="num" val="$M$88*0.7"/>
        <cfvo type="num" val="$M$88*0.9"/>
      </iconSet>
    </cfRule>
  </conditionalFormatting>
  <conditionalFormatting sqref="T88">
    <cfRule type="iconSet" priority="31">
      <iconSet iconSet="4TrafficLights">
        <cfvo type="percent" val="0"/>
        <cfvo type="num" val="$N$88*0.4"/>
        <cfvo type="num" val="$N$88*0.7"/>
        <cfvo type="num" val="$N$88*0.9"/>
      </iconSet>
    </cfRule>
  </conditionalFormatting>
  <conditionalFormatting sqref="R89">
    <cfRule type="iconSet" priority="30">
      <iconSet iconSet="4TrafficLights">
        <cfvo type="percent" val="0"/>
        <cfvo type="num" val="$L$89*0.4"/>
        <cfvo type="num" val="$L$89*0.7"/>
        <cfvo type="num" val="$L$89*0.9"/>
      </iconSet>
    </cfRule>
  </conditionalFormatting>
  <conditionalFormatting sqref="S89">
    <cfRule type="iconSet" priority="29">
      <iconSet iconSet="4TrafficLights">
        <cfvo type="percent" val="0"/>
        <cfvo type="num" val="$M$89*0.4"/>
        <cfvo type="num" val="$M$89*0.7"/>
        <cfvo type="num" val="$M$89*0.9"/>
      </iconSet>
    </cfRule>
  </conditionalFormatting>
  <conditionalFormatting sqref="T89">
    <cfRule type="iconSet" priority="28">
      <iconSet iconSet="4TrafficLights">
        <cfvo type="percent" val="0"/>
        <cfvo type="num" val="$N$89*0.4"/>
        <cfvo type="num" val="$N$89*0.7"/>
        <cfvo type="num" val="$N$89*0.9"/>
      </iconSet>
    </cfRule>
  </conditionalFormatting>
  <conditionalFormatting sqref="R90">
    <cfRule type="iconSet" priority="27">
      <iconSet iconSet="4TrafficLights">
        <cfvo type="percent" val="0"/>
        <cfvo type="num" val="$L$90*0.4"/>
        <cfvo type="num" val="$L$90*0.7"/>
        <cfvo type="num" val="$L$90*0.9"/>
      </iconSet>
    </cfRule>
  </conditionalFormatting>
  <conditionalFormatting sqref="S90">
    <cfRule type="iconSet" priority="26">
      <iconSet iconSet="4TrafficLights">
        <cfvo type="percent" val="0"/>
        <cfvo type="num" val="$M$90*0.4"/>
        <cfvo type="num" val="$M$90*0.7"/>
        <cfvo type="num" val="$M$90*0.9"/>
      </iconSet>
    </cfRule>
  </conditionalFormatting>
  <conditionalFormatting sqref="T90">
    <cfRule type="iconSet" priority="25">
      <iconSet iconSet="4TrafficLights">
        <cfvo type="percent" val="0"/>
        <cfvo type="num" val="$N$90*0.4"/>
        <cfvo type="num" val="$N$90*0.7"/>
        <cfvo type="num" val="$N$90*0.9"/>
      </iconSet>
    </cfRule>
  </conditionalFormatting>
  <conditionalFormatting sqref="R91">
    <cfRule type="iconSet" priority="24">
      <iconSet iconSet="4TrafficLights">
        <cfvo type="percent" val="0"/>
        <cfvo type="num" val="$L$91*0.4"/>
        <cfvo type="num" val="$L$91*0.7"/>
        <cfvo type="num" val="$L$91*0.9"/>
      </iconSet>
    </cfRule>
  </conditionalFormatting>
  <conditionalFormatting sqref="S91">
    <cfRule type="iconSet" priority="23">
      <iconSet iconSet="4TrafficLights">
        <cfvo type="percent" val="0"/>
        <cfvo type="num" val="$M$91*0.4"/>
        <cfvo type="num" val="$M$91*0.7"/>
        <cfvo type="num" val="$M$91*0.9"/>
      </iconSet>
    </cfRule>
  </conditionalFormatting>
  <conditionalFormatting sqref="T91">
    <cfRule type="iconSet" priority="22">
      <iconSet iconSet="4TrafficLights">
        <cfvo type="percent" val="0"/>
        <cfvo type="num" val="$N$91*0.4"/>
        <cfvo type="num" val="$N$91*0.7"/>
        <cfvo type="num" val="$N$91*0.9"/>
      </iconSet>
    </cfRule>
  </conditionalFormatting>
  <conditionalFormatting sqref="R92">
    <cfRule type="iconSet" priority="21">
      <iconSet iconSet="4TrafficLights">
        <cfvo type="percent" val="0"/>
        <cfvo type="num" val="$L$92*0.4"/>
        <cfvo type="num" val="$L$92*0.7"/>
        <cfvo type="num" val="$L$92*0.9"/>
      </iconSet>
    </cfRule>
  </conditionalFormatting>
  <conditionalFormatting sqref="S92">
    <cfRule type="iconSet" priority="20">
      <iconSet iconSet="4TrafficLights">
        <cfvo type="percent" val="0"/>
        <cfvo type="num" val="$M$92*0.4"/>
        <cfvo type="num" val="$M$92*0.7"/>
        <cfvo type="num" val="$M$92*0.9"/>
      </iconSet>
    </cfRule>
  </conditionalFormatting>
  <conditionalFormatting sqref="T92">
    <cfRule type="iconSet" priority="19">
      <iconSet iconSet="4TrafficLights">
        <cfvo type="percent" val="0"/>
        <cfvo type="num" val="$N$92*0.4"/>
        <cfvo type="num" val="$N$92*0.7"/>
        <cfvo type="num" val="$N$92*0.9"/>
      </iconSet>
    </cfRule>
  </conditionalFormatting>
  <conditionalFormatting sqref="R94">
    <cfRule type="iconSet" priority="18">
      <iconSet iconSet="4TrafficLights">
        <cfvo type="percent" val="0"/>
        <cfvo type="num" val="$L$94*0.4"/>
        <cfvo type="num" val="$L$94*0.7"/>
        <cfvo type="num" val="$L$94*0.9"/>
      </iconSet>
    </cfRule>
  </conditionalFormatting>
  <conditionalFormatting sqref="S94">
    <cfRule type="iconSet" priority="17">
      <iconSet iconSet="4TrafficLights">
        <cfvo type="percent" val="0"/>
        <cfvo type="num" val="$M$94*0.4"/>
        <cfvo type="num" val="$M$94*0.7"/>
        <cfvo type="num" val="$M$94*0.9"/>
      </iconSet>
    </cfRule>
  </conditionalFormatting>
  <conditionalFormatting sqref="T94">
    <cfRule type="iconSet" priority="16">
      <iconSet iconSet="4TrafficLights">
        <cfvo type="percent" val="0"/>
        <cfvo type="num" val="$N$94*0.4"/>
        <cfvo type="num" val="$N$94*0.7"/>
        <cfvo type="num" val="$N$94*0.9"/>
      </iconSet>
    </cfRule>
  </conditionalFormatting>
  <conditionalFormatting sqref="R97:U97">
    <cfRule type="iconSet" priority="15">
      <iconSet iconSet="5Rating">
        <cfvo type="percent" val="0"/>
        <cfvo type="num" val="$Q$97/3*0.2"/>
        <cfvo type="num" val="$Q$97/3*0.4"/>
        <cfvo type="num" val="$Q$97/3*0.6"/>
        <cfvo type="num" val="$Q$97/3*0.8"/>
      </iconSet>
    </cfRule>
  </conditionalFormatting>
  <conditionalFormatting sqref="R98">
    <cfRule type="iconSet" priority="14">
      <iconSet iconSet="4TrafficLights">
        <cfvo type="percent" val="0"/>
        <cfvo type="num" val="$L$98*0.4"/>
        <cfvo type="num" val="$L$98*0.7"/>
        <cfvo type="num" val="$L$98*0.9"/>
      </iconSet>
    </cfRule>
  </conditionalFormatting>
  <conditionalFormatting sqref="S98">
    <cfRule type="iconSet" priority="13">
      <iconSet iconSet="4TrafficLights">
        <cfvo type="percent" val="0"/>
        <cfvo type="num" val="$M$98*0.4"/>
        <cfvo type="num" val="$M$98*0.7"/>
        <cfvo type="num" val="$M$98*0.9"/>
      </iconSet>
    </cfRule>
  </conditionalFormatting>
  <conditionalFormatting sqref="T98">
    <cfRule type="iconSet" priority="12">
      <iconSet iconSet="4TrafficLights">
        <cfvo type="percent" val="0"/>
        <cfvo type="num" val="$N$98*0.4"/>
        <cfvo type="num" val="$N$98*0.7"/>
        <cfvo type="num" val="$N$98*0.9"/>
      </iconSet>
    </cfRule>
  </conditionalFormatting>
  <conditionalFormatting sqref="R99">
    <cfRule type="iconSet" priority="11">
      <iconSet iconSet="4TrafficLights">
        <cfvo type="percent" val="0"/>
        <cfvo type="num" val="$L$99*0.4"/>
        <cfvo type="num" val="$L$99*0.7"/>
        <cfvo type="num" val="$L$99*0.9"/>
      </iconSet>
    </cfRule>
  </conditionalFormatting>
  <conditionalFormatting sqref="S99">
    <cfRule type="iconSet" priority="10">
      <iconSet iconSet="4TrafficLights">
        <cfvo type="percent" val="0"/>
        <cfvo type="num" val="$M$99*0.4"/>
        <cfvo type="num" val="$M$99*0.7"/>
        <cfvo type="num" val="$M$99*0.9"/>
      </iconSet>
    </cfRule>
  </conditionalFormatting>
  <conditionalFormatting sqref="T99">
    <cfRule type="iconSet" priority="9">
      <iconSet iconSet="4TrafficLights">
        <cfvo type="percent" val="0"/>
        <cfvo type="num" val="$N$99*0.4"/>
        <cfvo type="num" val="$N$99*0.7"/>
        <cfvo type="num" val="$N$99*0.9"/>
      </iconSet>
    </cfRule>
  </conditionalFormatting>
  <conditionalFormatting sqref="R93:U93">
    <cfRule type="iconSet" priority="8">
      <iconSet iconSet="5Rating">
        <cfvo type="percent" val="0"/>
        <cfvo type="num" val="$Q$93/3*0.2"/>
        <cfvo type="num" val="$Q$93/3*0.4"/>
        <cfvo type="num" val="$Q$93/3*0.6"/>
        <cfvo type="num" val="$Q$93/3*0.8"/>
      </iconSet>
    </cfRule>
  </conditionalFormatting>
  <conditionalFormatting sqref="R95">
    <cfRule type="iconSet" priority="7">
      <iconSet iconSet="4TrafficLights">
        <cfvo type="percent" val="0"/>
        <cfvo type="num" val="$L$95*0.4"/>
        <cfvo type="num" val="$L$95*0.7"/>
        <cfvo type="num" val="$L$95*0.9"/>
      </iconSet>
    </cfRule>
  </conditionalFormatting>
  <conditionalFormatting sqref="S95">
    <cfRule type="iconSet" priority="6">
      <iconSet iconSet="4TrafficLights">
        <cfvo type="percent" val="0"/>
        <cfvo type="num" val="$M$95*0.4"/>
        <cfvo type="num" val="$M$95*0.7"/>
        <cfvo type="num" val="$M$95*0.9"/>
      </iconSet>
    </cfRule>
  </conditionalFormatting>
  <conditionalFormatting sqref="T95">
    <cfRule type="iconSet" priority="5">
      <iconSet iconSet="4TrafficLights">
        <cfvo type="percent" val="0"/>
        <cfvo type="num" val="$N$95*0.4"/>
        <cfvo type="num" val="$N$95*0.7"/>
        <cfvo type="num" val="$N$95*0.9"/>
      </iconSet>
    </cfRule>
  </conditionalFormatting>
  <conditionalFormatting sqref="R96">
    <cfRule type="iconSet" priority="4">
      <iconSet iconSet="4TrafficLights">
        <cfvo type="percent" val="0"/>
        <cfvo type="num" val="$L$96*0.4"/>
        <cfvo type="num" val="$L$96*0.7"/>
        <cfvo type="num" val="$L$96*0.9"/>
      </iconSet>
    </cfRule>
  </conditionalFormatting>
  <conditionalFormatting sqref="S96">
    <cfRule type="iconSet" priority="3">
      <iconSet iconSet="4TrafficLights">
        <cfvo type="percent" val="0"/>
        <cfvo type="num" val="$M$96*0.4"/>
        <cfvo type="num" val="$M$96*0.7"/>
        <cfvo type="num" val="$M$96*0.9"/>
      </iconSet>
    </cfRule>
  </conditionalFormatting>
  <conditionalFormatting sqref="T96">
    <cfRule type="iconSet" priority="2">
      <iconSet iconSet="4TrafficLights">
        <cfvo type="percent" val="0"/>
        <cfvo type="num" val="$N$96*0.4"/>
        <cfvo type="num" val="$N$96*0.7"/>
        <cfvo type="num" val="$N$96*0.9"/>
      </iconSet>
    </cfRule>
  </conditionalFormatting>
  <conditionalFormatting sqref="D101">
    <cfRule type="iconSet" priority="1">
      <iconSet iconSet="5Rating">
        <cfvo type="percent" val="0"/>
        <cfvo type="percent" val="20"/>
        <cfvo type="percent" val="40"/>
        <cfvo type="percent" val="60"/>
        <cfvo type="percent" val="80"/>
      </iconSet>
    </cfRule>
  </conditionalFormatting>
  <dataValidations xWindow="683" yWindow="601" count="6">
    <dataValidation type="decimal" allowBlank="1" showInputMessage="1" showErrorMessage="1" promptTitle="Área" prompt="El 100% del POA debe distribuirlo entre las actividades/metas que lo componen. Asigne un valor a la actividad/meta teniendo en cuenta la importancia de esta para el área o la Dirección." sqref="G8:G99">
      <formula1>0</formula1>
      <formula2>1</formula2>
    </dataValidation>
    <dataValidation allowBlank="1" showInputMessage="1" showErrorMessage="1" promptTitle="IDEP" prompt="Importancia del ponderador del área a nivel institucional. Es cálculado automáticamente por la herramienta." sqref="H8:H99"/>
    <dataValidation allowBlank="1" showInputMessage="1" showErrorMessage="1" promptTitle="Unidad de medida" prompt="Es el objeto, producto o beneficiario con el que se va a medir el cumplimiento de la meta. Debe tener una fuente verificable." sqref="J8:J99"/>
    <dataValidation allowBlank="1" showInputMessage="1" showErrorMessage="1" promptTitle="Cantidad" prompt="Es el valor que se espera lograr al finalizar la vigencia. Si la meta es por demanda esta debe ser 100%" sqref="K8:K99"/>
    <dataValidation allowBlank="1" showInputMessage="1" showErrorMessage="1" promptTitle="Responsable" prompt="Escriba el nombre de la persona, cargo o equipo de trabajo encargado de la actividad." sqref="P8:P99"/>
    <dataValidation allowBlank="1" showInputMessage="1" showErrorMessage="1" promptTitle="Actividad" prompt="Describa brevemente la actividad que va a realizar y que está dentro del proyecto, rubro, compoente u otros que seleccionó en las columnas anteriores." sqref="F8:F99"/>
  </dataValidations>
  <pageMargins left="0.7" right="0.7" top="0.75" bottom="0.75" header="0.3" footer="0.3"/>
  <pageSetup orientation="portrait" r:id="rId1"/>
  <ignoredErrors>
    <ignoredError sqref="V27:V70 V77:V78 V81:V84" formulaRange="1"/>
  </ignoredErrors>
  <drawing r:id="rId2"/>
  <extLst>
    <ext xmlns:x14="http://schemas.microsoft.com/office/spreadsheetml/2009/9/main" uri="{78C0D931-6437-407d-A8EE-F0AAD7539E65}">
      <x14:conditionalFormattings>
        <x14:conditionalFormatting xmlns:xm="http://schemas.microsoft.com/office/excel/2006/main">
          <x14:cfRule type="dataBar" id="{C9FEB095-E7DA-4C72-B78C-BE367F5D34C0}">
            <x14:dataBar minLength="0" maxLength="100" border="1" direction="leftToRight">
              <x14:cfvo type="autoMin"/>
              <x14:cfvo type="autoMax"/>
              <x14:borderColor rgb="FF000000"/>
              <x14:negativeFillColor rgb="FFFF0000"/>
              <x14:axisColor rgb="FF000000"/>
            </x14:dataBar>
          </x14:cfRule>
          <xm:sqref>W8:W99</xm:sqref>
        </x14:conditionalFormatting>
      </x14:conditionalFormattings>
    </ext>
    <ext xmlns:x14="http://schemas.microsoft.com/office/spreadsheetml/2009/9/main" uri="{CCE6A557-97BC-4b89-ADB6-D9C93CAAB3DF}">
      <x14:dataValidations xmlns:xm="http://schemas.microsoft.com/office/excel/2006/main" xWindow="683" yWindow="601" count="5">
        <x14:dataValidation type="list" allowBlank="1" showInputMessage="1" showErrorMessage="1" promptTitle="Proyecto/Rubro/Tipo" prompt="Despliegue el listado y seleccione el Proyecto de Inversión, Rubro o Tipo que corresponda.">
          <x14:formula1>
            <xm:f>LIstado!$B$3:$B$5</xm:f>
          </x14:formula1>
          <xm:sqref>B8 B13 B19 B23 B31 B47 B54 B28:B29 B61 B67 B75 B80 B87 B95</xm:sqref>
        </x14:dataValidation>
        <x14:dataValidation type="list" allowBlank="1" showInputMessage="1" showErrorMessage="1" promptTitle="Componente/Tipo" prompt="Despliegue el listado y seleccione el Componente / Tipo al cual corresponda el Proyecto.">
          <x14:formula1>
            <xm:f>LIstado!$B$9:$B$21</xm:f>
          </x14:formula1>
          <xm:sqref>C8 C13 C19 C23 C31 C47 C54 C28:C29 C61 C67 C75 C80 C87 C95</xm:sqref>
        </x14:dataValidation>
        <x14:dataValidation type="list" allowBlank="1" showInputMessage="1" showErrorMessage="1" promptTitle="Meta Plan de Acción" prompt="Despliegue el listado y seleccione la meta del Plan de Acción que corresponda.">
          <x14:formula1>
            <xm:f>LIstado!$B$36:$B$44</xm:f>
          </x14:formula1>
          <xm:sqref>E31:E47 E54 E8:E29 E61 E67 E75 E79:E80 E87 E94:E95</xm:sqref>
        </x14:dataValidation>
        <x14:dataValidation type="list" allowBlank="1" showInputMessage="1" showErrorMessage="1" promptTitle="Meta Plan de Desarrollo" prompt="Despliegue el listado y seleccione la meta Plan de Desarrollo que corresponda.">
          <x14:formula1>
            <xm:f>LIstado!$B$24:$B$33</xm:f>
          </x14:formula1>
          <xm:sqref>D31:D47 D54 D8:D29 D61 D67 D75 D79:D80 D87 D94:D95</xm:sqref>
        </x14:dataValidation>
        <x14:dataValidation type="list" allowBlank="1" showInputMessage="1" showErrorMessage="1" promptTitle="Tipo de Meta" prompt="Despliegue el listado y seleccione el tipo de indicador">
          <x14:formula1>
            <xm:f>LIstado!$B$148:$B$150</xm:f>
          </x14:formula1>
          <xm:sqref>I8:I99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0"/>
  <sheetViews>
    <sheetView workbookViewId="0">
      <selection activeCell="D15" sqref="D15"/>
    </sheetView>
  </sheetViews>
  <sheetFormatPr baseColWidth="10" defaultRowHeight="15" x14ac:dyDescent="0.25"/>
  <cols>
    <col min="2" max="2" width="97.85546875" bestFit="1" customWidth="1"/>
  </cols>
  <sheetData>
    <row r="2" spans="2:4" x14ac:dyDescent="0.25">
      <c r="B2" t="s">
        <v>45</v>
      </c>
    </row>
    <row r="3" spans="2:4" x14ac:dyDescent="0.25">
      <c r="B3" t="s">
        <v>46</v>
      </c>
    </row>
    <row r="4" spans="2:4" x14ac:dyDescent="0.25">
      <c r="B4" t="s">
        <v>47</v>
      </c>
    </row>
    <row r="5" spans="2:4" x14ac:dyDescent="0.25">
      <c r="B5" t="s">
        <v>55</v>
      </c>
    </row>
    <row r="8" spans="2:4" x14ac:dyDescent="0.25">
      <c r="B8" t="s">
        <v>48</v>
      </c>
      <c r="D8" t="str">
        <f>B8</f>
        <v>COMPONENTE</v>
      </c>
    </row>
    <row r="9" spans="2:4" x14ac:dyDescent="0.25">
      <c r="B9" t="s">
        <v>52</v>
      </c>
      <c r="D9" t="s">
        <v>52</v>
      </c>
    </row>
    <row r="10" spans="2:4" x14ac:dyDescent="0.25">
      <c r="B10" t="s">
        <v>58</v>
      </c>
      <c r="D10" t="s">
        <v>58</v>
      </c>
    </row>
    <row r="11" spans="2:4" x14ac:dyDescent="0.25">
      <c r="B11" t="s">
        <v>51</v>
      </c>
      <c r="D11" t="s">
        <v>51</v>
      </c>
    </row>
    <row r="12" spans="2:4" x14ac:dyDescent="0.25">
      <c r="B12" t="s">
        <v>50</v>
      </c>
      <c r="D12" t="s">
        <v>50</v>
      </c>
    </row>
    <row r="13" spans="2:4" x14ac:dyDescent="0.25">
      <c r="B13" t="s">
        <v>49</v>
      </c>
      <c r="D13" t="s">
        <v>49</v>
      </c>
    </row>
    <row r="14" spans="2:4" x14ac:dyDescent="0.25">
      <c r="B14" t="s">
        <v>156</v>
      </c>
      <c r="D14" t="s">
        <v>156</v>
      </c>
    </row>
    <row r="15" spans="2:4" x14ac:dyDescent="0.25">
      <c r="B15" t="s">
        <v>53</v>
      </c>
      <c r="D15" t="s">
        <v>53</v>
      </c>
    </row>
    <row r="16" spans="2:4" x14ac:dyDescent="0.25">
      <c r="B16" t="s">
        <v>56</v>
      </c>
      <c r="D16" t="s">
        <v>56</v>
      </c>
    </row>
    <row r="17" spans="2:4" x14ac:dyDescent="0.25">
      <c r="B17" t="s">
        <v>57</v>
      </c>
      <c r="D17" t="s">
        <v>57</v>
      </c>
    </row>
    <row r="18" spans="2:4" x14ac:dyDescent="0.25">
      <c r="B18" t="s">
        <v>155</v>
      </c>
      <c r="D18" t="s">
        <v>155</v>
      </c>
    </row>
    <row r="19" spans="2:4" x14ac:dyDescent="0.25">
      <c r="B19" t="s">
        <v>59</v>
      </c>
      <c r="D19" t="s">
        <v>59</v>
      </c>
    </row>
    <row r="20" spans="2:4" x14ac:dyDescent="0.25">
      <c r="B20" t="s">
        <v>60</v>
      </c>
      <c r="D20" t="s">
        <v>60</v>
      </c>
    </row>
    <row r="21" spans="2:4" x14ac:dyDescent="0.25">
      <c r="B21" t="s">
        <v>55</v>
      </c>
      <c r="D21" t="s">
        <v>55</v>
      </c>
    </row>
    <row r="23" spans="2:4" x14ac:dyDescent="0.25">
      <c r="B23" t="s">
        <v>61</v>
      </c>
      <c r="D23" t="str">
        <f>B23</f>
        <v>META PLAN DE DESARROLLO</v>
      </c>
    </row>
    <row r="24" spans="2:4" x14ac:dyDescent="0.25">
      <c r="B24" t="s">
        <v>163</v>
      </c>
      <c r="D24" t="s">
        <v>163</v>
      </c>
    </row>
    <row r="25" spans="2:4" x14ac:dyDescent="0.25">
      <c r="B25" t="s">
        <v>64</v>
      </c>
      <c r="D25" t="s">
        <v>159</v>
      </c>
    </row>
    <row r="26" spans="2:4" x14ac:dyDescent="0.25">
      <c r="B26" t="s">
        <v>62</v>
      </c>
      <c r="D26" t="s">
        <v>157</v>
      </c>
    </row>
    <row r="27" spans="2:4" x14ac:dyDescent="0.25">
      <c r="B27" t="s">
        <v>66</v>
      </c>
      <c r="D27" t="s">
        <v>161</v>
      </c>
    </row>
    <row r="28" spans="2:4" x14ac:dyDescent="0.25">
      <c r="B28" t="s">
        <v>69</v>
      </c>
      <c r="D28" t="s">
        <v>69</v>
      </c>
    </row>
    <row r="29" spans="2:4" x14ac:dyDescent="0.25">
      <c r="B29" t="s">
        <v>67</v>
      </c>
      <c r="D29" t="s">
        <v>162</v>
      </c>
    </row>
    <row r="30" spans="2:4" x14ac:dyDescent="0.25">
      <c r="B30" t="s">
        <v>65</v>
      </c>
      <c r="D30" t="s">
        <v>160</v>
      </c>
    </row>
    <row r="31" spans="2:4" x14ac:dyDescent="0.25">
      <c r="B31" t="s">
        <v>63</v>
      </c>
      <c r="D31" t="s">
        <v>158</v>
      </c>
    </row>
    <row r="32" spans="2:4" x14ac:dyDescent="0.25">
      <c r="B32" t="s">
        <v>68</v>
      </c>
      <c r="D32" t="s">
        <v>68</v>
      </c>
    </row>
    <row r="33" spans="2:4" x14ac:dyDescent="0.25">
      <c r="B33" t="s">
        <v>55</v>
      </c>
      <c r="D33" t="s">
        <v>55</v>
      </c>
    </row>
    <row r="35" spans="2:4" x14ac:dyDescent="0.25">
      <c r="B35" t="s">
        <v>70</v>
      </c>
      <c r="D35" t="str">
        <f>B35</f>
        <v>METAS PLAN DE ACCION VIGENCIA</v>
      </c>
    </row>
    <row r="36" spans="2:4" x14ac:dyDescent="0.25">
      <c r="B36" t="s">
        <v>74</v>
      </c>
      <c r="D36" t="s">
        <v>74</v>
      </c>
    </row>
    <row r="37" spans="2:4" x14ac:dyDescent="0.25">
      <c r="B37" t="s">
        <v>71</v>
      </c>
      <c r="D37" t="s">
        <v>164</v>
      </c>
    </row>
    <row r="38" spans="2:4" x14ac:dyDescent="0.25">
      <c r="B38" t="s">
        <v>169</v>
      </c>
      <c r="D38" t="s">
        <v>166</v>
      </c>
    </row>
    <row r="39" spans="2:4" x14ac:dyDescent="0.25">
      <c r="B39" t="s">
        <v>75</v>
      </c>
      <c r="D39" t="s">
        <v>168</v>
      </c>
    </row>
    <row r="40" spans="2:4" x14ac:dyDescent="0.25">
      <c r="B40" t="s">
        <v>12</v>
      </c>
      <c r="D40" t="s">
        <v>12</v>
      </c>
    </row>
    <row r="41" spans="2:4" x14ac:dyDescent="0.25">
      <c r="B41" t="s">
        <v>76</v>
      </c>
      <c r="D41" t="s">
        <v>76</v>
      </c>
    </row>
    <row r="42" spans="2:4" x14ac:dyDescent="0.25">
      <c r="B42" t="s">
        <v>73</v>
      </c>
      <c r="D42" t="s">
        <v>167</v>
      </c>
    </row>
    <row r="43" spans="2:4" x14ac:dyDescent="0.25">
      <c r="B43" t="s">
        <v>72</v>
      </c>
      <c r="D43" t="s">
        <v>165</v>
      </c>
    </row>
    <row r="44" spans="2:4" x14ac:dyDescent="0.25">
      <c r="B44" t="s">
        <v>55</v>
      </c>
      <c r="D44" t="s">
        <v>55</v>
      </c>
    </row>
    <row r="47" spans="2:4" x14ac:dyDescent="0.25">
      <c r="B47" t="s">
        <v>82</v>
      </c>
      <c r="D47" t="str">
        <f>B47</f>
        <v>ACTIVIDAD</v>
      </c>
    </row>
    <row r="48" spans="2:4" x14ac:dyDescent="0.25">
      <c r="B48" t="s">
        <v>145</v>
      </c>
      <c r="D48" t="s">
        <v>142</v>
      </c>
    </row>
    <row r="49" spans="2:4" x14ac:dyDescent="0.25">
      <c r="B49" t="s">
        <v>190</v>
      </c>
      <c r="D49" t="s">
        <v>192</v>
      </c>
    </row>
    <row r="50" spans="2:4" x14ac:dyDescent="0.25">
      <c r="B50" t="s">
        <v>146</v>
      </c>
      <c r="D50" t="s">
        <v>179</v>
      </c>
    </row>
    <row r="51" spans="2:4" x14ac:dyDescent="0.25">
      <c r="B51" t="s">
        <v>147</v>
      </c>
      <c r="D51" t="s">
        <v>174</v>
      </c>
    </row>
    <row r="52" spans="2:4" x14ac:dyDescent="0.25">
      <c r="B52" t="s">
        <v>126</v>
      </c>
      <c r="D52" t="s">
        <v>174</v>
      </c>
    </row>
    <row r="53" spans="2:4" x14ac:dyDescent="0.25">
      <c r="B53" t="s">
        <v>154</v>
      </c>
      <c r="D53" t="s">
        <v>178</v>
      </c>
    </row>
    <row r="54" spans="2:4" x14ac:dyDescent="0.25">
      <c r="B54" s="8" t="s">
        <v>140</v>
      </c>
      <c r="D54" t="s">
        <v>176</v>
      </c>
    </row>
    <row r="55" spans="2:4" x14ac:dyDescent="0.25">
      <c r="B55" t="s">
        <v>127</v>
      </c>
      <c r="D55" t="s">
        <v>181</v>
      </c>
    </row>
    <row r="56" spans="2:4" x14ac:dyDescent="0.25">
      <c r="B56" t="s">
        <v>143</v>
      </c>
      <c r="D56" t="s">
        <v>180</v>
      </c>
    </row>
    <row r="57" spans="2:4" x14ac:dyDescent="0.25">
      <c r="B57" t="s">
        <v>125</v>
      </c>
      <c r="D57" t="s">
        <v>177</v>
      </c>
    </row>
    <row r="58" spans="2:4" x14ac:dyDescent="0.25">
      <c r="B58" t="s">
        <v>93</v>
      </c>
      <c r="D58" t="s">
        <v>22</v>
      </c>
    </row>
    <row r="59" spans="2:4" x14ac:dyDescent="0.25">
      <c r="B59" t="s">
        <v>92</v>
      </c>
      <c r="D59" t="s">
        <v>190</v>
      </c>
    </row>
    <row r="60" spans="2:4" x14ac:dyDescent="0.25">
      <c r="B60" t="s">
        <v>150</v>
      </c>
      <c r="D60" t="s">
        <v>182</v>
      </c>
    </row>
    <row r="61" spans="2:4" x14ac:dyDescent="0.25">
      <c r="B61" t="s">
        <v>24</v>
      </c>
      <c r="D61" t="s">
        <v>184</v>
      </c>
    </row>
    <row r="62" spans="2:4" x14ac:dyDescent="0.25">
      <c r="B62" t="s">
        <v>134</v>
      </c>
      <c r="D62" t="s">
        <v>191</v>
      </c>
    </row>
    <row r="63" spans="2:4" x14ac:dyDescent="0.25">
      <c r="B63" t="s">
        <v>123</v>
      </c>
      <c r="D63" t="s">
        <v>17</v>
      </c>
    </row>
    <row r="64" spans="2:4" x14ac:dyDescent="0.25">
      <c r="B64" t="s">
        <v>99</v>
      </c>
      <c r="D64" t="s">
        <v>140</v>
      </c>
    </row>
    <row r="65" spans="2:4" x14ac:dyDescent="0.25">
      <c r="B65" t="s">
        <v>16</v>
      </c>
      <c r="D65" t="s">
        <v>127</v>
      </c>
    </row>
    <row r="66" spans="2:4" x14ac:dyDescent="0.25">
      <c r="B66" t="s">
        <v>141</v>
      </c>
      <c r="D66" t="s">
        <v>93</v>
      </c>
    </row>
    <row r="67" spans="2:4" x14ac:dyDescent="0.25">
      <c r="B67" t="s">
        <v>107</v>
      </c>
      <c r="D67" t="s">
        <v>92</v>
      </c>
    </row>
    <row r="68" spans="2:4" x14ac:dyDescent="0.25">
      <c r="B68" t="s">
        <v>139</v>
      </c>
      <c r="D68" t="s">
        <v>24</v>
      </c>
    </row>
    <row r="69" spans="2:4" x14ac:dyDescent="0.25">
      <c r="B69" t="s">
        <v>110</v>
      </c>
      <c r="D69" t="s">
        <v>134</v>
      </c>
    </row>
    <row r="70" spans="2:4" x14ac:dyDescent="0.25">
      <c r="B70" t="s">
        <v>114</v>
      </c>
      <c r="D70" t="s">
        <v>123</v>
      </c>
    </row>
    <row r="71" spans="2:4" x14ac:dyDescent="0.25">
      <c r="B71" t="s">
        <v>132</v>
      </c>
      <c r="D71" t="s">
        <v>99</v>
      </c>
    </row>
    <row r="72" spans="2:4" x14ac:dyDescent="0.25">
      <c r="B72" t="s">
        <v>113</v>
      </c>
      <c r="D72" t="s">
        <v>16</v>
      </c>
    </row>
    <row r="73" spans="2:4" x14ac:dyDescent="0.25">
      <c r="B73" t="s">
        <v>153</v>
      </c>
      <c r="D73" t="s">
        <v>172</v>
      </c>
    </row>
    <row r="74" spans="2:4" x14ac:dyDescent="0.25">
      <c r="B74" t="s">
        <v>200</v>
      </c>
      <c r="D74" t="s">
        <v>139</v>
      </c>
    </row>
    <row r="75" spans="2:4" x14ac:dyDescent="0.25">
      <c r="B75" t="s">
        <v>120</v>
      </c>
      <c r="D75" t="s">
        <v>110</v>
      </c>
    </row>
    <row r="76" spans="2:4" x14ac:dyDescent="0.25">
      <c r="B76" t="s">
        <v>121</v>
      </c>
      <c r="D76" t="s">
        <v>114</v>
      </c>
    </row>
    <row r="77" spans="2:4" x14ac:dyDescent="0.25">
      <c r="B77" t="s">
        <v>87</v>
      </c>
      <c r="D77" t="s">
        <v>132</v>
      </c>
    </row>
    <row r="78" spans="2:4" x14ac:dyDescent="0.25">
      <c r="B78" t="s">
        <v>151</v>
      </c>
      <c r="D78" t="s">
        <v>113</v>
      </c>
    </row>
    <row r="79" spans="2:4" x14ac:dyDescent="0.25">
      <c r="B79" t="s">
        <v>13</v>
      </c>
      <c r="D79" t="s">
        <v>120</v>
      </c>
    </row>
    <row r="80" spans="2:4" x14ac:dyDescent="0.25">
      <c r="B80" t="s">
        <v>19</v>
      </c>
      <c r="D80" t="s">
        <v>121</v>
      </c>
    </row>
    <row r="81" spans="2:4" x14ac:dyDescent="0.25">
      <c r="B81" t="s">
        <v>115</v>
      </c>
      <c r="D81" t="s">
        <v>87</v>
      </c>
    </row>
    <row r="82" spans="2:4" x14ac:dyDescent="0.25">
      <c r="B82" t="s">
        <v>119</v>
      </c>
      <c r="D82" t="s">
        <v>13</v>
      </c>
    </row>
    <row r="83" spans="2:4" x14ac:dyDescent="0.25">
      <c r="B83" t="s">
        <v>149</v>
      </c>
      <c r="D83" t="s">
        <v>19</v>
      </c>
    </row>
    <row r="84" spans="2:4" x14ac:dyDescent="0.25">
      <c r="B84" t="s">
        <v>124</v>
      </c>
      <c r="D84" t="s">
        <v>115</v>
      </c>
    </row>
    <row r="85" spans="2:4" x14ac:dyDescent="0.25">
      <c r="B85" t="s">
        <v>96</v>
      </c>
      <c r="D85" t="s">
        <v>119</v>
      </c>
    </row>
    <row r="86" spans="2:4" x14ac:dyDescent="0.25">
      <c r="B86" t="s">
        <v>18</v>
      </c>
      <c r="D86" t="s">
        <v>96</v>
      </c>
    </row>
    <row r="87" spans="2:4" x14ac:dyDescent="0.25">
      <c r="B87" t="s">
        <v>29</v>
      </c>
      <c r="D87" t="s">
        <v>18</v>
      </c>
    </row>
    <row r="88" spans="2:4" x14ac:dyDescent="0.25">
      <c r="B88" t="s">
        <v>198</v>
      </c>
      <c r="D88" t="s">
        <v>29</v>
      </c>
    </row>
    <row r="89" spans="2:4" x14ac:dyDescent="0.25">
      <c r="B89" t="s">
        <v>197</v>
      </c>
      <c r="D89" t="s">
        <v>23</v>
      </c>
    </row>
    <row r="90" spans="2:4" x14ac:dyDescent="0.25">
      <c r="B90" t="s">
        <v>199</v>
      </c>
      <c r="D90" t="s">
        <v>27</v>
      </c>
    </row>
    <row r="91" spans="2:4" x14ac:dyDescent="0.25">
      <c r="B91" t="s">
        <v>136</v>
      </c>
      <c r="D91" t="s">
        <v>28</v>
      </c>
    </row>
    <row r="92" spans="2:4" x14ac:dyDescent="0.25">
      <c r="B92" t="s">
        <v>111</v>
      </c>
      <c r="D92" t="s">
        <v>136</v>
      </c>
    </row>
    <row r="93" spans="2:4" x14ac:dyDescent="0.25">
      <c r="B93" t="s">
        <v>185</v>
      </c>
      <c r="D93" t="s">
        <v>111</v>
      </c>
    </row>
    <row r="94" spans="2:4" x14ac:dyDescent="0.25">
      <c r="B94" t="s">
        <v>117</v>
      </c>
      <c r="D94" t="s">
        <v>185</v>
      </c>
    </row>
    <row r="95" spans="2:4" x14ac:dyDescent="0.25">
      <c r="B95" t="s">
        <v>117</v>
      </c>
      <c r="D95" t="s">
        <v>117</v>
      </c>
    </row>
    <row r="96" spans="2:4" x14ac:dyDescent="0.25">
      <c r="B96" t="s">
        <v>135</v>
      </c>
      <c r="D96" t="s">
        <v>135</v>
      </c>
    </row>
    <row r="97" spans="2:4" x14ac:dyDescent="0.25">
      <c r="B97" t="s">
        <v>122</v>
      </c>
      <c r="D97" t="s">
        <v>122</v>
      </c>
    </row>
    <row r="98" spans="2:4" x14ac:dyDescent="0.25">
      <c r="B98" t="s">
        <v>25</v>
      </c>
      <c r="D98" t="s">
        <v>122</v>
      </c>
    </row>
    <row r="99" spans="2:4" x14ac:dyDescent="0.25">
      <c r="B99" t="s">
        <v>98</v>
      </c>
      <c r="D99" t="s">
        <v>25</v>
      </c>
    </row>
    <row r="100" spans="2:4" x14ac:dyDescent="0.25">
      <c r="B100" t="s">
        <v>129</v>
      </c>
      <c r="D100" t="s">
        <v>98</v>
      </c>
    </row>
    <row r="101" spans="2:4" x14ac:dyDescent="0.25">
      <c r="B101" t="s">
        <v>128</v>
      </c>
      <c r="D101" t="s">
        <v>129</v>
      </c>
    </row>
    <row r="102" spans="2:4" x14ac:dyDescent="0.25">
      <c r="B102" t="s">
        <v>201</v>
      </c>
      <c r="D102" t="s">
        <v>128</v>
      </c>
    </row>
    <row r="103" spans="2:4" x14ac:dyDescent="0.25">
      <c r="B103" t="s">
        <v>187</v>
      </c>
      <c r="D103" t="s">
        <v>173</v>
      </c>
    </row>
    <row r="104" spans="2:4" x14ac:dyDescent="0.25">
      <c r="B104" t="s">
        <v>116</v>
      </c>
      <c r="D104" t="s">
        <v>189</v>
      </c>
    </row>
    <row r="105" spans="2:4" x14ac:dyDescent="0.25">
      <c r="B105" t="s">
        <v>189</v>
      </c>
      <c r="D105" t="s">
        <v>186</v>
      </c>
    </row>
    <row r="106" spans="2:4" x14ac:dyDescent="0.25">
      <c r="B106" t="s">
        <v>118</v>
      </c>
      <c r="D106" t="s">
        <v>187</v>
      </c>
    </row>
    <row r="107" spans="2:4" x14ac:dyDescent="0.25">
      <c r="B107" t="s">
        <v>188</v>
      </c>
      <c r="D107" t="s">
        <v>188</v>
      </c>
    </row>
    <row r="108" spans="2:4" x14ac:dyDescent="0.25">
      <c r="B108" t="s">
        <v>131</v>
      </c>
      <c r="D108" t="s">
        <v>116</v>
      </c>
    </row>
    <row r="109" spans="2:4" x14ac:dyDescent="0.25">
      <c r="B109" t="s">
        <v>101</v>
      </c>
      <c r="D109" t="s">
        <v>118</v>
      </c>
    </row>
    <row r="110" spans="2:4" x14ac:dyDescent="0.25">
      <c r="B110" t="s">
        <v>108</v>
      </c>
      <c r="D110" t="s">
        <v>131</v>
      </c>
    </row>
    <row r="111" spans="2:4" x14ac:dyDescent="0.25">
      <c r="B111" t="s">
        <v>138</v>
      </c>
      <c r="D111" t="s">
        <v>101</v>
      </c>
    </row>
    <row r="112" spans="2:4" x14ac:dyDescent="0.25">
      <c r="B112" t="s">
        <v>97</v>
      </c>
      <c r="D112" t="s">
        <v>108</v>
      </c>
    </row>
    <row r="113" spans="2:4" x14ac:dyDescent="0.25">
      <c r="B113" t="s">
        <v>152</v>
      </c>
      <c r="D113" t="s">
        <v>138</v>
      </c>
    </row>
    <row r="114" spans="2:4" x14ac:dyDescent="0.25">
      <c r="B114" t="s">
        <v>103</v>
      </c>
      <c r="D114" t="s">
        <v>97</v>
      </c>
    </row>
    <row r="115" spans="2:4" x14ac:dyDescent="0.25">
      <c r="B115" t="s">
        <v>102</v>
      </c>
      <c r="D115" t="s">
        <v>102</v>
      </c>
    </row>
    <row r="116" spans="2:4" x14ac:dyDescent="0.25">
      <c r="B116" t="s">
        <v>104</v>
      </c>
      <c r="D116" t="s">
        <v>130</v>
      </c>
    </row>
    <row r="117" spans="2:4" x14ac:dyDescent="0.25">
      <c r="B117" t="s">
        <v>105</v>
      </c>
      <c r="D117" t="s">
        <v>89</v>
      </c>
    </row>
    <row r="118" spans="2:4" x14ac:dyDescent="0.25">
      <c r="B118" t="s">
        <v>130</v>
      </c>
      <c r="D118" t="s">
        <v>83</v>
      </c>
    </row>
    <row r="119" spans="2:4" x14ac:dyDescent="0.25">
      <c r="B119" t="s">
        <v>142</v>
      </c>
      <c r="D119" t="s">
        <v>85</v>
      </c>
    </row>
    <row r="120" spans="2:4" x14ac:dyDescent="0.25">
      <c r="B120" t="s">
        <v>192</v>
      </c>
      <c r="D120" t="s">
        <v>95</v>
      </c>
    </row>
    <row r="121" spans="2:4" x14ac:dyDescent="0.25">
      <c r="B121" t="s">
        <v>148</v>
      </c>
      <c r="D121" t="s">
        <v>84</v>
      </c>
    </row>
    <row r="122" spans="2:4" x14ac:dyDescent="0.25">
      <c r="B122" t="s">
        <v>144</v>
      </c>
      <c r="D122" t="s">
        <v>86</v>
      </c>
    </row>
    <row r="123" spans="2:4" x14ac:dyDescent="0.25">
      <c r="B123" t="s">
        <v>89</v>
      </c>
      <c r="D123" t="s">
        <v>106</v>
      </c>
    </row>
    <row r="124" spans="2:4" x14ac:dyDescent="0.25">
      <c r="B124" t="s">
        <v>83</v>
      </c>
      <c r="D124" t="s">
        <v>88</v>
      </c>
    </row>
    <row r="125" spans="2:4" x14ac:dyDescent="0.25">
      <c r="B125" t="s">
        <v>85</v>
      </c>
      <c r="D125" t="s">
        <v>171</v>
      </c>
    </row>
    <row r="126" spans="2:4" x14ac:dyDescent="0.25">
      <c r="B126" t="s">
        <v>95</v>
      </c>
      <c r="D126" t="s">
        <v>170</v>
      </c>
    </row>
    <row r="127" spans="2:4" x14ac:dyDescent="0.25">
      <c r="B127" t="s">
        <v>84</v>
      </c>
      <c r="D127" t="s">
        <v>100</v>
      </c>
    </row>
    <row r="128" spans="2:4" x14ac:dyDescent="0.25">
      <c r="B128" t="s">
        <v>86</v>
      </c>
      <c r="D128" t="s">
        <v>133</v>
      </c>
    </row>
    <row r="129" spans="2:4" x14ac:dyDescent="0.25">
      <c r="B129" t="s">
        <v>94</v>
      </c>
      <c r="D129" t="s">
        <v>109</v>
      </c>
    </row>
    <row r="130" spans="2:4" x14ac:dyDescent="0.25">
      <c r="B130" t="s">
        <v>106</v>
      </c>
      <c r="D130" t="s">
        <v>175</v>
      </c>
    </row>
    <row r="131" spans="2:4" x14ac:dyDescent="0.25">
      <c r="B131" t="s">
        <v>88</v>
      </c>
      <c r="D131" t="s">
        <v>26</v>
      </c>
    </row>
    <row r="132" spans="2:4" x14ac:dyDescent="0.25">
      <c r="B132" t="s">
        <v>91</v>
      </c>
      <c r="D132" t="s">
        <v>21</v>
      </c>
    </row>
    <row r="133" spans="2:4" x14ac:dyDescent="0.25">
      <c r="B133" t="s">
        <v>100</v>
      </c>
      <c r="D133" t="s">
        <v>15</v>
      </c>
    </row>
    <row r="134" spans="2:4" x14ac:dyDescent="0.25">
      <c r="B134" t="s">
        <v>90</v>
      </c>
      <c r="D134" t="s">
        <v>183</v>
      </c>
    </row>
    <row r="135" spans="2:4" x14ac:dyDescent="0.25">
      <c r="B135" t="s">
        <v>133</v>
      </c>
      <c r="D135" t="s">
        <v>183</v>
      </c>
    </row>
    <row r="136" spans="2:4" x14ac:dyDescent="0.25">
      <c r="B136" t="s">
        <v>109</v>
      </c>
      <c r="D136" t="s">
        <v>183</v>
      </c>
    </row>
    <row r="137" spans="2:4" x14ac:dyDescent="0.25">
      <c r="B137" t="s">
        <v>20</v>
      </c>
    </row>
    <row r="138" spans="2:4" x14ac:dyDescent="0.25">
      <c r="B138" t="s">
        <v>137</v>
      </c>
    </row>
    <row r="139" spans="2:4" x14ac:dyDescent="0.25">
      <c r="B139" t="s">
        <v>196</v>
      </c>
    </row>
    <row r="140" spans="2:4" x14ac:dyDescent="0.25">
      <c r="B140" t="s">
        <v>21</v>
      </c>
    </row>
    <row r="141" spans="2:4" x14ac:dyDescent="0.25">
      <c r="B141" t="s">
        <v>15</v>
      </c>
    </row>
    <row r="142" spans="2:4" x14ac:dyDescent="0.25">
      <c r="B142" t="s">
        <v>173</v>
      </c>
    </row>
    <row r="143" spans="2:4" x14ac:dyDescent="0.25">
      <c r="B143" t="s">
        <v>112</v>
      </c>
    </row>
    <row r="147" spans="2:2" x14ac:dyDescent="0.25">
      <c r="B147" t="s">
        <v>77</v>
      </c>
    </row>
    <row r="148" spans="2:2" x14ac:dyDescent="0.25">
      <c r="B148" t="s">
        <v>193</v>
      </c>
    </row>
    <row r="149" spans="2:2" x14ac:dyDescent="0.25">
      <c r="B149" t="s">
        <v>194</v>
      </c>
    </row>
    <row r="150" spans="2:2" x14ac:dyDescent="0.25">
      <c r="B150" t="s">
        <v>195</v>
      </c>
    </row>
  </sheetData>
  <sortState ref="B48:B139">
    <sortCondition ref="B139"/>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 III-2015</vt:lpstr>
      <vt:lpstr>LIstado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David Chavéz Briceño</dc:creator>
  <cp:lastModifiedBy>Charles David Chavéz Briceño</cp:lastModifiedBy>
  <dcterms:created xsi:type="dcterms:W3CDTF">2015-09-28T21:54:14Z</dcterms:created>
  <dcterms:modified xsi:type="dcterms:W3CDTF">2016-01-13T16:27:53Z</dcterms:modified>
</cp:coreProperties>
</file>