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hidePivotFieldList="1" defaultThemeVersion="124226"/>
  <mc:AlternateContent xmlns:mc="http://schemas.openxmlformats.org/markup-compatibility/2006">
    <mc:Choice Requires="x15">
      <x15ac:absPath xmlns:x15ac="http://schemas.microsoft.com/office/spreadsheetml/2010/11/ac" url="C:\Users\Usuario\Documents\IDEP_planeación\2022\Indicadores\"/>
    </mc:Choice>
  </mc:AlternateContent>
  <xr:revisionPtr revIDLastSave="0" documentId="8_{7A3DD07E-4336-4625-9482-FDDFDD72175A}" xr6:coauthVersionLast="47" xr6:coauthVersionMax="47"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2" sheetId="15" r:id="rId4"/>
    <sheet name="Hoja2" sheetId="17" state="hidden" r:id="rId5"/>
  </sheets>
  <definedNames>
    <definedName name="_xlnm._FilterDatabase" localSheetId="3" hidden="1">'INDICADORES IDEP 2022'!$A$4:$Z$55</definedName>
    <definedName name="_xlnm.Print_Area" localSheetId="2">'Criterio de calificacion'!$A$1:$I$36</definedName>
    <definedName name="_xlnm.Print_Area" localSheetId="3">'INDICADORES IDEP 2022'!$A$1:$U$53</definedName>
    <definedName name="_xlnm.Print_Area" localSheetId="0">'Semaforo proceso'!$A$24:$F$46</definedName>
    <definedName name="Areas">#REF!</definedName>
    <definedName name="_xlnm.Print_Titles" localSheetId="3">'INDICADORES IDEP 2022'!$1:$4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15" l="1"/>
  <c r="U6" i="15"/>
  <c r="U7" i="15"/>
  <c r="U8" i="15"/>
  <c r="U9" i="15"/>
  <c r="U10" i="15"/>
  <c r="U11" i="15"/>
  <c r="U12" i="15"/>
  <c r="U13" i="15"/>
  <c r="U14" i="15"/>
  <c r="U15" i="15"/>
  <c r="U16" i="15"/>
  <c r="U17" i="15"/>
  <c r="U18" i="15"/>
  <c r="U19" i="15"/>
  <c r="U20" i="15"/>
  <c r="U21" i="15"/>
  <c r="U22" i="15"/>
  <c r="U23" i="15"/>
  <c r="U24" i="15"/>
  <c r="U25" i="15"/>
  <c r="U26" i="15"/>
  <c r="U27" i="15"/>
  <c r="U28" i="15"/>
  <c r="U29" i="15"/>
  <c r="U30" i="15"/>
  <c r="U31" i="15"/>
  <c r="U32" i="15"/>
  <c r="U33" i="15"/>
  <c r="U34" i="15"/>
  <c r="U35" i="15"/>
  <c r="U36" i="15"/>
  <c r="U37" i="15"/>
  <c r="U38" i="15"/>
  <c r="U39" i="15"/>
  <c r="U40" i="15"/>
  <c r="U41" i="15"/>
  <c r="U42" i="15"/>
  <c r="U43" i="15"/>
  <c r="U44" i="15"/>
  <c r="U45" i="15"/>
  <c r="U46" i="15"/>
  <c r="U47" i="15"/>
  <c r="U48" i="15"/>
  <c r="U49" i="15"/>
  <c r="U50" i="15"/>
  <c r="U51" i="15"/>
  <c r="U52" i="15"/>
  <c r="U53" i="15"/>
  <c r="U54" i="15"/>
  <c r="U55" i="15"/>
  <c r="U5" i="15"/>
  <c r="Y21" i="15"/>
  <c r="W21" i="15"/>
  <c r="T21" i="15"/>
  <c r="T24" i="15"/>
  <c r="T25" i="15"/>
  <c r="IW21" i="15" l="1"/>
  <c r="T41" i="15" l="1"/>
  <c r="T13" i="15" l="1"/>
  <c r="T14" i="15"/>
  <c r="T15" i="15"/>
  <c r="T16" i="15"/>
  <c r="T17" i="15"/>
  <c r="T18" i="15"/>
  <c r="T7" i="15"/>
  <c r="T8" i="15"/>
  <c r="T45" i="15" l="1"/>
  <c r="T6" i="15" l="1"/>
  <c r="T9" i="15"/>
  <c r="T10" i="15"/>
  <c r="T11" i="15"/>
  <c r="T12" i="15"/>
  <c r="T19" i="15"/>
  <c r="T20" i="15"/>
  <c r="T22" i="15"/>
  <c r="T23" i="15"/>
  <c r="T26" i="15"/>
  <c r="T27" i="15"/>
  <c r="T28" i="15"/>
  <c r="T29" i="15"/>
  <c r="T30" i="15"/>
  <c r="T31" i="15"/>
  <c r="T32" i="15"/>
  <c r="T33" i="15"/>
  <c r="T34" i="15"/>
  <c r="T35" i="15"/>
  <c r="T36" i="15"/>
  <c r="T37" i="15"/>
  <c r="T38" i="15"/>
  <c r="T39" i="15"/>
  <c r="T40" i="15"/>
  <c r="T42" i="15"/>
  <c r="T43" i="15"/>
  <c r="T44" i="15"/>
  <c r="T46" i="15"/>
  <c r="T47" i="15"/>
  <c r="T48" i="15"/>
  <c r="T49" i="15"/>
  <c r="T51" i="15"/>
  <c r="T52" i="15"/>
  <c r="T53" i="15"/>
  <c r="T54" i="15"/>
  <c r="T55" i="15"/>
  <c r="Y30" i="15" l="1"/>
  <c r="W30" i="15"/>
  <c r="Y51" i="15"/>
  <c r="W51" i="15"/>
  <c r="IW55" i="15" l="1"/>
  <c r="IW54" i="15"/>
  <c r="IW23" i="15"/>
  <c r="IW9" i="15"/>
  <c r="Y12" i="15"/>
  <c r="W12" i="15"/>
  <c r="Y11" i="15"/>
  <c r="W11" i="15"/>
  <c r="Y6" i="15"/>
  <c r="W6" i="15"/>
  <c r="A9" i="17"/>
  <c r="A23" i="17"/>
  <c r="W19" i="15"/>
  <c r="Y19" i="15"/>
  <c r="W20" i="15"/>
  <c r="Y20" i="15"/>
  <c r="W22" i="15"/>
  <c r="Y22" i="15"/>
  <c r="W23" i="15"/>
  <c r="Y23" i="15"/>
  <c r="W27" i="15"/>
  <c r="Y27" i="15"/>
  <c r="W28" i="15"/>
  <c r="Y28" i="15"/>
  <c r="W29" i="15"/>
  <c r="Y29" i="15"/>
  <c r="W31" i="15"/>
  <c r="Y31" i="15"/>
  <c r="W34" i="15"/>
  <c r="Y34" i="15"/>
  <c r="W36" i="15"/>
  <c r="Y36" i="15"/>
  <c r="W37" i="15"/>
  <c r="Y37" i="15"/>
  <c r="W53" i="15"/>
  <c r="Y53" i="15"/>
  <c r="W54" i="15"/>
  <c r="Y54" i="15"/>
  <c r="W55" i="15"/>
  <c r="Y55" i="15"/>
  <c r="C3" i="13"/>
  <c r="E3" i="13" s="1"/>
  <c r="G3" i="13" s="1"/>
  <c r="H3" i="13" s="1"/>
  <c r="D3" i="13"/>
  <c r="F3" i="13"/>
  <c r="C4" i="13"/>
  <c r="E4" i="13" s="1"/>
  <c r="D4" i="13"/>
  <c r="F4" i="13"/>
  <c r="C5" i="13"/>
  <c r="E5" i="13" s="1"/>
  <c r="D5" i="13"/>
  <c r="F5" i="13"/>
  <c r="C6" i="13"/>
  <c r="E6" i="13" s="1"/>
  <c r="G6" i="13" s="1"/>
  <c r="D6" i="13"/>
  <c r="F6" i="13"/>
  <c r="C7" i="13"/>
  <c r="E7" i="13" s="1"/>
  <c r="G7" i="13" s="1"/>
  <c r="D7" i="13"/>
  <c r="F7" i="13"/>
  <c r="C8" i="13"/>
  <c r="E8" i="13"/>
  <c r="G8" i="13" s="1"/>
  <c r="D8" i="13"/>
  <c r="F8" i="13"/>
  <c r="C9" i="13"/>
  <c r="E9" i="13"/>
  <c r="G9" i="13" s="1"/>
  <c r="D9" i="13"/>
  <c r="F9" i="13"/>
  <c r="C10" i="13"/>
  <c r="E10" i="13" s="1"/>
  <c r="D10" i="13"/>
  <c r="F10" i="13"/>
  <c r="C11" i="13"/>
  <c r="E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W34" i="15"/>
  <c r="G11" i="13" l="1"/>
  <c r="G5" i="13"/>
  <c r="G10" i="13"/>
  <c r="G12" i="13"/>
  <c r="F20" i="13"/>
  <c r="G4" i="13"/>
  <c r="U1" i="15"/>
  <c r="IW12" i="15"/>
  <c r="IW28" i="15"/>
  <c r="IW6" i="15"/>
  <c r="IW22" i="15"/>
  <c r="A7" i="17"/>
  <c r="IW53" i="15"/>
</calcChain>
</file>

<file path=xl/sharedStrings.xml><?xml version="1.0" encoding="utf-8"?>
<sst xmlns="http://schemas.openxmlformats.org/spreadsheetml/2006/main" count="807" uniqueCount="407">
  <si>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</si>
  <si>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</si>
  <si>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</si>
  <si>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</si>
  <si>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</si>
  <si>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</si>
  <si>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</si>
  <si>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</si>
  <si>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</si>
  <si>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</si>
  <si>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</si>
  <si>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</si>
  <si>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</si>
  <si>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</si>
  <si>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</si>
  <si>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</si>
  <si>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</si>
  <si>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</si>
  <si>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</si>
  <si>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</si>
  <si>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</si>
  <si>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</si>
  <si>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</si>
  <si>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</si>
  <si>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</si>
  <si>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</si>
  <si>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</si>
  <si>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</si>
  <si>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</si>
  <si>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</si>
  <si>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</si>
  <si>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</si>
  <si>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</si>
  <si>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</si>
  <si>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</si>
  <si>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</si>
  <si>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</si>
  <si>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</si>
  <si>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</si>
  <si>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</si>
  <si>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</si>
  <si>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</si>
  <si>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</si>
  <si>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</si>
  <si>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</si>
  <si>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</si>
  <si>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</si>
  <si>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</si>
  <si>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</si>
  <si>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</si>
  <si>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</si>
  <si>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</si>
  <si>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</si>
  <si>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</si>
  <si>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</si>
  <si>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</si>
  <si>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</si>
  <si>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</si>
  <si>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</si>
  <si>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</si>
  <si>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</si>
  <si>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</si>
  <si>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</si>
  <si>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</si>
  <si>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</si>
  <si>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</si>
  <si>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</si>
  <si>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</si>
  <si>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</si>
  <si>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</si>
  <si>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</si>
  <si>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</si>
  <si>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</si>
  <si>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</si>
  <si>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</si>
  <si>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</si>
  <si>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</si>
  <si>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</si>
  <si>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</si>
  <si>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</si>
  <si>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</si>
  <si>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</si>
  <si>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</si>
  <si>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</si>
  <si>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</si>
  <si>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</si>
  <si>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</si>
  <si>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</si>
  <si>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</si>
  <si>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</si>
  <si>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</si>
  <si>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</si>
  <si>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</si>
  <si>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</si>
  <si>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</si>
  <si>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</si>
  <si>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</si>
  <si>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</si>
  <si>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</si>
  <si>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</si>
  <si>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</si>
  <si>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</si>
  <si>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</si>
  <si>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</si>
  <si>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</si>
  <si>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</si>
  <si>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</si>
  <si>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</si>
  <si>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</si>
  <si>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</si>
  <si>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</si>
  <si>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</si>
  <si>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</si>
  <si>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</si>
  <si>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</si>
  <si>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</si>
  <si>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</si>
  <si>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</si>
  <si>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</si>
  <si>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</si>
  <si>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</si>
  <si>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</si>
  <si>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</si>
  <si>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</si>
  <si>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</si>
  <si>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</si>
  <si>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</si>
  <si>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</si>
  <si>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</si>
  <si>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</si>
  <si>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</si>
  <si>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</si>
  <si>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</si>
  <si>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</si>
  <si>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</si>
  <si>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</si>
  <si>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</si>
  <si>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</si>
  <si>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</si>
  <si>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</si>
  <si>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</si>
  <si>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</si>
  <si>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</si>
  <si>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</si>
  <si>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</si>
  <si>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</si>
  <si>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</si>
  <si>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</si>
  <si>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</si>
  <si>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</si>
  <si>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</si>
  <si>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</si>
  <si>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</si>
  <si>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</si>
  <si>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</si>
  <si>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</si>
  <si>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</si>
  <si>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</si>
  <si>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</si>
  <si>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</si>
  <si>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</si>
  <si>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</si>
  <si>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</si>
  <si>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</si>
  <si>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</si>
  <si>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</si>
  <si>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</si>
  <si>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</si>
  <si>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</si>
  <si>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</si>
  <si>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</si>
  <si>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</si>
  <si>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</si>
  <si>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</si>
  <si>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</si>
  <si>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</si>
  <si>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</si>
  <si>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</si>
  <si>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</si>
  <si>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</si>
  <si>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</si>
  <si>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</si>
  <si>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</si>
  <si>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</si>
  <si>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</si>
  <si>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</si>
  <si>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</si>
  <si>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</si>
  <si>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</si>
  <si>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</si>
  <si>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</si>
  <si>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</si>
  <si>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</si>
  <si>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</si>
  <si>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</si>
  <si>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</si>
  <si>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</si>
  <si>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</si>
  <si>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</si>
  <si>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</si>
  <si>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</si>
  <si>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</si>
  <si>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</si>
  <si>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</si>
  <si>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</si>
  <si>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</si>
  <si>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</si>
  <si>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</si>
  <si>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</si>
  <si>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</si>
  <si>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</si>
  <si>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</si>
  <si>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</si>
  <si>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</si>
  <si>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</si>
  <si>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</si>
  <si>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</si>
  <si>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</si>
  <si>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</si>
  <si>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</si>
  <si>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</si>
  <si>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</si>
  <si>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</si>
  <si>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</si>
  <si>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</si>
  <si>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</si>
  <si>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</si>
  <si>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</si>
  <si>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</si>
  <si>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</si>
  <si>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</si>
  <si>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</si>
  <si>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</si>
  <si>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</si>
  <si>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</si>
  <si>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</si>
  <si>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</si>
  <si>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</si>
  <si>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</si>
  <si>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</si>
  <si>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DIC-03</t>
  </si>
  <si>
    <t>DIC-04</t>
  </si>
  <si>
    <t>AC-02</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</si>
  <si>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</si>
  <si>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</si>
  <si>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</si>
  <si>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</si>
  <si>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</si>
  <si>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Menor a 20%</t>
  </si>
  <si>
    <t>Entre 20,1% y el 66%</t>
  </si>
  <si>
    <t>Mayor a 66,1%</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</si>
  <si>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</si>
  <si>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</si>
  <si>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</si>
  <si>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</si>
  <si>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</si>
  <si>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</si>
  <si>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</si>
  <si>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</si>
  <si>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</si>
  <si>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</si>
  <si>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</si>
  <si>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</si>
  <si>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</si>
  <si>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</si>
  <si>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</si>
  <si>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</si>
  <si>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</si>
  <si>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</si>
  <si>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</si>
  <si>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</si>
  <si>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</si>
  <si>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</si>
  <si>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</si>
  <si>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</si>
  <si>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</si>
  <si>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</si>
  <si>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</si>
  <si>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</si>
  <si>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</si>
  <si>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</si>
  <si>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</si>
  <si>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</si>
  <si>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</si>
  <si>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</si>
  <si>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</si>
  <si>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</si>
  <si>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</si>
  <si>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</si>
  <si>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</si>
  <si>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</si>
  <si>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</si>
  <si>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</si>
  <si>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</si>
  <si>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</si>
  <si>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</si>
  <si>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</si>
  <si>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</si>
  <si>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</si>
  <si>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</si>
  <si>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</si>
  <si>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Entre 90% y 94,9%</t>
  </si>
  <si>
    <t>Menor a 89,9%</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</si>
  <si>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</si>
  <si>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</si>
  <si>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</si>
  <si>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</si>
  <si>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Entre 90% y 99%</t>
  </si>
  <si>
    <t>Mayor a 99,1%</t>
  </si>
  <si>
    <t>Menor a 89%</t>
  </si>
  <si>
    <t>Evaluación de las acciones preventivas, correctivas y de mejora del SG SST</t>
  </si>
  <si>
    <t>GTH-14</t>
  </si>
  <si>
    <t>GTH-15</t>
  </si>
  <si>
    <t>Mayor a 8,1%</t>
  </si>
  <si>
    <t>Entre 3,1% y 8%</t>
  </si>
  <si>
    <t>Menor al 3%</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</si>
  <si>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</si>
  <si>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</si>
  <si>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</si>
  <si>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</si>
  <si>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</si>
  <si>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</si>
  <si>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</si>
  <si>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</si>
  <si>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</si>
  <si>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</si>
  <si>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</si>
  <si>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</si>
  <si>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</si>
  <si>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</si>
  <si>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</si>
  <si>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</si>
  <si>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</si>
  <si>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</si>
  <si>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</si>
  <si>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</si>
  <si>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</si>
  <si>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</si>
  <si>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</si>
  <si>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Entre 70% y 89%</t>
  </si>
  <si>
    <t>Menor a 300</t>
  </si>
  <si>
    <t xml:space="preserve">TIPO  DE PROCESO </t>
  </si>
  <si>
    <t xml:space="preserve">TIPO DE INDICADOR </t>
  </si>
  <si>
    <t xml:space="preserve">Eficacia </t>
  </si>
  <si>
    <t>Eficiencia</t>
  </si>
  <si>
    <t>Efectividad</t>
  </si>
  <si>
    <t>DIC-01</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</si>
  <si>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</si>
  <si>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</si>
  <si>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</si>
  <si>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0,79</t>
  </si>
  <si>
    <t>Entre 0,5 y 0,79</t>
  </si>
  <si>
    <t>Menor a 0,50</t>
  </si>
  <si>
    <t>IDP-01</t>
  </si>
  <si>
    <t>IDP-02</t>
  </si>
  <si>
    <t>IDP-03</t>
  </si>
  <si>
    <t>IDP-04</t>
  </si>
  <si>
    <t>DIC-02</t>
  </si>
  <si>
    <t>CUADRO DE MANDO INTEGRAL - CMI
INSTITUTO PARA LA INVESTIGACIÓN EDUCATIVA Y EL DESARROLLO PEDAGÓGICO - IDEP
INDICADORES 2022</t>
  </si>
  <si>
    <t>Cantidad de socializaciones y/o capacitaciones relacionadas con derechos, deberes, prohibiciones, incompatibilidades, impedimentos, inhabilidades y conflictos de intereses en el marco de la Ley Disciplinaria</t>
  </si>
  <si>
    <t xml:space="preserve">Socializar y capacitar en la normatividad relacionada con derechos, deberes, prohibiciones, incompatibilidades, impedimentos, inhabilidades y conflictos de intereses en el marco de la Ley Disciplinaria </t>
  </si>
  <si>
    <t xml:space="preserve">Verificar el cumplimiento de actividades del plan de trabajo anual mediante el seguimiento trimestral, para garantizar su cumplimiento y establecer las acciones preventivas, correctivas o de mejora pertinentes. </t>
  </si>
  <si>
    <t xml:space="preserve">Realizar seguimiento a la ejecución de las evaluaciones medicas ocupacionales </t>
  </si>
  <si>
    <t>GTH-09</t>
  </si>
  <si>
    <t>Medir el valor mínimo de concentración de recursos en el Banco Av Villas</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</si>
  <si>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</si>
  <si>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 xml:space="preserve">Cumplimiento al Plan de Mantenimiento preventivo y/o Correctivo ejecutadas en el período </t>
  </si>
  <si>
    <t xml:space="preserve">Numero de consultas virtuales realizadas por los usuarios del Centro de Recursos para la Investigación e Innovación Educativa (CRIIE) del IDEP </t>
  </si>
  <si>
    <t xml:space="preserve">Identificar y medir el numero de consultas virtuales realizadas por los usuarios en el Centro de Recursos para la Investigación e Innovación Educativa (CRIIE) del IDEP. </t>
  </si>
  <si>
    <t>AC-03</t>
  </si>
  <si>
    <t>AC-04</t>
  </si>
  <si>
    <t>Actividades realizadas por el Centro de Recursos para la Investigación e Innovación Ecucativa del IDEP para promover el uso de los materiales que contiene por parte de la ciudadanía que promueva el acceso al conocimiento</t>
  </si>
  <si>
    <t>Medir las actividades que realiza el Centro de Recursos para la Investigación e Innovación Ecucativa (CRIIE) en pro de la divulgación del conocimiento producido por el IDEP</t>
  </si>
  <si>
    <t>Mayor a 500,000</t>
  </si>
  <si>
    <t>Entre 200,001 y 499,000</t>
  </si>
  <si>
    <t>Menor a 200,000</t>
  </si>
  <si>
    <t xml:space="preserve">Este indicador se formula  desde el plan de acción para la implementación de la Política Pública Distrital de Servicio a la Ciudadanía, expedida por medio del Decreto 197 de 2014. Tiene como objetivo mejorar la calidad en términos de coherencia, claridad, calidez y oportunidad de las respuestas a los ciudadanos emitidas por el IDEP y el manejo del Sistema Distrital de Quejas y Soluciones - Bogotá Te Escucha </t>
  </si>
  <si>
    <t xml:space="preserve">Porcentaje de actuaciones procesales (judiciales y/o legales y/o jurídicas ) realizadas oportunamente </t>
  </si>
  <si>
    <t>Medir la realización de las actuaciones procesales (judiciales y/o legales y/o jurídicas ) de manera oportuna</t>
  </si>
  <si>
    <t>GC-03</t>
  </si>
  <si>
    <t>Porcentaje de las solicitudes de modificación radicadas para tramitar</t>
  </si>
  <si>
    <t>Medir la cantidad de solicitudes de modificación atendidas por la Oficina Asesora Jurídica en el periodo.</t>
  </si>
  <si>
    <t>Porcentaje de ejecución de el Plan Institucional de archivos - PINAR para la vigencia 2022</t>
  </si>
  <si>
    <t>Medir el avance en la ejecución del Plan Institucional de archivos - PINAR para la vigencia 2022</t>
  </si>
  <si>
    <t>Entre 80% y 94%</t>
  </si>
  <si>
    <t>Mayor a 2009</t>
  </si>
  <si>
    <t>Entre 1001 a 2010</t>
  </si>
  <si>
    <t>Mayor a 0,71</t>
  </si>
  <si>
    <t>Entre 0,41 a 0,70</t>
  </si>
  <si>
    <t>Menor a 0,40</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</si>
  <si>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</si>
  <si>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Mayor a 1,41</t>
  </si>
  <si>
    <t>Entre 0,9 y 1,4</t>
  </si>
  <si>
    <t>Menor a 0,89</t>
  </si>
  <si>
    <t>Mayor a 3,99</t>
  </si>
  <si>
    <t>Entre2,5 y 3,9</t>
  </si>
  <si>
    <t>Menor a 2,4</t>
  </si>
  <si>
    <t xml:space="preserve">Porcentaje de variación de seguidores de las redes sociales institucionales del IDEP </t>
  </si>
  <si>
    <t>Identificar el porcentaje de variación de seguidores que tienen las redes sociales del IDEP  como Facebook, Twitter, Instagram y YouTube para la vigencia 2022  con el fin de mejorar  como  se divulga la información del IDEP a través de estos medios.</t>
  </si>
  <si>
    <t>Mayor a 5%</t>
  </si>
  <si>
    <t>Entre 3,1% y 5%</t>
  </si>
  <si>
    <t>Mayor a 25</t>
  </si>
  <si>
    <t>Entre 13 y 25</t>
  </si>
  <si>
    <t>Menor a 13</t>
  </si>
  <si>
    <t>Mayor a 16</t>
  </si>
  <si>
    <t>Entre 9 y 16</t>
  </si>
  <si>
    <t>Menor 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</si>
</sst>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diagonal/>
    </border>
  </borders>
  <cellStyleXfs count="76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47">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0"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0"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0" borderId="9" xfId="61" applyNumberFormat="1" applyFont="1" applyFill="1" applyBorder="1" applyAlignment="1">
      <alignment horizontal="center" vertical="center" wrapText="1"/>
    </xf>
    <xf numFmtId="0" fontId="0" fillId="30" borderId="9" xfId="0" applyFill="1" applyBorder="1" applyAlignment="1">
      <alignment vertical="center" wrapText="1"/>
    </xf>
    <xf numFmtId="49" fontId="1" fillId="0" borderId="25" xfId="0" applyNumberFormat="1" applyFont="1" applyFill="1" applyBorder="1" applyAlignment="1">
      <alignment vertical="center" wrapText="1"/>
    </xf>
    <xf numFmtId="170" fontId="0" fillId="0" borderId="9" xfId="61" applyNumberFormat="1" applyFont="1" applyFill="1" applyBorder="1" applyAlignment="1">
      <alignment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33" fillId="27" borderId="9" xfId="0" applyFont="1" applyFill="1" applyBorder="1" applyAlignment="1">
      <alignment horizontal="center" vertical="center" wrapText="1"/>
    </xf>
    <xf numFmtId="0" fontId="1" fillId="30" borderId="31" xfId="0" applyFont="1" applyFill="1" applyBorder="1" applyAlignment="1">
      <alignment vertical="center" wrapText="1"/>
    </xf>
    <xf numFmtId="0" fontId="0" fillId="30" borderId="31" xfId="0" applyFill="1" applyBorder="1" applyAlignment="1">
      <alignment vertical="center" wrapText="1"/>
    </xf>
    <xf numFmtId="0" fontId="41" fillId="0" borderId="18" xfId="0" applyFont="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30" borderId="15" xfId="0" applyFont="1" applyFill="1" applyBorder="1" applyAlignment="1">
      <alignment vertical="center" wrapText="1"/>
    </xf>
    <xf numFmtId="0" fontId="0" fillId="30" borderId="15"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6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847164</xdr:colOff>
      <xdr:row>0</xdr:row>
      <xdr:rowOff>89086</xdr:rowOff>
    </xdr:from>
    <xdr:to>
      <xdr:col>2</xdr:col>
      <xdr:colOff>82362</xdr:colOff>
      <xdr:row>0</xdr:row>
      <xdr:rowOff>1098736</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164" y="89086"/>
          <a:ext cx="143155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0"/>
      <c r="B25" s="200"/>
      <c r="C25" s="200"/>
      <c r="D25" s="200"/>
      <c r="E25" s="200"/>
      <c r="F25" s="200"/>
      <c r="L25" s="4"/>
      <c r="N25" s="4"/>
    </row>
    <row r="26" spans="1:14" s="3" customFormat="1" ht="39" customHeight="1" x14ac:dyDescent="0.3">
      <c r="A26" s="200"/>
      <c r="B26" s="200"/>
      <c r="C26" s="200"/>
      <c r="D26" s="200"/>
      <c r="E26" s="200"/>
      <c r="F26" s="200"/>
      <c r="L26" s="4"/>
      <c r="N26" s="4"/>
    </row>
    <row r="27" spans="1:14" s="3" customFormat="1" ht="39" customHeight="1" x14ac:dyDescent="0.3">
      <c r="A27" s="10"/>
      <c r="B27" s="11"/>
      <c r="C27" s="10"/>
      <c r="D27" s="10"/>
      <c r="E27" s="12"/>
      <c r="F27" s="10"/>
      <c r="L27" s="4"/>
      <c r="N27" s="4"/>
    </row>
    <row r="28" spans="1:14" s="3" customFormat="1" ht="39" customHeight="1" x14ac:dyDescent="0.3">
      <c r="A28" s="201" t="s">
        <v>91</v>
      </c>
      <c r="B28" s="201"/>
      <c r="C28" s="201"/>
      <c r="D28" s="201"/>
      <c r="E28" s="201"/>
      <c r="F28" s="201"/>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2"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3"/>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9"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9"/>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9"/>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9"/>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9"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9"/>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9"/>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9"/>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9"/>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9"/>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9"/>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9"/>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9"/>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9"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9"/>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4">
        <f>SUM(B3:B19)</f>
        <v>0.99500000000000044</v>
      </c>
      <c r="B20" s="205"/>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9" t="s">
        <v>98</v>
      </c>
      <c r="C1" s="210"/>
      <c r="D1" s="210"/>
      <c r="E1" s="210"/>
      <c r="F1" s="210"/>
      <c r="G1" s="210"/>
      <c r="H1" s="211"/>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6"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7"/>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7"/>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8"/>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8"/>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8"/>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8"/>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8"/>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8"/>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8"/>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8"/>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8"/>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8"/>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8"/>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8"/>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8"/>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8"/>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20"/>
  <sheetViews>
    <sheetView showGridLines="0" tabSelected="1" zoomScale="85" zoomScaleNormal="85" zoomScaleSheetLayoutView="70" zoomScalePageLayoutView="20" workbookViewId="0">
      <selection activeCell="C5" sqref="C5"/>
    </sheetView>
  </sheetViews>
  <sheetFormatPr baseColWidth="10" defaultColWidth="17.42578125" defaultRowHeight="12.75" zeroHeight="1" x14ac:dyDescent="0.2"/>
  <cols>
    <col min="1" max="1" width="16.42578125" style="72" customWidth="1"/>
    <col min="2" max="2" width="16.42578125" style="183"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bestFit="1" customWidth="1"/>
    <col min="13" max="13" width="15.85546875" style="65" customWidth="1"/>
    <col min="14" max="14" width="16.7109375" style="191" customWidth="1"/>
    <col min="15" max="18" width="14.42578125" style="191" customWidth="1"/>
    <col min="19" max="19" width="16.42578125" style="191" customWidth="1"/>
    <col min="20" max="20" width="16.42578125" style="122"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25"/>
      <c r="B1" s="226"/>
      <c r="C1" s="227"/>
      <c r="D1" s="228" t="s">
        <v>358</v>
      </c>
      <c r="E1" s="222"/>
      <c r="F1" s="222"/>
      <c r="G1" s="222"/>
      <c r="H1" s="222"/>
      <c r="I1" s="222"/>
      <c r="J1" s="222"/>
      <c r="K1" s="222"/>
      <c r="L1" s="222"/>
      <c r="M1" s="222"/>
      <c r="N1" s="222"/>
      <c r="O1" s="222"/>
      <c r="P1" s="222"/>
      <c r="Q1" s="222"/>
      <c r="R1" s="222" t="s">
        <v>158</v>
      </c>
      <c r="S1" s="222"/>
      <c r="T1" s="222"/>
      <c r="U1" s="71" t="e">
        <f>IFERROR(AVERAGE(U5:U55),AVERAGE(U5:U55))</f>
        <v>#DIV/0!</v>
      </c>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row>
    <row r="2" spans="1:257" ht="25.5" customHeight="1" x14ac:dyDescent="0.2">
      <c r="C2" s="68"/>
      <c r="O2" s="126" t="s">
        <v>153</v>
      </c>
      <c r="P2" s="223" t="s">
        <v>104</v>
      </c>
      <c r="Q2" s="223"/>
      <c r="R2" s="223"/>
      <c r="S2" s="223"/>
      <c r="T2" s="223"/>
      <c r="U2" s="223"/>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row>
    <row r="3" spans="1:257" ht="25.5" customHeight="1" x14ac:dyDescent="0.2">
      <c r="A3" s="219" t="s">
        <v>68</v>
      </c>
      <c r="B3" s="219" t="s">
        <v>341</v>
      </c>
      <c r="C3" s="219" t="s">
        <v>342</v>
      </c>
      <c r="D3" s="219" t="s">
        <v>100</v>
      </c>
      <c r="E3" s="229" t="s">
        <v>148</v>
      </c>
      <c r="F3" s="219" t="s">
        <v>48</v>
      </c>
      <c r="G3" s="219"/>
      <c r="H3" s="219" t="s">
        <v>96</v>
      </c>
      <c r="I3" s="219" t="s">
        <v>141</v>
      </c>
      <c r="J3" s="219" t="s">
        <v>106</v>
      </c>
      <c r="K3" s="219" t="s">
        <v>107</v>
      </c>
      <c r="L3" s="219"/>
      <c r="M3" s="219"/>
      <c r="N3" s="219" t="s">
        <v>146</v>
      </c>
      <c r="O3" s="219" t="s">
        <v>105</v>
      </c>
      <c r="P3" s="219"/>
      <c r="Q3" s="219"/>
      <c r="R3" s="219"/>
      <c r="S3" s="219" t="s">
        <v>151</v>
      </c>
      <c r="T3" s="219" t="s">
        <v>147</v>
      </c>
      <c r="U3" s="224" t="s">
        <v>152</v>
      </c>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row>
    <row r="4" spans="1:257" ht="28.5" customHeight="1" x14ac:dyDescent="0.2">
      <c r="A4" s="219"/>
      <c r="B4" s="219"/>
      <c r="C4" s="219"/>
      <c r="D4" s="219"/>
      <c r="E4" s="229"/>
      <c r="F4" s="219"/>
      <c r="G4" s="219"/>
      <c r="H4" s="219"/>
      <c r="I4" s="219"/>
      <c r="J4" s="219"/>
      <c r="K4" s="111" t="s">
        <v>192</v>
      </c>
      <c r="L4" s="112" t="s">
        <v>190</v>
      </c>
      <c r="M4" s="113" t="s">
        <v>191</v>
      </c>
      <c r="N4" s="219"/>
      <c r="O4" s="114" t="s">
        <v>139</v>
      </c>
      <c r="P4" s="114" t="s">
        <v>140</v>
      </c>
      <c r="Q4" s="114" t="s">
        <v>144</v>
      </c>
      <c r="R4" s="114" t="s">
        <v>145</v>
      </c>
      <c r="S4" s="219"/>
      <c r="T4" s="219"/>
      <c r="U4" s="224"/>
      <c r="V4" s="65" t="s">
        <v>125</v>
      </c>
      <c r="W4" s="65" t="s">
        <v>126</v>
      </c>
      <c r="X4" s="65" t="s">
        <v>127</v>
      </c>
      <c r="Y4" s="65" t="s">
        <v>128</v>
      </c>
      <c r="Z4" s="65" t="s">
        <v>124</v>
      </c>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row>
    <row r="5" spans="1:257" s="74" customFormat="1" ht="66" customHeight="1" x14ac:dyDescent="0.2">
      <c r="A5" s="102" t="s">
        <v>108</v>
      </c>
      <c r="B5" s="73" t="s">
        <v>103</v>
      </c>
      <c r="C5" s="181" t="s">
        <v>345</v>
      </c>
      <c r="D5" s="73" t="s">
        <v>109</v>
      </c>
      <c r="E5" s="75" t="s">
        <v>346</v>
      </c>
      <c r="F5" s="214" t="s">
        <v>397</v>
      </c>
      <c r="G5" s="215"/>
      <c r="H5" s="101" t="s">
        <v>398</v>
      </c>
      <c r="I5" s="101" t="s">
        <v>143</v>
      </c>
      <c r="J5" s="101" t="s">
        <v>104</v>
      </c>
      <c r="K5" s="77" t="s">
        <v>399</v>
      </c>
      <c r="L5" s="103" t="s">
        <v>400</v>
      </c>
      <c r="M5" s="78" t="s">
        <v>347</v>
      </c>
      <c r="N5" s="116">
        <v>0.06</v>
      </c>
      <c r="O5" s="94"/>
      <c r="P5" s="128"/>
      <c r="Q5" s="128"/>
      <c r="R5" s="128"/>
      <c r="S5" s="94"/>
      <c r="T5" s="185">
        <f>SUM(O5:R5)</f>
        <v>0</v>
      </c>
      <c r="U5" s="115" t="e">
        <f>+O5/S5</f>
        <v>#DIV/0!</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97.5" customHeight="1" x14ac:dyDescent="0.2">
      <c r="A6" s="102" t="s">
        <v>108</v>
      </c>
      <c r="B6" s="73" t="s">
        <v>103</v>
      </c>
      <c r="C6" s="181" t="s">
        <v>345</v>
      </c>
      <c r="D6" s="73" t="s">
        <v>109</v>
      </c>
      <c r="E6" s="75" t="s">
        <v>357</v>
      </c>
      <c r="F6" s="214" t="s">
        <v>348</v>
      </c>
      <c r="G6" s="215"/>
      <c r="H6" s="101" t="s">
        <v>349</v>
      </c>
      <c r="I6" s="101" t="s">
        <v>143</v>
      </c>
      <c r="J6" s="101" t="s">
        <v>104</v>
      </c>
      <c r="K6" s="77" t="s">
        <v>401</v>
      </c>
      <c r="L6" s="103" t="s">
        <v>402</v>
      </c>
      <c r="M6" s="78" t="s">
        <v>403</v>
      </c>
      <c r="N6" s="117">
        <v>32</v>
      </c>
      <c r="O6" s="195"/>
      <c r="P6" s="187"/>
      <c r="Q6" s="187"/>
      <c r="R6" s="187"/>
      <c r="S6" s="95"/>
      <c r="T6" s="127">
        <f t="shared" ref="T5:T55" si="0">SUM(O6:R6)</f>
        <v>0</v>
      </c>
      <c r="U6" s="115" t="e">
        <f t="shared" ref="U6:U55" si="1">+O6/S6</f>
        <v>#DIV/0!</v>
      </c>
      <c r="V6" s="79">
        <v>0</v>
      </c>
      <c r="W6" s="79">
        <f>-COS((Q6/Z6)*PI())</f>
        <v>-1</v>
      </c>
      <c r="X6" s="79">
        <v>0</v>
      </c>
      <c r="Y6" s="79">
        <f>SIN((Q6/Z6)*PI())</f>
        <v>0</v>
      </c>
      <c r="Z6" s="80">
        <v>1</v>
      </c>
      <c r="IW6" s="81" t="e">
        <f>AVERAGE(U5:U6)</f>
        <v>#DIV/0!</v>
      </c>
    </row>
    <row r="7" spans="1:257" s="79" customFormat="1" ht="90.75" customHeight="1" x14ac:dyDescent="0.2">
      <c r="A7" s="174" t="s">
        <v>108</v>
      </c>
      <c r="B7" s="175" t="s">
        <v>103</v>
      </c>
      <c r="C7" s="184" t="s">
        <v>344</v>
      </c>
      <c r="D7" s="175" t="s">
        <v>109</v>
      </c>
      <c r="E7" s="75" t="s">
        <v>240</v>
      </c>
      <c r="F7" s="217" t="s">
        <v>328</v>
      </c>
      <c r="G7" s="218"/>
      <c r="H7" s="173" t="s">
        <v>330</v>
      </c>
      <c r="I7" s="173" t="s">
        <v>143</v>
      </c>
      <c r="J7" s="173" t="s">
        <v>104</v>
      </c>
      <c r="K7" s="77" t="s">
        <v>350</v>
      </c>
      <c r="L7" s="159" t="s">
        <v>351</v>
      </c>
      <c r="M7" s="78" t="s">
        <v>352</v>
      </c>
      <c r="N7" s="170">
        <v>1</v>
      </c>
      <c r="O7" s="186"/>
      <c r="P7" s="129"/>
      <c r="Q7" s="177"/>
      <c r="R7" s="177"/>
      <c r="S7" s="189"/>
      <c r="T7" s="127">
        <f t="shared" si="0"/>
        <v>0</v>
      </c>
      <c r="U7" s="115" t="e">
        <f t="shared" si="1"/>
        <v>#DIV/0!</v>
      </c>
      <c r="Z7" s="80"/>
      <c r="IW7" s="81"/>
    </row>
    <row r="8" spans="1:257" s="79" customFormat="1" ht="91.5" customHeight="1" x14ac:dyDescent="0.2">
      <c r="A8" s="174" t="s">
        <v>108</v>
      </c>
      <c r="B8" s="175" t="s">
        <v>103</v>
      </c>
      <c r="C8" s="184" t="s">
        <v>344</v>
      </c>
      <c r="D8" s="175" t="s">
        <v>109</v>
      </c>
      <c r="E8" s="75" t="s">
        <v>241</v>
      </c>
      <c r="F8" s="217" t="s">
        <v>329</v>
      </c>
      <c r="G8" s="218"/>
      <c r="H8" s="173" t="s">
        <v>331</v>
      </c>
      <c r="I8" s="173" t="s">
        <v>143</v>
      </c>
      <c r="J8" s="173" t="s">
        <v>104</v>
      </c>
      <c r="K8" s="77" t="s">
        <v>404</v>
      </c>
      <c r="L8" s="159" t="s">
        <v>405</v>
      </c>
      <c r="M8" s="78" t="s">
        <v>406</v>
      </c>
      <c r="N8" s="176">
        <v>21</v>
      </c>
      <c r="O8" s="129"/>
      <c r="P8" s="129"/>
      <c r="Q8" s="129"/>
      <c r="R8" s="129"/>
      <c r="S8" s="95"/>
      <c r="T8" s="127">
        <f t="shared" si="0"/>
        <v>0</v>
      </c>
      <c r="U8" s="115" t="e">
        <f t="shared" si="1"/>
        <v>#DIV/0!</v>
      </c>
      <c r="Z8" s="80"/>
      <c r="IW8" s="81"/>
    </row>
    <row r="9" spans="1:257" s="84" customFormat="1" ht="50.1" customHeight="1" x14ac:dyDescent="0.2">
      <c r="A9" s="107" t="s">
        <v>101</v>
      </c>
      <c r="B9" s="108" t="s">
        <v>103</v>
      </c>
      <c r="C9" s="181" t="s">
        <v>343</v>
      </c>
      <c r="D9" s="107" t="s">
        <v>102</v>
      </c>
      <c r="E9" s="83" t="s">
        <v>149</v>
      </c>
      <c r="F9" s="212" t="s">
        <v>317</v>
      </c>
      <c r="G9" s="212"/>
      <c r="H9" s="107" t="s">
        <v>318</v>
      </c>
      <c r="I9" s="107" t="s">
        <v>143</v>
      </c>
      <c r="J9" s="107" t="s">
        <v>104</v>
      </c>
      <c r="K9" s="77" t="s">
        <v>196</v>
      </c>
      <c r="L9" s="109" t="s">
        <v>197</v>
      </c>
      <c r="M9" s="78" t="s">
        <v>198</v>
      </c>
      <c r="N9" s="70">
        <v>1</v>
      </c>
      <c r="O9" s="70"/>
      <c r="P9" s="97"/>
      <c r="Q9" s="97"/>
      <c r="R9" s="90"/>
      <c r="S9" s="70"/>
      <c r="T9" s="185">
        <f t="shared" si="0"/>
        <v>0</v>
      </c>
      <c r="U9" s="115" t="e">
        <f t="shared" si="1"/>
        <v>#DIV/0!</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t="e">
        <f>AVERAGE(U9)</f>
        <v>#DIV/0!</v>
      </c>
    </row>
    <row r="10" spans="1:257" s="74" customFormat="1" ht="56.25" customHeight="1" x14ac:dyDescent="0.2">
      <c r="A10" s="102" t="s">
        <v>150</v>
      </c>
      <c r="B10" s="101" t="s">
        <v>163</v>
      </c>
      <c r="C10" s="184" t="s">
        <v>343</v>
      </c>
      <c r="D10" s="102" t="s">
        <v>102</v>
      </c>
      <c r="E10" s="83" t="s">
        <v>184</v>
      </c>
      <c r="F10" s="212" t="s">
        <v>236</v>
      </c>
      <c r="G10" s="212"/>
      <c r="H10" s="101" t="s">
        <v>316</v>
      </c>
      <c r="I10" s="101" t="s">
        <v>143</v>
      </c>
      <c r="J10" s="101" t="s">
        <v>104</v>
      </c>
      <c r="K10" s="77" t="s">
        <v>193</v>
      </c>
      <c r="L10" s="104" t="s">
        <v>194</v>
      </c>
      <c r="M10" s="78" t="s">
        <v>237</v>
      </c>
      <c r="N10" s="66">
        <v>1</v>
      </c>
      <c r="O10" s="96"/>
      <c r="P10" s="96"/>
      <c r="Q10" s="96"/>
      <c r="R10" s="96"/>
      <c r="S10" s="96"/>
      <c r="T10" s="185">
        <f t="shared" si="0"/>
        <v>0</v>
      </c>
      <c r="U10" s="115" t="e">
        <f t="shared" si="1"/>
        <v>#DIV/0!</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4" t="s">
        <v>343</v>
      </c>
      <c r="D11" s="102" t="s">
        <v>102</v>
      </c>
      <c r="E11" s="83" t="s">
        <v>185</v>
      </c>
      <c r="F11" s="212" t="s">
        <v>238</v>
      </c>
      <c r="G11" s="213"/>
      <c r="H11" s="101" t="s">
        <v>187</v>
      </c>
      <c r="I11" s="101" t="s">
        <v>142</v>
      </c>
      <c r="J11" s="101" t="s">
        <v>104</v>
      </c>
      <c r="K11" s="77" t="s">
        <v>138</v>
      </c>
      <c r="L11" s="104" t="s">
        <v>239</v>
      </c>
      <c r="M11" s="78" t="s">
        <v>195</v>
      </c>
      <c r="N11" s="66">
        <v>1</v>
      </c>
      <c r="O11" s="96"/>
      <c r="P11" s="96"/>
      <c r="Q11" s="96"/>
      <c r="R11" s="96"/>
      <c r="S11" s="96"/>
      <c r="T11" s="185">
        <f t="shared" si="0"/>
        <v>0</v>
      </c>
      <c r="U11" s="115" t="e">
        <f t="shared" si="1"/>
        <v>#DIV/0!</v>
      </c>
      <c r="W11" s="74">
        <f t="shared" ref="W11:W12" si="2">-COS((Q11/Z11)*PI())</f>
        <v>-1</v>
      </c>
      <c r="X11" s="74">
        <v>0</v>
      </c>
      <c r="Y11" s="74">
        <f t="shared" ref="Y11:Y12" si="3">SIN((Q11/Z11)*PI())</f>
        <v>0</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81" t="s">
        <v>343</v>
      </c>
      <c r="D12" s="102" t="s">
        <v>102</v>
      </c>
      <c r="E12" s="83" t="s">
        <v>186</v>
      </c>
      <c r="F12" s="212" t="s">
        <v>255</v>
      </c>
      <c r="G12" s="213"/>
      <c r="H12" s="101" t="s">
        <v>319</v>
      </c>
      <c r="I12" s="101" t="s">
        <v>143</v>
      </c>
      <c r="J12" s="101" t="s">
        <v>104</v>
      </c>
      <c r="K12" s="77" t="s">
        <v>138</v>
      </c>
      <c r="L12" s="104" t="s">
        <v>339</v>
      </c>
      <c r="M12" s="78" t="s">
        <v>220</v>
      </c>
      <c r="N12" s="70">
        <v>1</v>
      </c>
      <c r="O12" s="171"/>
      <c r="P12" s="110"/>
      <c r="Q12" s="171"/>
      <c r="R12" s="171"/>
      <c r="S12" s="110"/>
      <c r="T12" s="185">
        <f t="shared" si="0"/>
        <v>0</v>
      </c>
      <c r="U12" s="115" t="e">
        <f t="shared" si="1"/>
        <v>#DIV/0!</v>
      </c>
      <c r="V12" s="84">
        <v>0</v>
      </c>
      <c r="W12" s="84">
        <f t="shared" si="2"/>
        <v>-1</v>
      </c>
      <c r="X12" s="84">
        <v>0</v>
      </c>
      <c r="Y12" s="84">
        <f t="shared" si="3"/>
        <v>0</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t="e">
        <f>AVERAGE(U6:U12)</f>
        <v>#DIV/0!</v>
      </c>
    </row>
    <row r="13" spans="1:257" s="74" customFormat="1" ht="50.1" customHeight="1" x14ac:dyDescent="0.2">
      <c r="A13" s="173" t="s">
        <v>161</v>
      </c>
      <c r="B13" s="174" t="s">
        <v>117</v>
      </c>
      <c r="C13" s="184" t="s">
        <v>343</v>
      </c>
      <c r="D13" s="174" t="s">
        <v>109</v>
      </c>
      <c r="E13" s="83" t="s">
        <v>353</v>
      </c>
      <c r="F13" s="214" t="s">
        <v>322</v>
      </c>
      <c r="G13" s="215"/>
      <c r="H13" s="173" t="s">
        <v>334</v>
      </c>
      <c r="I13" s="173" t="s">
        <v>143</v>
      </c>
      <c r="J13" s="173" t="s">
        <v>104</v>
      </c>
      <c r="K13" s="77" t="s">
        <v>394</v>
      </c>
      <c r="L13" s="159" t="s">
        <v>395</v>
      </c>
      <c r="M13" s="78" t="s">
        <v>396</v>
      </c>
      <c r="N13" s="165">
        <v>5</v>
      </c>
      <c r="O13" s="130"/>
      <c r="P13" s="130"/>
      <c r="Q13" s="131"/>
      <c r="R13" s="130"/>
      <c r="S13" s="130"/>
      <c r="T13" s="127">
        <f t="shared" si="0"/>
        <v>0</v>
      </c>
      <c r="U13" s="115" t="e">
        <f t="shared" si="1"/>
        <v>#DIV/0!</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3" t="s">
        <v>161</v>
      </c>
      <c r="B14" s="174" t="s">
        <v>117</v>
      </c>
      <c r="C14" s="184" t="s">
        <v>343</v>
      </c>
      <c r="D14" s="174" t="s">
        <v>109</v>
      </c>
      <c r="E14" s="83" t="s">
        <v>354</v>
      </c>
      <c r="F14" s="214" t="s">
        <v>323</v>
      </c>
      <c r="G14" s="215"/>
      <c r="H14" s="173" t="s">
        <v>335</v>
      </c>
      <c r="I14" s="173" t="s">
        <v>143</v>
      </c>
      <c r="J14" s="173" t="s">
        <v>104</v>
      </c>
      <c r="K14" s="77" t="s">
        <v>391</v>
      </c>
      <c r="L14" s="159" t="s">
        <v>392</v>
      </c>
      <c r="M14" s="78" t="s">
        <v>393</v>
      </c>
      <c r="N14" s="165">
        <v>2</v>
      </c>
      <c r="O14" s="130"/>
      <c r="P14" s="130"/>
      <c r="Q14" s="130"/>
      <c r="R14" s="130"/>
      <c r="S14" s="130"/>
      <c r="T14" s="127">
        <f t="shared" si="0"/>
        <v>0</v>
      </c>
      <c r="U14" s="115" t="e">
        <f t="shared" si="1"/>
        <v>#DIV/0!</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75.75" customHeight="1" x14ac:dyDescent="0.2">
      <c r="A15" s="173" t="s">
        <v>161</v>
      </c>
      <c r="B15" s="174" t="s">
        <v>117</v>
      </c>
      <c r="C15" s="184" t="s">
        <v>344</v>
      </c>
      <c r="D15" s="174" t="s">
        <v>109</v>
      </c>
      <c r="E15" s="83" t="s">
        <v>355</v>
      </c>
      <c r="F15" s="214" t="s">
        <v>324</v>
      </c>
      <c r="G15" s="215"/>
      <c r="H15" s="173" t="s">
        <v>390</v>
      </c>
      <c r="I15" s="173" t="s">
        <v>143</v>
      </c>
      <c r="J15" s="173" t="s">
        <v>104</v>
      </c>
      <c r="K15" s="77" t="s">
        <v>387</v>
      </c>
      <c r="L15" s="159" t="s">
        <v>388</v>
      </c>
      <c r="M15" s="78" t="s">
        <v>389</v>
      </c>
      <c r="N15" s="165">
        <v>1</v>
      </c>
      <c r="O15" s="130"/>
      <c r="P15" s="130"/>
      <c r="Q15" s="130"/>
      <c r="R15" s="130"/>
      <c r="S15" s="179"/>
      <c r="T15" s="127">
        <f t="shared" si="0"/>
        <v>0</v>
      </c>
      <c r="U15" s="115" t="e">
        <f t="shared" si="1"/>
        <v>#DIV/0!</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91.5" customHeight="1" x14ac:dyDescent="0.2">
      <c r="A16" s="173" t="s">
        <v>161</v>
      </c>
      <c r="B16" s="174" t="s">
        <v>117</v>
      </c>
      <c r="C16" s="184" t="s">
        <v>344</v>
      </c>
      <c r="D16" s="174" t="s">
        <v>109</v>
      </c>
      <c r="E16" s="83" t="s">
        <v>356</v>
      </c>
      <c r="F16" s="214" t="s">
        <v>325</v>
      </c>
      <c r="G16" s="215"/>
      <c r="H16" s="173" t="s">
        <v>336</v>
      </c>
      <c r="I16" s="173" t="s">
        <v>143</v>
      </c>
      <c r="J16" s="173" t="s">
        <v>104</v>
      </c>
      <c r="K16" s="77" t="s">
        <v>387</v>
      </c>
      <c r="L16" s="159" t="s">
        <v>388</v>
      </c>
      <c r="M16" s="78" t="s">
        <v>389</v>
      </c>
      <c r="N16" s="165">
        <v>1</v>
      </c>
      <c r="O16" s="130"/>
      <c r="P16" s="130"/>
      <c r="Q16" s="130"/>
      <c r="R16" s="130"/>
      <c r="S16" s="130"/>
      <c r="T16" s="127">
        <f t="shared" si="0"/>
        <v>0</v>
      </c>
      <c r="U16" s="115" t="e">
        <f t="shared" si="1"/>
        <v>#DIV/0!</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3" t="s">
        <v>161</v>
      </c>
      <c r="B17" s="174" t="s">
        <v>117</v>
      </c>
      <c r="C17" s="184" t="s">
        <v>344</v>
      </c>
      <c r="D17" s="174" t="s">
        <v>109</v>
      </c>
      <c r="E17" s="83" t="s">
        <v>332</v>
      </c>
      <c r="F17" s="214" t="s">
        <v>326</v>
      </c>
      <c r="G17" s="215"/>
      <c r="H17" s="173" t="s">
        <v>337</v>
      </c>
      <c r="I17" s="173" t="s">
        <v>143</v>
      </c>
      <c r="J17" s="173" t="s">
        <v>104</v>
      </c>
      <c r="K17" s="77" t="s">
        <v>387</v>
      </c>
      <c r="L17" s="159" t="s">
        <v>388</v>
      </c>
      <c r="M17" s="78" t="s">
        <v>389</v>
      </c>
      <c r="N17" s="165">
        <v>1</v>
      </c>
      <c r="O17" s="130"/>
      <c r="P17" s="130"/>
      <c r="Q17" s="130"/>
      <c r="R17" s="130"/>
      <c r="S17" s="130"/>
      <c r="T17" s="127">
        <f t="shared" si="0"/>
        <v>0</v>
      </c>
      <c r="U17" s="115" t="e">
        <f t="shared" si="1"/>
        <v>#DIV/0!</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123.75" customHeight="1" x14ac:dyDescent="0.2">
      <c r="A18" s="173" t="s">
        <v>161</v>
      </c>
      <c r="B18" s="174" t="s">
        <v>117</v>
      </c>
      <c r="C18" s="184" t="s">
        <v>344</v>
      </c>
      <c r="D18" s="174" t="s">
        <v>109</v>
      </c>
      <c r="E18" s="83" t="s">
        <v>333</v>
      </c>
      <c r="F18" s="214" t="s">
        <v>327</v>
      </c>
      <c r="G18" s="215"/>
      <c r="H18" s="173" t="s">
        <v>338</v>
      </c>
      <c r="I18" s="173" t="s">
        <v>143</v>
      </c>
      <c r="J18" s="173" t="s">
        <v>104</v>
      </c>
      <c r="K18" s="77" t="s">
        <v>385</v>
      </c>
      <c r="L18" s="159" t="s">
        <v>386</v>
      </c>
      <c r="M18" s="78" t="s">
        <v>340</v>
      </c>
      <c r="N18" s="165">
        <v>2350</v>
      </c>
      <c r="O18" s="130"/>
      <c r="P18" s="130"/>
      <c r="Q18" s="178"/>
      <c r="R18" s="178"/>
      <c r="S18" s="178"/>
      <c r="T18" s="166">
        <f t="shared" si="0"/>
        <v>0</v>
      </c>
      <c r="U18" s="115" t="e">
        <f t="shared" si="1"/>
        <v>#DIV/0!</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4" t="s">
        <v>343</v>
      </c>
      <c r="D19" s="102" t="s">
        <v>120</v>
      </c>
      <c r="E19" s="83" t="s">
        <v>166</v>
      </c>
      <c r="F19" s="214" t="s">
        <v>382</v>
      </c>
      <c r="G19" s="215"/>
      <c r="H19" s="101" t="s">
        <v>383</v>
      </c>
      <c r="I19" s="101" t="s">
        <v>143</v>
      </c>
      <c r="J19" s="101" t="s">
        <v>104</v>
      </c>
      <c r="K19" s="77" t="s">
        <v>193</v>
      </c>
      <c r="L19" s="164" t="s">
        <v>384</v>
      </c>
      <c r="M19" s="78" t="s">
        <v>237</v>
      </c>
      <c r="N19" s="70">
        <v>1</v>
      </c>
      <c r="O19" s="86"/>
      <c r="P19" s="86"/>
      <c r="Q19" s="86"/>
      <c r="R19" s="86"/>
      <c r="S19" s="86"/>
      <c r="T19" s="185">
        <f t="shared" si="0"/>
        <v>0</v>
      </c>
      <c r="U19" s="115" t="e">
        <f t="shared" si="1"/>
        <v>#DIV/0!</v>
      </c>
      <c r="V19" s="74">
        <v>0</v>
      </c>
      <c r="W19" s="74">
        <f t="shared" ref="W19:W37" si="4">-COS((Q19/Z19)*PI())</f>
        <v>-1</v>
      </c>
      <c r="X19" s="74">
        <v>0</v>
      </c>
      <c r="Y19" s="74">
        <f t="shared" ref="Y19:Y37" si="5">SIN((Q19/Z19)*PI())</f>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84" customFormat="1" ht="50.1" customHeight="1" x14ac:dyDescent="0.2">
      <c r="A20" s="102" t="s">
        <v>111</v>
      </c>
      <c r="B20" s="102" t="s">
        <v>118</v>
      </c>
      <c r="C20" s="181" t="s">
        <v>343</v>
      </c>
      <c r="D20" s="102" t="s">
        <v>121</v>
      </c>
      <c r="E20" s="83" t="s">
        <v>188</v>
      </c>
      <c r="F20" s="212" t="s">
        <v>229</v>
      </c>
      <c r="G20" s="213"/>
      <c r="H20" s="101" t="s">
        <v>199</v>
      </c>
      <c r="I20" s="101" t="s">
        <v>142</v>
      </c>
      <c r="J20" s="101" t="s">
        <v>104</v>
      </c>
      <c r="K20" s="77" t="s">
        <v>137</v>
      </c>
      <c r="L20" s="104" t="s">
        <v>200</v>
      </c>
      <c r="M20" s="78" t="s">
        <v>201</v>
      </c>
      <c r="N20" s="90">
        <v>1</v>
      </c>
      <c r="O20" s="97"/>
      <c r="P20" s="97"/>
      <c r="Q20" s="97"/>
      <c r="R20" s="97"/>
      <c r="S20" s="97"/>
      <c r="T20" s="185">
        <f t="shared" si="0"/>
        <v>0</v>
      </c>
      <c r="U20" s="115" t="e">
        <f t="shared" si="1"/>
        <v>#DIV/0!</v>
      </c>
      <c r="V20" s="74">
        <v>0</v>
      </c>
      <c r="W20" s="74">
        <f t="shared" si="4"/>
        <v>-1</v>
      </c>
      <c r="X20" s="74">
        <v>0</v>
      </c>
      <c r="Y20" s="74">
        <f t="shared" si="5"/>
        <v>0</v>
      </c>
      <c r="Z20" s="82">
        <v>1</v>
      </c>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row>
    <row r="21" spans="1:257" s="84" customFormat="1" ht="69.75" customHeight="1" x14ac:dyDescent="0.2">
      <c r="A21" s="194" t="s">
        <v>111</v>
      </c>
      <c r="B21" s="194" t="s">
        <v>118</v>
      </c>
      <c r="C21" s="194" t="s">
        <v>343</v>
      </c>
      <c r="D21" s="194" t="s">
        <v>121</v>
      </c>
      <c r="E21" s="83" t="s">
        <v>189</v>
      </c>
      <c r="F21" s="212" t="s">
        <v>230</v>
      </c>
      <c r="G21" s="213"/>
      <c r="H21" s="193" t="s">
        <v>231</v>
      </c>
      <c r="I21" s="193" t="s">
        <v>142</v>
      </c>
      <c r="J21" s="193" t="s">
        <v>104</v>
      </c>
      <c r="K21" s="77" t="s">
        <v>202</v>
      </c>
      <c r="L21" s="164" t="s">
        <v>203</v>
      </c>
      <c r="M21" s="78" t="s">
        <v>201</v>
      </c>
      <c r="N21" s="90">
        <v>1</v>
      </c>
      <c r="O21" s="97"/>
      <c r="P21" s="97"/>
      <c r="Q21" s="97"/>
      <c r="R21" s="97"/>
      <c r="S21" s="97"/>
      <c r="T21" s="185">
        <f t="shared" ref="T21" si="6">SUM(O21:R21)</f>
        <v>0</v>
      </c>
      <c r="U21" s="115" t="e">
        <f t="shared" si="1"/>
        <v>#DIV/0!</v>
      </c>
      <c r="V21" s="74">
        <v>0</v>
      </c>
      <c r="W21" s="74">
        <f t="shared" ref="W21" si="7">-COS((Q21/Z21)*PI())</f>
        <v>-1</v>
      </c>
      <c r="X21" s="74">
        <v>0</v>
      </c>
      <c r="Y21" s="74">
        <f t="shared" ref="Y21" si="8">SIN((Q21/Z21)*PI())</f>
        <v>0</v>
      </c>
      <c r="Z21" s="82">
        <v>1</v>
      </c>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82" t="e">
        <f>AVERAGE(U20:U21)</f>
        <v>#DIV/0!</v>
      </c>
    </row>
    <row r="22" spans="1:257" s="84" customFormat="1" ht="69.75" customHeight="1" x14ac:dyDescent="0.2">
      <c r="A22" s="102" t="s">
        <v>111</v>
      </c>
      <c r="B22" s="102" t="s">
        <v>118</v>
      </c>
      <c r="C22" s="181" t="s">
        <v>343</v>
      </c>
      <c r="D22" s="102" t="s">
        <v>121</v>
      </c>
      <c r="E22" s="83" t="s">
        <v>379</v>
      </c>
      <c r="F22" s="212" t="s">
        <v>380</v>
      </c>
      <c r="G22" s="213"/>
      <c r="H22" s="101" t="s">
        <v>381</v>
      </c>
      <c r="I22" s="101" t="s">
        <v>142</v>
      </c>
      <c r="J22" s="101" t="s">
        <v>104</v>
      </c>
      <c r="K22" s="77" t="s">
        <v>202</v>
      </c>
      <c r="L22" s="104" t="s">
        <v>203</v>
      </c>
      <c r="M22" s="78" t="s">
        <v>201</v>
      </c>
      <c r="N22" s="90">
        <v>1</v>
      </c>
      <c r="O22" s="97"/>
      <c r="P22" s="97"/>
      <c r="Q22" s="97"/>
      <c r="R22" s="97"/>
      <c r="S22" s="97"/>
      <c r="T22" s="185">
        <f t="shared" si="0"/>
        <v>0</v>
      </c>
      <c r="U22" s="115" t="e">
        <f t="shared" si="1"/>
        <v>#DIV/0!</v>
      </c>
      <c r="V22" s="74">
        <v>0</v>
      </c>
      <c r="W22" s="74">
        <f t="shared" si="4"/>
        <v>-1</v>
      </c>
      <c r="X22" s="74">
        <v>0</v>
      </c>
      <c r="Y22" s="74">
        <f t="shared" si="5"/>
        <v>0</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82" t="e">
        <f>AVERAGE(U20:U22)</f>
        <v>#DIV/0!</v>
      </c>
    </row>
    <row r="23" spans="1:257" s="74" customFormat="1" ht="75" customHeight="1" x14ac:dyDescent="0.2">
      <c r="A23" s="102" t="s">
        <v>112</v>
      </c>
      <c r="B23" s="102" t="s">
        <v>118</v>
      </c>
      <c r="C23" s="184" t="s">
        <v>343</v>
      </c>
      <c r="D23" s="102" t="s">
        <v>121</v>
      </c>
      <c r="E23" s="83" t="s">
        <v>154</v>
      </c>
      <c r="F23" s="212" t="s">
        <v>377</v>
      </c>
      <c r="G23" s="213"/>
      <c r="H23" s="101" t="s">
        <v>378</v>
      </c>
      <c r="I23" s="101" t="s">
        <v>143</v>
      </c>
      <c r="J23" s="101" t="s">
        <v>104</v>
      </c>
      <c r="K23" s="77" t="s">
        <v>202</v>
      </c>
      <c r="L23" s="104" t="s">
        <v>204</v>
      </c>
      <c r="M23" s="78" t="s">
        <v>205</v>
      </c>
      <c r="N23" s="70">
        <v>1</v>
      </c>
      <c r="O23" s="70"/>
      <c r="P23" s="70"/>
      <c r="Q23" s="70"/>
      <c r="R23" s="70"/>
      <c r="S23" s="70"/>
      <c r="T23" s="185">
        <f t="shared" si="0"/>
        <v>0</v>
      </c>
      <c r="U23" s="115" t="e">
        <f t="shared" si="1"/>
        <v>#DIV/0!</v>
      </c>
      <c r="V23" s="74">
        <v>0</v>
      </c>
      <c r="W23" s="74">
        <f t="shared" si="4"/>
        <v>-1</v>
      </c>
      <c r="X23" s="74">
        <v>0</v>
      </c>
      <c r="Y23" s="74">
        <f t="shared" si="5"/>
        <v>0</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IW23" s="82" t="e">
        <f>AVERAGE(U23)</f>
        <v>#DIV/0!</v>
      </c>
    </row>
    <row r="24" spans="1:257" s="84" customFormat="1" ht="50.1" customHeight="1" x14ac:dyDescent="0.2">
      <c r="A24" s="193" t="s">
        <v>159</v>
      </c>
      <c r="B24" s="193" t="s">
        <v>103</v>
      </c>
      <c r="C24" s="194" t="s">
        <v>343</v>
      </c>
      <c r="D24" s="194" t="s">
        <v>119</v>
      </c>
      <c r="E24" s="83" t="s">
        <v>242</v>
      </c>
      <c r="F24" s="216" t="s">
        <v>367</v>
      </c>
      <c r="G24" s="216"/>
      <c r="H24" s="193" t="s">
        <v>368</v>
      </c>
      <c r="I24" s="193" t="s">
        <v>143</v>
      </c>
      <c r="J24" s="193" t="s">
        <v>104</v>
      </c>
      <c r="K24" s="77" t="s">
        <v>373</v>
      </c>
      <c r="L24" s="159" t="s">
        <v>374</v>
      </c>
      <c r="M24" s="78" t="s">
        <v>375</v>
      </c>
      <c r="N24" s="198">
        <v>720000</v>
      </c>
      <c r="O24" s="98"/>
      <c r="P24" s="98"/>
      <c r="Q24" s="98"/>
      <c r="R24" s="98"/>
      <c r="S24" s="98"/>
      <c r="T24" s="166">
        <f t="shared" si="0"/>
        <v>0</v>
      </c>
      <c r="U24" s="115" t="e">
        <f t="shared" si="1"/>
        <v>#DIV/0!</v>
      </c>
      <c r="Z24" s="85"/>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5"/>
    </row>
    <row r="25" spans="1:257" s="84" customFormat="1" ht="67.5" customHeight="1" x14ac:dyDescent="0.2">
      <c r="A25" s="193" t="s">
        <v>159</v>
      </c>
      <c r="B25" s="193" t="s">
        <v>103</v>
      </c>
      <c r="C25" s="194" t="s">
        <v>343</v>
      </c>
      <c r="D25" s="194" t="s">
        <v>119</v>
      </c>
      <c r="E25" s="83" t="s">
        <v>369</v>
      </c>
      <c r="F25" s="216" t="s">
        <v>371</v>
      </c>
      <c r="G25" s="216"/>
      <c r="H25" s="193" t="s">
        <v>372</v>
      </c>
      <c r="I25" s="193" t="s">
        <v>143</v>
      </c>
      <c r="J25" s="193" t="s">
        <v>104</v>
      </c>
      <c r="K25" s="77" t="s">
        <v>138</v>
      </c>
      <c r="L25" s="164" t="s">
        <v>258</v>
      </c>
      <c r="M25" s="78" t="s">
        <v>259</v>
      </c>
      <c r="N25" s="198">
        <v>4</v>
      </c>
      <c r="O25" s="98"/>
      <c r="P25" s="98"/>
      <c r="Q25" s="98"/>
      <c r="R25" s="98"/>
      <c r="S25" s="98"/>
      <c r="T25" s="166">
        <f t="shared" ref="T25" si="9">SUM(O25:R25)</f>
        <v>0</v>
      </c>
      <c r="U25" s="115" t="e">
        <f t="shared" si="1"/>
        <v>#DIV/0!</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84" customFormat="1" ht="99.75" customHeight="1" x14ac:dyDescent="0.2">
      <c r="A26" s="101" t="s">
        <v>159</v>
      </c>
      <c r="B26" s="180" t="s">
        <v>103</v>
      </c>
      <c r="C26" s="181" t="s">
        <v>343</v>
      </c>
      <c r="D26" s="102" t="s">
        <v>119</v>
      </c>
      <c r="E26" s="83" t="s">
        <v>370</v>
      </c>
      <c r="F26" s="216" t="s">
        <v>228</v>
      </c>
      <c r="G26" s="216"/>
      <c r="H26" s="101" t="s">
        <v>376</v>
      </c>
      <c r="I26" s="101" t="s">
        <v>143</v>
      </c>
      <c r="J26" s="101" t="s">
        <v>104</v>
      </c>
      <c r="K26" s="77" t="s">
        <v>248</v>
      </c>
      <c r="L26" s="164" t="s">
        <v>249</v>
      </c>
      <c r="M26" s="78" t="s">
        <v>250</v>
      </c>
      <c r="N26" s="135">
        <v>0.2</v>
      </c>
      <c r="O26" s="98"/>
      <c r="P26" s="98"/>
      <c r="Q26" s="98"/>
      <c r="R26" s="98"/>
      <c r="S26" s="98"/>
      <c r="T26" s="166">
        <f t="shared" si="0"/>
        <v>0</v>
      </c>
      <c r="U26" s="115" t="e">
        <f t="shared" si="1"/>
        <v>#DIV/0!</v>
      </c>
      <c r="Z26" s="85"/>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IW26" s="85"/>
    </row>
    <row r="27" spans="1:257" s="74" customFormat="1" ht="50.1" customHeight="1" x14ac:dyDescent="0.2">
      <c r="A27" s="101" t="s">
        <v>162</v>
      </c>
      <c r="B27" s="181" t="s">
        <v>118</v>
      </c>
      <c r="C27" s="184" t="s">
        <v>345</v>
      </c>
      <c r="D27" s="102" t="s">
        <v>120</v>
      </c>
      <c r="E27" s="83" t="s">
        <v>179</v>
      </c>
      <c r="F27" s="214" t="s">
        <v>366</v>
      </c>
      <c r="G27" s="215"/>
      <c r="H27" s="101" t="s">
        <v>256</v>
      </c>
      <c r="I27" s="101" t="s">
        <v>143</v>
      </c>
      <c r="J27" s="101" t="s">
        <v>104</v>
      </c>
      <c r="K27" s="77" t="s">
        <v>138</v>
      </c>
      <c r="L27" s="104" t="s">
        <v>258</v>
      </c>
      <c r="M27" s="78" t="s">
        <v>259</v>
      </c>
      <c r="N27" s="93">
        <v>1</v>
      </c>
      <c r="O27" s="168"/>
      <c r="P27" s="168"/>
      <c r="Q27" s="168"/>
      <c r="R27" s="168"/>
      <c r="S27" s="168"/>
      <c r="T27" s="127">
        <f t="shared" si="0"/>
        <v>0</v>
      </c>
      <c r="U27" s="115" t="e">
        <f t="shared" si="1"/>
        <v>#DIV/0!</v>
      </c>
      <c r="V27" s="74">
        <v>0</v>
      </c>
      <c r="W27" s="74">
        <f t="shared" si="4"/>
        <v>-1</v>
      </c>
      <c r="X27" s="74">
        <v>0</v>
      </c>
      <c r="Y27" s="74">
        <f t="shared" si="5"/>
        <v>0</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row>
    <row r="28" spans="1:257" s="74" customFormat="1" ht="70.5" customHeight="1" x14ac:dyDescent="0.2">
      <c r="A28" s="101" t="s">
        <v>162</v>
      </c>
      <c r="B28" s="181" t="s">
        <v>118</v>
      </c>
      <c r="C28" s="184" t="s">
        <v>345</v>
      </c>
      <c r="D28" s="102" t="s">
        <v>120</v>
      </c>
      <c r="E28" s="83" t="s">
        <v>257</v>
      </c>
      <c r="F28" s="214" t="s">
        <v>260</v>
      </c>
      <c r="G28" s="215"/>
      <c r="H28" s="101" t="s">
        <v>261</v>
      </c>
      <c r="I28" s="101" t="s">
        <v>142</v>
      </c>
      <c r="J28" s="101" t="s">
        <v>104</v>
      </c>
      <c r="K28" s="77" t="s">
        <v>262</v>
      </c>
      <c r="L28" s="103" t="s">
        <v>263</v>
      </c>
      <c r="M28" s="78" t="s">
        <v>264</v>
      </c>
      <c r="N28" s="70">
        <v>0.42</v>
      </c>
      <c r="O28" s="99"/>
      <c r="P28" s="99"/>
      <c r="Q28" s="99"/>
      <c r="R28" s="99"/>
      <c r="S28" s="99"/>
      <c r="T28" s="185">
        <f t="shared" si="0"/>
        <v>0</v>
      </c>
      <c r="U28" s="115" t="e">
        <f t="shared" si="1"/>
        <v>#DIV/0!</v>
      </c>
      <c r="V28" s="74">
        <v>0</v>
      </c>
      <c r="W28" s="74">
        <f t="shared" si="4"/>
        <v>-1</v>
      </c>
      <c r="X28" s="74">
        <v>0</v>
      </c>
      <c r="Y28" s="74">
        <f t="shared" si="5"/>
        <v>0</v>
      </c>
      <c r="Z28" s="82">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IW28" s="82" t="e">
        <f>AVERAGE(U27:U28)</f>
        <v>#DIV/0!</v>
      </c>
    </row>
    <row r="29" spans="1:257" s="84" customFormat="1" ht="50.1" customHeight="1" x14ac:dyDescent="0.2">
      <c r="A29" s="102" t="s">
        <v>113</v>
      </c>
      <c r="B29" s="102" t="s">
        <v>118</v>
      </c>
      <c r="C29" s="184" t="s">
        <v>344</v>
      </c>
      <c r="D29" s="102" t="s">
        <v>120</v>
      </c>
      <c r="E29" s="83" t="s">
        <v>167</v>
      </c>
      <c r="F29" s="212" t="s">
        <v>168</v>
      </c>
      <c r="G29" s="213"/>
      <c r="H29" s="101" t="s">
        <v>169</v>
      </c>
      <c r="I29" s="101" t="s">
        <v>143</v>
      </c>
      <c r="J29" s="101" t="s">
        <v>104</v>
      </c>
      <c r="K29" s="77" t="s">
        <v>196</v>
      </c>
      <c r="L29" s="104" t="s">
        <v>218</v>
      </c>
      <c r="M29" s="78" t="s">
        <v>216</v>
      </c>
      <c r="N29" s="91">
        <v>1</v>
      </c>
      <c r="O29" s="154"/>
      <c r="P29" s="106"/>
      <c r="Q29" s="106"/>
      <c r="R29" s="105"/>
      <c r="S29" s="91"/>
      <c r="T29" s="185">
        <f t="shared" si="0"/>
        <v>0</v>
      </c>
      <c r="U29" s="115" t="e">
        <f t="shared" si="1"/>
        <v>#DIV/0!</v>
      </c>
      <c r="V29" s="84">
        <v>0</v>
      </c>
      <c r="W29" s="84">
        <f t="shared" si="4"/>
        <v>-1</v>
      </c>
      <c r="X29" s="84">
        <v>0</v>
      </c>
      <c r="Y29" s="84">
        <f t="shared" si="5"/>
        <v>0</v>
      </c>
      <c r="Z29" s="85">
        <v>1</v>
      </c>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row>
    <row r="30" spans="1:257" s="79" customFormat="1" ht="50.1" customHeight="1" x14ac:dyDescent="0.2">
      <c r="A30" s="73" t="s">
        <v>113</v>
      </c>
      <c r="B30" s="73" t="s">
        <v>118</v>
      </c>
      <c r="C30" s="184" t="s">
        <v>344</v>
      </c>
      <c r="D30" s="73" t="s">
        <v>120</v>
      </c>
      <c r="E30" s="149" t="s">
        <v>170</v>
      </c>
      <c r="F30" s="214" t="s">
        <v>171</v>
      </c>
      <c r="G30" s="215"/>
      <c r="H30" s="150" t="s">
        <v>172</v>
      </c>
      <c r="I30" s="150" t="s">
        <v>143</v>
      </c>
      <c r="J30" s="150" t="s">
        <v>104</v>
      </c>
      <c r="K30" s="77" t="s">
        <v>196</v>
      </c>
      <c r="L30" s="148" t="s">
        <v>218</v>
      </c>
      <c r="M30" s="78" t="s">
        <v>216</v>
      </c>
      <c r="N30" s="154">
        <v>1</v>
      </c>
      <c r="O30" s="167"/>
      <c r="P30" s="154"/>
      <c r="Q30" s="167"/>
      <c r="R30" s="154"/>
      <c r="S30" s="167"/>
      <c r="T30" s="185">
        <f t="shared" si="0"/>
        <v>0</v>
      </c>
      <c r="U30" s="115" t="e">
        <f t="shared" si="1"/>
        <v>#DIV/0!</v>
      </c>
      <c r="V30" s="79">
        <v>0</v>
      </c>
      <c r="W30" s="79">
        <f>-COS((R30/Z30)*PI())</f>
        <v>-1</v>
      </c>
      <c r="X30" s="79">
        <v>0</v>
      </c>
      <c r="Y30" s="79">
        <f>SIN((R30/Z30)*PI())</f>
        <v>0</v>
      </c>
      <c r="Z30" s="81">
        <v>1</v>
      </c>
    </row>
    <row r="31" spans="1:257" s="84" customFormat="1" ht="50.1" customHeight="1" x14ac:dyDescent="0.2">
      <c r="A31" s="145" t="s">
        <v>113</v>
      </c>
      <c r="B31" s="145" t="s">
        <v>118</v>
      </c>
      <c r="C31" s="184" t="s">
        <v>344</v>
      </c>
      <c r="D31" s="145" t="s">
        <v>120</v>
      </c>
      <c r="E31" s="83" t="s">
        <v>173</v>
      </c>
      <c r="F31" s="212" t="s">
        <v>174</v>
      </c>
      <c r="G31" s="213"/>
      <c r="H31" s="144" t="s">
        <v>175</v>
      </c>
      <c r="I31" s="144" t="s">
        <v>143</v>
      </c>
      <c r="J31" s="144" t="s">
        <v>104</v>
      </c>
      <c r="K31" s="77" t="s">
        <v>196</v>
      </c>
      <c r="L31" s="146" t="s">
        <v>218</v>
      </c>
      <c r="M31" s="78" t="s">
        <v>216</v>
      </c>
      <c r="N31" s="91">
        <v>1</v>
      </c>
      <c r="O31" s="105"/>
      <c r="P31" s="91"/>
      <c r="Q31" s="91"/>
      <c r="R31" s="93"/>
      <c r="S31" s="105"/>
      <c r="T31" s="185">
        <f t="shared" si="0"/>
        <v>0</v>
      </c>
      <c r="U31" s="115" t="e">
        <f t="shared" si="1"/>
        <v>#DIV/0!</v>
      </c>
      <c r="V31" s="84">
        <v>0</v>
      </c>
      <c r="W31" s="84">
        <f t="shared" si="4"/>
        <v>-1</v>
      </c>
      <c r="X31" s="84">
        <v>0</v>
      </c>
      <c r="Y31" s="84">
        <f t="shared" si="5"/>
        <v>0</v>
      </c>
      <c r="Z31" s="85">
        <v>1</v>
      </c>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row>
    <row r="32" spans="1:257" s="79" customFormat="1" ht="50.1" customHeight="1" x14ac:dyDescent="0.2">
      <c r="A32" s="73" t="s">
        <v>113</v>
      </c>
      <c r="B32" s="73" t="s">
        <v>118</v>
      </c>
      <c r="C32" s="184" t="s">
        <v>344</v>
      </c>
      <c r="D32" s="73" t="s">
        <v>120</v>
      </c>
      <c r="E32" s="149" t="s">
        <v>176</v>
      </c>
      <c r="F32" s="216" t="s">
        <v>221</v>
      </c>
      <c r="G32" s="216"/>
      <c r="H32" s="150" t="s">
        <v>251</v>
      </c>
      <c r="I32" s="150" t="s">
        <v>143</v>
      </c>
      <c r="J32" s="150" t="s">
        <v>104</v>
      </c>
      <c r="K32" s="77" t="s">
        <v>252</v>
      </c>
      <c r="L32" s="164" t="s">
        <v>253</v>
      </c>
      <c r="M32" s="78" t="s">
        <v>254</v>
      </c>
      <c r="N32" s="154">
        <v>1</v>
      </c>
      <c r="O32" s="154"/>
      <c r="P32" s="154"/>
      <c r="Q32" s="154"/>
      <c r="R32" s="155"/>
      <c r="S32" s="154"/>
      <c r="T32" s="185">
        <f t="shared" si="0"/>
        <v>0</v>
      </c>
      <c r="U32" s="115" t="e">
        <f t="shared" si="1"/>
        <v>#DIV/0!</v>
      </c>
      <c r="Z32" s="81"/>
    </row>
    <row r="33" spans="1:257" s="84" customFormat="1" ht="50.1" customHeight="1" x14ac:dyDescent="0.2">
      <c r="A33" s="163" t="s">
        <v>113</v>
      </c>
      <c r="B33" s="119" t="s">
        <v>118</v>
      </c>
      <c r="C33" s="184" t="s">
        <v>344</v>
      </c>
      <c r="D33" s="119" t="s">
        <v>120</v>
      </c>
      <c r="E33" s="83" t="s">
        <v>177</v>
      </c>
      <c r="F33" s="214" t="s">
        <v>222</v>
      </c>
      <c r="G33" s="215"/>
      <c r="H33" s="118" t="s">
        <v>223</v>
      </c>
      <c r="I33" s="118" t="s">
        <v>143</v>
      </c>
      <c r="J33" s="118" t="s">
        <v>104</v>
      </c>
      <c r="K33" s="77" t="s">
        <v>224</v>
      </c>
      <c r="L33" s="120" t="s">
        <v>225</v>
      </c>
      <c r="M33" s="78" t="s">
        <v>225</v>
      </c>
      <c r="N33" s="133" t="s">
        <v>226</v>
      </c>
      <c r="O33" s="190"/>
      <c r="P33" s="134"/>
      <c r="Q33" s="134"/>
      <c r="R33" s="134"/>
      <c r="S33" s="134"/>
      <c r="T33" s="127">
        <f t="shared" si="0"/>
        <v>0</v>
      </c>
      <c r="U33" s="115" t="e">
        <f t="shared" si="1"/>
        <v>#DIV/0!</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row>
    <row r="34" spans="1:257" s="84" customFormat="1" ht="50.1" customHeight="1" x14ac:dyDescent="0.2">
      <c r="A34" s="163" t="s">
        <v>113</v>
      </c>
      <c r="B34" s="119" t="s">
        <v>118</v>
      </c>
      <c r="C34" s="184" t="s">
        <v>344</v>
      </c>
      <c r="D34" s="119" t="s">
        <v>120</v>
      </c>
      <c r="E34" s="83" t="s">
        <v>178</v>
      </c>
      <c r="F34" s="214" t="s">
        <v>227</v>
      </c>
      <c r="G34" s="215"/>
      <c r="H34" s="118" t="s">
        <v>364</v>
      </c>
      <c r="I34" s="118" t="s">
        <v>143</v>
      </c>
      <c r="J34" s="118" t="s">
        <v>104</v>
      </c>
      <c r="K34" s="77" t="s">
        <v>224</v>
      </c>
      <c r="L34" s="120" t="s">
        <v>225</v>
      </c>
      <c r="M34" s="78" t="s">
        <v>225</v>
      </c>
      <c r="N34" s="133" t="s">
        <v>226</v>
      </c>
      <c r="O34" s="190"/>
      <c r="P34" s="134"/>
      <c r="Q34" s="134"/>
      <c r="R34" s="134"/>
      <c r="S34" s="134"/>
      <c r="T34" s="127">
        <f t="shared" si="0"/>
        <v>0</v>
      </c>
      <c r="U34" s="115" t="e">
        <f t="shared" si="1"/>
        <v>#DIV/0!</v>
      </c>
      <c r="V34" s="84">
        <v>0</v>
      </c>
      <c r="W34" s="84">
        <f t="shared" si="4"/>
        <v>-1</v>
      </c>
      <c r="X34" s="84">
        <v>0</v>
      </c>
      <c r="Y34" s="84">
        <f t="shared" si="5"/>
        <v>0</v>
      </c>
      <c r="Z34" s="85">
        <v>1</v>
      </c>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t="e">
        <f>AVERAGE(U29:U34)</f>
        <v>#DIV/0!</v>
      </c>
    </row>
    <row r="35" spans="1:257" s="84" customFormat="1" ht="75" customHeight="1" x14ac:dyDescent="0.2">
      <c r="A35" s="119" t="s">
        <v>113</v>
      </c>
      <c r="B35" s="119" t="s">
        <v>118</v>
      </c>
      <c r="C35" s="184" t="s">
        <v>344</v>
      </c>
      <c r="D35" s="119" t="s">
        <v>120</v>
      </c>
      <c r="E35" s="83" t="s">
        <v>299</v>
      </c>
      <c r="F35" s="232" t="s">
        <v>300</v>
      </c>
      <c r="G35" s="233"/>
      <c r="H35" s="118" t="s">
        <v>365</v>
      </c>
      <c r="I35" s="118" t="s">
        <v>143</v>
      </c>
      <c r="J35" s="118" t="s">
        <v>104</v>
      </c>
      <c r="K35" s="77" t="s">
        <v>193</v>
      </c>
      <c r="L35" s="121" t="s">
        <v>301</v>
      </c>
      <c r="M35" s="78" t="s">
        <v>302</v>
      </c>
      <c r="N35" s="135">
        <v>1</v>
      </c>
      <c r="O35" s="135"/>
      <c r="P35" s="135"/>
      <c r="Q35" s="135"/>
      <c r="R35" s="135"/>
      <c r="S35" s="135"/>
      <c r="T35" s="185">
        <f t="shared" si="0"/>
        <v>0</v>
      </c>
      <c r="U35" s="115" t="e">
        <f t="shared" si="1"/>
        <v>#DIV/0!</v>
      </c>
      <c r="Z35" s="85"/>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IW35" s="85"/>
    </row>
    <row r="36" spans="1:257" s="74" customFormat="1" ht="50.1" customHeight="1" x14ac:dyDescent="0.2">
      <c r="A36" s="162" t="s">
        <v>114</v>
      </c>
      <c r="B36" s="162" t="s">
        <v>118</v>
      </c>
      <c r="C36" s="184" t="s">
        <v>343</v>
      </c>
      <c r="D36" s="162" t="s">
        <v>120</v>
      </c>
      <c r="E36" s="83" t="s">
        <v>180</v>
      </c>
      <c r="F36" s="214" t="s">
        <v>267</v>
      </c>
      <c r="G36" s="215"/>
      <c r="H36" s="161" t="s">
        <v>268</v>
      </c>
      <c r="I36" s="161" t="s">
        <v>143</v>
      </c>
      <c r="J36" s="161" t="s">
        <v>104</v>
      </c>
      <c r="K36" s="77" t="s">
        <v>137</v>
      </c>
      <c r="L36" s="159" t="s">
        <v>208</v>
      </c>
      <c r="M36" s="78" t="s">
        <v>205</v>
      </c>
      <c r="N36" s="70">
        <v>1</v>
      </c>
      <c r="O36" s="86"/>
      <c r="P36" s="86"/>
      <c r="Q36" s="86"/>
      <c r="R36" s="86"/>
      <c r="S36" s="86"/>
      <c r="T36" s="185">
        <f t="shared" si="0"/>
        <v>0</v>
      </c>
      <c r="U36" s="115" t="e">
        <f t="shared" si="1"/>
        <v>#DIV/0!</v>
      </c>
      <c r="V36" s="74">
        <v>0</v>
      </c>
      <c r="W36" s="74">
        <f t="shared" si="4"/>
        <v>-1</v>
      </c>
      <c r="X36" s="74">
        <v>0</v>
      </c>
      <c r="Y36" s="74">
        <f t="shared" si="5"/>
        <v>0</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74" customFormat="1" ht="50.1" customHeight="1" x14ac:dyDescent="0.2">
      <c r="A37" s="162" t="s">
        <v>114</v>
      </c>
      <c r="B37" s="162" t="s">
        <v>118</v>
      </c>
      <c r="C37" s="184" t="s">
        <v>343</v>
      </c>
      <c r="D37" s="162" t="s">
        <v>120</v>
      </c>
      <c r="E37" s="83" t="s">
        <v>181</v>
      </c>
      <c r="F37" s="214" t="s">
        <v>269</v>
      </c>
      <c r="G37" s="215"/>
      <c r="H37" s="161" t="s">
        <v>183</v>
      </c>
      <c r="I37" s="161" t="s">
        <v>143</v>
      </c>
      <c r="J37" s="161" t="s">
        <v>104</v>
      </c>
      <c r="K37" s="77" t="s">
        <v>137</v>
      </c>
      <c r="L37" s="159" t="s">
        <v>208</v>
      </c>
      <c r="M37" s="78" t="s">
        <v>205</v>
      </c>
      <c r="N37" s="70">
        <v>1</v>
      </c>
      <c r="O37" s="86"/>
      <c r="P37" s="86"/>
      <c r="Q37" s="86"/>
      <c r="R37" s="86"/>
      <c r="S37" s="86"/>
      <c r="T37" s="127">
        <f t="shared" si="0"/>
        <v>0</v>
      </c>
      <c r="U37" s="115" t="e">
        <f t="shared" si="1"/>
        <v>#DIV/0!</v>
      </c>
      <c r="V37" s="74">
        <v>0</v>
      </c>
      <c r="W37" s="74">
        <f t="shared" si="4"/>
        <v>-1</v>
      </c>
      <c r="X37" s="74">
        <v>0</v>
      </c>
      <c r="Y37" s="74">
        <f t="shared" si="5"/>
        <v>0</v>
      </c>
      <c r="Z37" s="82">
        <v>1</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71.25" customHeight="1" x14ac:dyDescent="0.2">
      <c r="A38" s="102" t="s">
        <v>114</v>
      </c>
      <c r="B38" s="102" t="s">
        <v>118</v>
      </c>
      <c r="C38" s="184" t="s">
        <v>343</v>
      </c>
      <c r="D38" s="102" t="s">
        <v>120</v>
      </c>
      <c r="E38" s="83" t="s">
        <v>182</v>
      </c>
      <c r="F38" s="220" t="s">
        <v>265</v>
      </c>
      <c r="G38" s="221"/>
      <c r="H38" s="101" t="s">
        <v>266</v>
      </c>
      <c r="I38" s="101" t="s">
        <v>143</v>
      </c>
      <c r="J38" s="101" t="s">
        <v>104</v>
      </c>
      <c r="K38" s="77" t="s">
        <v>138</v>
      </c>
      <c r="L38" s="104" t="s">
        <v>271</v>
      </c>
      <c r="M38" s="78" t="s">
        <v>305</v>
      </c>
      <c r="N38" s="70">
        <v>1</v>
      </c>
      <c r="O38" s="86"/>
      <c r="P38" s="86"/>
      <c r="Q38" s="86"/>
      <c r="R38" s="86"/>
      <c r="S38" s="86"/>
      <c r="T38" s="127">
        <f t="shared" si="0"/>
        <v>0</v>
      </c>
      <c r="U38" s="115" t="e">
        <f t="shared" si="1"/>
        <v>#DIV/0!</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72.75" customHeight="1" x14ac:dyDescent="0.2">
      <c r="A39" s="162" t="s">
        <v>114</v>
      </c>
      <c r="B39" s="162" t="s">
        <v>118</v>
      </c>
      <c r="C39" s="184" t="s">
        <v>343</v>
      </c>
      <c r="D39" s="162" t="s">
        <v>120</v>
      </c>
      <c r="E39" s="197" t="s">
        <v>206</v>
      </c>
      <c r="F39" s="234" t="s">
        <v>303</v>
      </c>
      <c r="G39" s="234"/>
      <c r="H39" s="84" t="s">
        <v>304</v>
      </c>
      <c r="I39" s="161" t="s">
        <v>143</v>
      </c>
      <c r="J39" s="161" t="s">
        <v>104</v>
      </c>
      <c r="K39" s="77" t="s">
        <v>138</v>
      </c>
      <c r="L39" s="160" t="s">
        <v>239</v>
      </c>
      <c r="M39" s="78" t="s">
        <v>195</v>
      </c>
      <c r="N39" s="70">
        <v>0.95</v>
      </c>
      <c r="O39" s="86"/>
      <c r="P39" s="86"/>
      <c r="Q39" s="86"/>
      <c r="R39" s="86"/>
      <c r="S39" s="86"/>
      <c r="T39" s="127">
        <f t="shared" si="0"/>
        <v>0</v>
      </c>
      <c r="U39" s="115" t="e">
        <f t="shared" si="1"/>
        <v>#DIV/0!</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4.75" customHeight="1" x14ac:dyDescent="0.2">
      <c r="A40" s="102" t="s">
        <v>114</v>
      </c>
      <c r="B40" s="102" t="s">
        <v>118</v>
      </c>
      <c r="C40" s="184" t="s">
        <v>343</v>
      </c>
      <c r="D40" s="102" t="s">
        <v>120</v>
      </c>
      <c r="E40" s="83" t="s">
        <v>207</v>
      </c>
      <c r="F40" s="230" t="s">
        <v>270</v>
      </c>
      <c r="G40" s="231"/>
      <c r="H40" s="101" t="s">
        <v>361</v>
      </c>
      <c r="I40" s="101" t="s">
        <v>143</v>
      </c>
      <c r="J40" s="101" t="s">
        <v>104</v>
      </c>
      <c r="K40" s="77" t="s">
        <v>138</v>
      </c>
      <c r="L40" s="103" t="s">
        <v>271</v>
      </c>
      <c r="M40" s="78" t="s">
        <v>201</v>
      </c>
      <c r="N40" s="70">
        <v>1</v>
      </c>
      <c r="O40" s="86"/>
      <c r="P40" s="172"/>
      <c r="Q40" s="172"/>
      <c r="R40" s="172"/>
      <c r="S40" s="86"/>
      <c r="T40" s="185">
        <f t="shared" si="0"/>
        <v>0</v>
      </c>
      <c r="U40" s="115" t="e">
        <f t="shared" si="1"/>
        <v>#DIV/0!</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62" t="s">
        <v>114</v>
      </c>
      <c r="B41" s="162" t="s">
        <v>118</v>
      </c>
      <c r="C41" s="184" t="s">
        <v>343</v>
      </c>
      <c r="D41" s="162" t="s">
        <v>120</v>
      </c>
      <c r="E41" s="83" t="s">
        <v>209</v>
      </c>
      <c r="F41" s="235" t="s">
        <v>306</v>
      </c>
      <c r="G41" s="236"/>
      <c r="H41" s="161" t="s">
        <v>362</v>
      </c>
      <c r="I41" s="161" t="s">
        <v>143</v>
      </c>
      <c r="J41" s="161" t="s">
        <v>104</v>
      </c>
      <c r="K41" s="77" t="s">
        <v>308</v>
      </c>
      <c r="L41" s="159" t="s">
        <v>307</v>
      </c>
      <c r="M41" s="78" t="s">
        <v>309</v>
      </c>
      <c r="N41" s="70">
        <v>1</v>
      </c>
      <c r="O41" s="86"/>
      <c r="P41" s="172"/>
      <c r="Q41" s="172"/>
      <c r="R41" s="86"/>
      <c r="S41" s="86"/>
      <c r="T41" s="185">
        <f>SUM(O41:R41)</f>
        <v>0</v>
      </c>
      <c r="U41" s="115" t="e">
        <f t="shared" si="1"/>
        <v>#DIV/0!</v>
      </c>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row>
    <row r="42" spans="1:257" s="84" customFormat="1" ht="72.75" customHeight="1" x14ac:dyDescent="0.2">
      <c r="A42" s="141" t="s">
        <v>114</v>
      </c>
      <c r="B42" s="141" t="s">
        <v>118</v>
      </c>
      <c r="C42" s="184" t="s">
        <v>343</v>
      </c>
      <c r="D42" s="141" t="s">
        <v>120</v>
      </c>
      <c r="E42" s="83" t="s">
        <v>211</v>
      </c>
      <c r="F42" s="214" t="s">
        <v>277</v>
      </c>
      <c r="G42" s="215"/>
      <c r="H42" s="140" t="s">
        <v>278</v>
      </c>
      <c r="I42" s="140" t="s">
        <v>143</v>
      </c>
      <c r="J42" s="140" t="s">
        <v>104</v>
      </c>
      <c r="K42" s="77" t="s">
        <v>274</v>
      </c>
      <c r="L42" s="142" t="s">
        <v>275</v>
      </c>
      <c r="M42" s="78" t="s">
        <v>276</v>
      </c>
      <c r="N42" s="70">
        <v>1</v>
      </c>
      <c r="O42" s="86"/>
      <c r="P42" s="86"/>
      <c r="Q42" s="86"/>
      <c r="R42" s="86"/>
      <c r="S42" s="86"/>
      <c r="T42" s="185">
        <f t="shared" si="0"/>
        <v>0</v>
      </c>
      <c r="U42" s="115" t="e">
        <f t="shared" si="1"/>
        <v>#DIV/0!</v>
      </c>
      <c r="V42" s="88"/>
      <c r="W42" s="88"/>
      <c r="X42" s="88"/>
      <c r="Y42" s="88"/>
      <c r="Z42" s="88"/>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c r="IM42" s="88"/>
      <c r="IN42" s="88"/>
      <c r="IO42" s="88"/>
      <c r="IP42" s="88"/>
      <c r="IQ42" s="88"/>
      <c r="IR42" s="88"/>
      <c r="IS42" s="88"/>
      <c r="IT42" s="88"/>
      <c r="IU42" s="88"/>
      <c r="IV42" s="88"/>
      <c r="IW42" s="88"/>
    </row>
    <row r="43" spans="1:257" s="74" customFormat="1" ht="69.75" customHeight="1" x14ac:dyDescent="0.2">
      <c r="A43" s="102" t="s">
        <v>114</v>
      </c>
      <c r="B43" s="102" t="s">
        <v>118</v>
      </c>
      <c r="C43" s="184" t="s">
        <v>343</v>
      </c>
      <c r="D43" s="102" t="s">
        <v>120</v>
      </c>
      <c r="E43" s="83" t="s">
        <v>210</v>
      </c>
      <c r="F43" s="214" t="s">
        <v>272</v>
      </c>
      <c r="G43" s="215"/>
      <c r="H43" s="101" t="s">
        <v>273</v>
      </c>
      <c r="I43" s="101" t="s">
        <v>143</v>
      </c>
      <c r="J43" s="101" t="s">
        <v>104</v>
      </c>
      <c r="K43" s="77" t="s">
        <v>274</v>
      </c>
      <c r="L43" s="103" t="s">
        <v>275</v>
      </c>
      <c r="M43" s="78" t="s">
        <v>276</v>
      </c>
      <c r="N43" s="70">
        <v>1</v>
      </c>
      <c r="O43" s="86"/>
      <c r="P43" s="86"/>
      <c r="Q43" s="86"/>
      <c r="R43" s="86"/>
      <c r="S43" s="86"/>
      <c r="T43" s="185">
        <f t="shared" si="0"/>
        <v>0</v>
      </c>
      <c r="U43" s="115" t="e">
        <f t="shared" si="1"/>
        <v>#DIV/0!</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74" customFormat="1" ht="91.5" customHeight="1" x14ac:dyDescent="0.2">
      <c r="A44" s="102" t="s">
        <v>114</v>
      </c>
      <c r="B44" s="102" t="s">
        <v>118</v>
      </c>
      <c r="C44" s="184" t="s">
        <v>343</v>
      </c>
      <c r="D44" s="102" t="s">
        <v>120</v>
      </c>
      <c r="E44" s="83" t="s">
        <v>363</v>
      </c>
      <c r="F44" s="214" t="s">
        <v>310</v>
      </c>
      <c r="G44" s="215"/>
      <c r="H44" s="101" t="s">
        <v>296</v>
      </c>
      <c r="I44" s="101" t="s">
        <v>143</v>
      </c>
      <c r="J44" s="101" t="s">
        <v>104</v>
      </c>
      <c r="K44" s="77" t="s">
        <v>297</v>
      </c>
      <c r="L44" s="103" t="s">
        <v>239</v>
      </c>
      <c r="M44" s="78" t="s">
        <v>298</v>
      </c>
      <c r="N44" s="86">
        <v>1</v>
      </c>
      <c r="O44" s="86"/>
      <c r="P44" s="86"/>
      <c r="Q44" s="86"/>
      <c r="R44" s="86"/>
      <c r="S44" s="86"/>
      <c r="T44" s="127">
        <f t="shared" si="0"/>
        <v>0</v>
      </c>
      <c r="U44" s="115" t="e">
        <f t="shared" si="1"/>
        <v>#DIV/0!</v>
      </c>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row>
    <row r="45" spans="1:257" s="84" customFormat="1" ht="72.75" customHeight="1" x14ac:dyDescent="0.2">
      <c r="A45" s="141" t="s">
        <v>114</v>
      </c>
      <c r="B45" s="141" t="s">
        <v>118</v>
      </c>
      <c r="C45" s="181" t="s">
        <v>345</v>
      </c>
      <c r="D45" s="141" t="s">
        <v>120</v>
      </c>
      <c r="E45" s="83" t="s">
        <v>213</v>
      </c>
      <c r="F45" s="214" t="s">
        <v>279</v>
      </c>
      <c r="G45" s="215"/>
      <c r="H45" s="140" t="s">
        <v>280</v>
      </c>
      <c r="I45" s="140" t="s">
        <v>143</v>
      </c>
      <c r="J45" s="140" t="s">
        <v>104</v>
      </c>
      <c r="K45" s="77" t="s">
        <v>212</v>
      </c>
      <c r="L45" s="142" t="s">
        <v>284</v>
      </c>
      <c r="M45" s="78" t="s">
        <v>281</v>
      </c>
      <c r="N45" s="87">
        <v>0</v>
      </c>
      <c r="O45" s="87"/>
      <c r="P45" s="87"/>
      <c r="Q45" s="87"/>
      <c r="R45" s="87"/>
      <c r="S45" s="87"/>
      <c r="T45" s="169">
        <f>SUM(N45:S45)</f>
        <v>0</v>
      </c>
      <c r="U45" s="115" t="e">
        <f t="shared" si="1"/>
        <v>#DIV/0!</v>
      </c>
      <c r="V45" s="88"/>
      <c r="W45" s="88"/>
      <c r="X45" s="88"/>
      <c r="Y45" s="88"/>
      <c r="Z45" s="88"/>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c r="IW45" s="88"/>
    </row>
    <row r="46" spans="1:257" s="84" customFormat="1" ht="60.75" customHeight="1" x14ac:dyDescent="0.2">
      <c r="A46" s="124" t="s">
        <v>114</v>
      </c>
      <c r="B46" s="124" t="s">
        <v>118</v>
      </c>
      <c r="C46" s="181" t="s">
        <v>345</v>
      </c>
      <c r="D46" s="124" t="s">
        <v>120</v>
      </c>
      <c r="E46" s="83" t="s">
        <v>214</v>
      </c>
      <c r="F46" s="214" t="s">
        <v>282</v>
      </c>
      <c r="G46" s="215"/>
      <c r="H46" s="123" t="s">
        <v>283</v>
      </c>
      <c r="I46" s="123" t="s">
        <v>143</v>
      </c>
      <c r="J46" s="123" t="s">
        <v>104</v>
      </c>
      <c r="K46" s="77" t="s">
        <v>212</v>
      </c>
      <c r="L46" s="125" t="s">
        <v>284</v>
      </c>
      <c r="M46" s="78" t="s">
        <v>281</v>
      </c>
      <c r="N46" s="87">
        <v>0</v>
      </c>
      <c r="O46" s="87"/>
      <c r="P46" s="87"/>
      <c r="Q46" s="87"/>
      <c r="R46" s="87"/>
      <c r="S46" s="87"/>
      <c r="T46" s="127">
        <f t="shared" si="0"/>
        <v>0</v>
      </c>
      <c r="U46" s="115" t="e">
        <f t="shared" si="1"/>
        <v>#DIV/0!</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81" t="s">
        <v>345</v>
      </c>
      <c r="D47" s="102" t="s">
        <v>120</v>
      </c>
      <c r="E47" s="83" t="s">
        <v>215</v>
      </c>
      <c r="F47" s="214" t="s">
        <v>285</v>
      </c>
      <c r="G47" s="215"/>
      <c r="H47" s="101" t="s">
        <v>286</v>
      </c>
      <c r="I47" s="101" t="s">
        <v>143</v>
      </c>
      <c r="J47" s="101" t="s">
        <v>321</v>
      </c>
      <c r="K47" s="77" t="s">
        <v>212</v>
      </c>
      <c r="L47" s="103" t="s">
        <v>287</v>
      </c>
      <c r="M47" s="78" t="s">
        <v>287</v>
      </c>
      <c r="N47" s="87">
        <v>0</v>
      </c>
      <c r="O47" s="87"/>
      <c r="P47" s="87"/>
      <c r="Q47" s="87"/>
      <c r="R47" s="87"/>
      <c r="S47" s="87"/>
      <c r="T47" s="127">
        <f t="shared" si="0"/>
        <v>0</v>
      </c>
      <c r="U47" s="115" t="e">
        <f t="shared" si="1"/>
        <v>#DIV/0!</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74.25" customHeight="1" x14ac:dyDescent="0.2">
      <c r="A48" s="102" t="s">
        <v>114</v>
      </c>
      <c r="B48" s="102" t="s">
        <v>118</v>
      </c>
      <c r="C48" s="181" t="s">
        <v>345</v>
      </c>
      <c r="D48" s="102" t="s">
        <v>120</v>
      </c>
      <c r="E48" s="83" t="s">
        <v>295</v>
      </c>
      <c r="F48" s="214" t="s">
        <v>288</v>
      </c>
      <c r="G48" s="215"/>
      <c r="H48" s="101" t="s">
        <v>289</v>
      </c>
      <c r="I48" s="101" t="s">
        <v>143</v>
      </c>
      <c r="J48" s="101" t="s">
        <v>321</v>
      </c>
      <c r="K48" s="77" t="s">
        <v>212</v>
      </c>
      <c r="L48" s="103" t="s">
        <v>284</v>
      </c>
      <c r="M48" s="78" t="s">
        <v>281</v>
      </c>
      <c r="N48" s="87">
        <v>0</v>
      </c>
      <c r="O48" s="87"/>
      <c r="P48" s="87"/>
      <c r="Q48" s="87"/>
      <c r="R48" s="87"/>
      <c r="S48" s="87"/>
      <c r="T48" s="169">
        <f t="shared" si="0"/>
        <v>0</v>
      </c>
      <c r="U48" s="115" t="e">
        <f t="shared" si="1"/>
        <v>#DIV/0!</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74" customFormat="1" ht="84" customHeight="1" x14ac:dyDescent="0.2">
      <c r="A49" s="102" t="s">
        <v>114</v>
      </c>
      <c r="B49" s="102" t="s">
        <v>118</v>
      </c>
      <c r="C49" s="181" t="s">
        <v>345</v>
      </c>
      <c r="D49" s="102" t="s">
        <v>120</v>
      </c>
      <c r="E49" s="83" t="s">
        <v>311</v>
      </c>
      <c r="F49" s="214" t="s">
        <v>290</v>
      </c>
      <c r="G49" s="215"/>
      <c r="H49" s="101" t="s">
        <v>291</v>
      </c>
      <c r="I49" s="101" t="s">
        <v>143</v>
      </c>
      <c r="J49" s="101" t="s">
        <v>321</v>
      </c>
      <c r="K49" s="77" t="s">
        <v>212</v>
      </c>
      <c r="L49" s="103" t="s">
        <v>292</v>
      </c>
      <c r="M49" s="78" t="s">
        <v>232</v>
      </c>
      <c r="N49" s="87">
        <v>0</v>
      </c>
      <c r="O49" s="87"/>
      <c r="P49" s="87"/>
      <c r="Q49" s="87"/>
      <c r="R49" s="139"/>
      <c r="S49" s="87"/>
      <c r="T49" s="127">
        <f t="shared" si="0"/>
        <v>0</v>
      </c>
      <c r="U49" s="115" t="e">
        <f t="shared" si="1"/>
        <v>#DIV/0!</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88" customFormat="1" ht="86.25" customHeight="1" x14ac:dyDescent="0.2">
      <c r="A50" s="73" t="s">
        <v>114</v>
      </c>
      <c r="B50" s="73" t="s">
        <v>118</v>
      </c>
      <c r="C50" s="181" t="s">
        <v>345</v>
      </c>
      <c r="D50" s="73" t="s">
        <v>120</v>
      </c>
      <c r="E50" s="149" t="s">
        <v>312</v>
      </c>
      <c r="F50" s="214" t="s">
        <v>293</v>
      </c>
      <c r="G50" s="214"/>
      <c r="H50" s="150" t="s">
        <v>294</v>
      </c>
      <c r="I50" s="150" t="s">
        <v>143</v>
      </c>
      <c r="J50" s="150" t="s">
        <v>104</v>
      </c>
      <c r="K50" s="77" t="s">
        <v>315</v>
      </c>
      <c r="L50" s="147" t="s">
        <v>314</v>
      </c>
      <c r="M50" s="78" t="s">
        <v>313</v>
      </c>
      <c r="N50" s="151">
        <v>0.12</v>
      </c>
      <c r="O50" s="152"/>
      <c r="P50" s="152"/>
      <c r="Q50" s="152"/>
      <c r="R50" s="153"/>
      <c r="S50" s="151"/>
      <c r="T50" s="127">
        <v>0.2</v>
      </c>
      <c r="U50" s="115" t="e">
        <f t="shared" si="1"/>
        <v>#DIV/0!</v>
      </c>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row>
    <row r="51" spans="1:257" s="79" customFormat="1" ht="53.25" customHeight="1" x14ac:dyDescent="0.2">
      <c r="A51" s="196" t="s">
        <v>115</v>
      </c>
      <c r="B51" s="73" t="s">
        <v>118</v>
      </c>
      <c r="C51" s="182" t="s">
        <v>343</v>
      </c>
      <c r="D51" s="73" t="s">
        <v>102</v>
      </c>
      <c r="E51" s="149" t="s">
        <v>155</v>
      </c>
      <c r="F51" s="214" t="s">
        <v>123</v>
      </c>
      <c r="G51" s="215"/>
      <c r="H51" s="150" t="s">
        <v>243</v>
      </c>
      <c r="I51" s="150" t="s">
        <v>142</v>
      </c>
      <c r="J51" s="150" t="s">
        <v>104</v>
      </c>
      <c r="K51" s="77" t="s">
        <v>196</v>
      </c>
      <c r="L51" s="148" t="s">
        <v>219</v>
      </c>
      <c r="M51" s="78" t="s">
        <v>220</v>
      </c>
      <c r="N51" s="156">
        <v>1</v>
      </c>
      <c r="O51" s="157"/>
      <c r="P51" s="157"/>
      <c r="Q51" s="157"/>
      <c r="R51" s="158"/>
      <c r="S51" s="157"/>
      <c r="T51" s="185">
        <f t="shared" si="0"/>
        <v>0</v>
      </c>
      <c r="U51" s="115" t="e">
        <f t="shared" si="1"/>
        <v>#DIV/0!</v>
      </c>
      <c r="V51" s="79">
        <v>0</v>
      </c>
      <c r="W51" s="79">
        <f>-COS((R51/Z51)*PI())</f>
        <v>-1</v>
      </c>
      <c r="X51" s="79">
        <v>0</v>
      </c>
      <c r="Y51" s="79">
        <f>SIN((R51/Z51)*PI())</f>
        <v>0</v>
      </c>
      <c r="Z51" s="81">
        <v>1</v>
      </c>
    </row>
    <row r="52" spans="1:257" s="84" customFormat="1" ht="50.1" customHeight="1" x14ac:dyDescent="0.2">
      <c r="A52" s="196" t="s">
        <v>115</v>
      </c>
      <c r="B52" s="137" t="s">
        <v>118</v>
      </c>
      <c r="C52" s="181" t="s">
        <v>343</v>
      </c>
      <c r="D52" s="137" t="s">
        <v>102</v>
      </c>
      <c r="E52" s="83" t="s">
        <v>156</v>
      </c>
      <c r="F52" s="212" t="s">
        <v>244</v>
      </c>
      <c r="G52" s="213"/>
      <c r="H52" s="136" t="s">
        <v>245</v>
      </c>
      <c r="I52" s="136" t="s">
        <v>142</v>
      </c>
      <c r="J52" s="136" t="s">
        <v>104</v>
      </c>
      <c r="K52" s="77" t="s">
        <v>196</v>
      </c>
      <c r="L52" s="138" t="s">
        <v>219</v>
      </c>
      <c r="M52" s="78" t="s">
        <v>220</v>
      </c>
      <c r="N52" s="70">
        <v>1</v>
      </c>
      <c r="O52" s="143"/>
      <c r="P52" s="157"/>
      <c r="Q52" s="157"/>
      <c r="R52" s="157"/>
      <c r="S52" s="143"/>
      <c r="T52" s="185">
        <f t="shared" si="0"/>
        <v>0</v>
      </c>
      <c r="U52" s="115" t="e">
        <f t="shared" si="1"/>
        <v>#DIV/0!</v>
      </c>
      <c r="Z52" s="85"/>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row>
    <row r="53" spans="1:257" s="84" customFormat="1" ht="50.1" customHeight="1" x14ac:dyDescent="0.2">
      <c r="A53" s="196" t="s">
        <v>115</v>
      </c>
      <c r="B53" s="102" t="s">
        <v>118</v>
      </c>
      <c r="C53" s="181" t="s">
        <v>343</v>
      </c>
      <c r="D53" s="102" t="s">
        <v>102</v>
      </c>
      <c r="E53" s="83" t="s">
        <v>157</v>
      </c>
      <c r="F53" s="212" t="s">
        <v>246</v>
      </c>
      <c r="G53" s="213"/>
      <c r="H53" s="101" t="s">
        <v>247</v>
      </c>
      <c r="I53" s="101" t="s">
        <v>142</v>
      </c>
      <c r="J53" s="101" t="s">
        <v>104</v>
      </c>
      <c r="K53" s="77" t="s">
        <v>196</v>
      </c>
      <c r="L53" s="104" t="s">
        <v>219</v>
      </c>
      <c r="M53" s="78" t="s">
        <v>220</v>
      </c>
      <c r="N53" s="70">
        <v>1</v>
      </c>
      <c r="O53" s="97"/>
      <c r="P53" s="157"/>
      <c r="Q53" s="97"/>
      <c r="R53" s="97"/>
      <c r="S53" s="97"/>
      <c r="T53" s="185">
        <f t="shared" si="0"/>
        <v>0</v>
      </c>
      <c r="U53" s="115" t="e">
        <f t="shared" si="1"/>
        <v>#DIV/0!</v>
      </c>
      <c r="V53" s="88">
        <v>0</v>
      </c>
      <c r="W53" s="88">
        <f>-COS((Q53/Z53)*PI())</f>
        <v>-1</v>
      </c>
      <c r="X53" s="88">
        <v>0</v>
      </c>
      <c r="Y53" s="88">
        <f>SIN((Q53/Z53)*PI())</f>
        <v>0</v>
      </c>
      <c r="Z53" s="89">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c r="FE53" s="88"/>
      <c r="FF53" s="88"/>
      <c r="FG53" s="88"/>
      <c r="FH53" s="88"/>
      <c r="FI53" s="88"/>
      <c r="FJ53" s="88"/>
      <c r="FK53" s="88"/>
      <c r="FL53" s="88"/>
      <c r="FM53" s="88"/>
      <c r="FN53" s="88"/>
      <c r="FO53" s="88"/>
      <c r="FP53" s="88"/>
      <c r="FQ53" s="88"/>
      <c r="FR53" s="88"/>
      <c r="FS53" s="88"/>
      <c r="FT53" s="88"/>
      <c r="FU53" s="88"/>
      <c r="FV53" s="88"/>
      <c r="FW53" s="88"/>
      <c r="FX53" s="88"/>
      <c r="FY53" s="88"/>
      <c r="FZ53" s="88"/>
      <c r="GA53" s="88"/>
      <c r="GB53" s="88"/>
      <c r="GC53" s="88"/>
      <c r="GD53" s="88"/>
      <c r="GE53" s="88"/>
      <c r="GF53" s="88"/>
      <c r="GG53" s="88"/>
      <c r="GH53" s="88"/>
      <c r="GI53" s="88"/>
      <c r="GJ53" s="88"/>
      <c r="GK53" s="88"/>
      <c r="GL53" s="88"/>
      <c r="GM53" s="88"/>
      <c r="GN53" s="88"/>
      <c r="GO53" s="88"/>
      <c r="GP53" s="88"/>
      <c r="GQ53" s="88"/>
      <c r="GR53" s="88"/>
      <c r="GS53" s="88"/>
      <c r="GT53" s="88"/>
      <c r="GU53" s="88"/>
      <c r="GV53" s="88"/>
      <c r="GW53" s="88"/>
      <c r="GX53" s="88"/>
      <c r="GY53" s="88"/>
      <c r="GZ53" s="88"/>
      <c r="HA53" s="88"/>
      <c r="HB53" s="88"/>
      <c r="HC53" s="88"/>
      <c r="HD53" s="88"/>
      <c r="HE53" s="88"/>
      <c r="HF53" s="88"/>
      <c r="HG53" s="88"/>
      <c r="HH53" s="88"/>
      <c r="HI53" s="88"/>
      <c r="HJ53" s="88"/>
      <c r="HK53" s="88"/>
      <c r="HL53" s="88"/>
      <c r="HM53" s="88"/>
      <c r="HN53" s="88"/>
      <c r="HO53" s="88"/>
      <c r="HP53" s="88"/>
      <c r="HQ53" s="88"/>
      <c r="HR53" s="88"/>
      <c r="HS53" s="88"/>
      <c r="HT53" s="88"/>
      <c r="HU53" s="88"/>
      <c r="HV53" s="88"/>
      <c r="HW53" s="88"/>
      <c r="HX53" s="88"/>
      <c r="HY53" s="88"/>
      <c r="HZ53" s="88"/>
      <c r="IA53" s="88"/>
      <c r="IB53" s="88"/>
      <c r="IC53" s="88"/>
      <c r="ID53" s="88"/>
      <c r="IE53" s="88"/>
      <c r="IF53" s="88"/>
      <c r="IG53" s="88"/>
      <c r="IH53" s="88"/>
      <c r="II53" s="88"/>
      <c r="IJ53" s="88"/>
      <c r="IK53" s="88"/>
      <c r="IL53" s="88"/>
      <c r="IM53" s="88"/>
      <c r="IN53" s="88"/>
      <c r="IO53" s="88"/>
      <c r="IP53" s="88"/>
      <c r="IQ53" s="88"/>
      <c r="IR53" s="88"/>
      <c r="IS53" s="88"/>
      <c r="IT53" s="88"/>
      <c r="IU53" s="88"/>
      <c r="IV53" s="88"/>
      <c r="IW53" s="89" t="e">
        <f>AVERAGE(U51:U53)</f>
        <v>#DIV/0!</v>
      </c>
    </row>
    <row r="54" spans="1:257" s="74" customFormat="1" ht="61.5" customHeight="1" x14ac:dyDescent="0.2">
      <c r="A54" s="163" t="s">
        <v>116</v>
      </c>
      <c r="B54" s="102" t="s">
        <v>118</v>
      </c>
      <c r="C54" s="184" t="s">
        <v>343</v>
      </c>
      <c r="D54" s="102" t="s">
        <v>120</v>
      </c>
      <c r="E54" s="83" t="s">
        <v>320</v>
      </c>
      <c r="F54" s="212" t="s">
        <v>359</v>
      </c>
      <c r="G54" s="213"/>
      <c r="H54" s="101" t="s">
        <v>360</v>
      </c>
      <c r="I54" s="101" t="s">
        <v>143</v>
      </c>
      <c r="J54" s="101" t="s">
        <v>104</v>
      </c>
      <c r="K54" s="77" t="s">
        <v>232</v>
      </c>
      <c r="L54" s="104" t="s">
        <v>233</v>
      </c>
      <c r="M54" s="78" t="s">
        <v>234</v>
      </c>
      <c r="N54" s="92">
        <v>2</v>
      </c>
      <c r="O54" s="100"/>
      <c r="P54" s="132"/>
      <c r="Q54" s="132"/>
      <c r="R54" s="132"/>
      <c r="S54" s="100"/>
      <c r="T54" s="127">
        <f t="shared" si="0"/>
        <v>0</v>
      </c>
      <c r="U54" s="115" t="e">
        <f t="shared" si="1"/>
        <v>#DIV/0!</v>
      </c>
      <c r="V54" s="74">
        <v>0</v>
      </c>
      <c r="W54" s="74">
        <f>-COS((Q54/Z54)*PI())</f>
        <v>-1</v>
      </c>
      <c r="X54" s="74">
        <v>0</v>
      </c>
      <c r="Y54" s="74">
        <f>SIN((Q54/Z54)*PI())</f>
        <v>0</v>
      </c>
      <c r="Z54" s="82">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2" t="e">
        <f>AVERAGE(U54)</f>
        <v>#DIV/0!</v>
      </c>
    </row>
    <row r="55" spans="1:257" s="84" customFormat="1" ht="48.75" customHeight="1" x14ac:dyDescent="0.2">
      <c r="A55" s="101" t="s">
        <v>160</v>
      </c>
      <c r="B55" s="101" t="s">
        <v>163</v>
      </c>
      <c r="C55" s="181" t="s">
        <v>343</v>
      </c>
      <c r="D55" s="102" t="s">
        <v>122</v>
      </c>
      <c r="E55" s="83" t="s">
        <v>164</v>
      </c>
      <c r="F55" s="212" t="s">
        <v>235</v>
      </c>
      <c r="G55" s="213"/>
      <c r="H55" s="101" t="s">
        <v>165</v>
      </c>
      <c r="I55" s="101" t="s">
        <v>143</v>
      </c>
      <c r="J55" s="101" t="s">
        <v>104</v>
      </c>
      <c r="K55" s="77" t="s">
        <v>137</v>
      </c>
      <c r="L55" s="104" t="s">
        <v>217</v>
      </c>
      <c r="M55" s="78" t="s">
        <v>216</v>
      </c>
      <c r="N55" s="70">
        <v>1</v>
      </c>
      <c r="O55" s="70"/>
      <c r="P55" s="70"/>
      <c r="Q55" s="97"/>
      <c r="R55" s="97"/>
      <c r="S55" s="70"/>
      <c r="T55" s="127">
        <f t="shared" si="0"/>
        <v>0</v>
      </c>
      <c r="U55" s="115" t="e">
        <f t="shared" si="1"/>
        <v>#DIV/0!</v>
      </c>
      <c r="V55" s="84">
        <v>0</v>
      </c>
      <c r="W55" s="84">
        <f>-COS((Q55/Z55)*PI())</f>
        <v>-1</v>
      </c>
      <c r="X55" s="84">
        <v>0</v>
      </c>
      <c r="Y55" s="84">
        <f>SIN((Q55/Z55)*PI())</f>
        <v>0</v>
      </c>
      <c r="Z55" s="85">
        <v>1</v>
      </c>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IW55" s="85" t="e">
        <f>AVERAGE(U55)</f>
        <v>#DIV/0!</v>
      </c>
    </row>
    <row r="56" spans="1:257" x14ac:dyDescent="0.2"/>
    <row r="59" spans="1:257" x14ac:dyDescent="0.2"/>
    <row r="60" spans="1:257" x14ac:dyDescent="0.2"/>
    <row r="61" spans="1:257" x14ac:dyDescent="0.2">
      <c r="Q61" s="192"/>
    </row>
    <row r="62" spans="1:257" x14ac:dyDescent="0.2"/>
    <row r="63" spans="1:257" x14ac:dyDescent="0.2"/>
    <row r="64" spans="1:257" x14ac:dyDescent="0.2"/>
    <row r="65" spans="16:16" x14ac:dyDescent="0.2"/>
    <row r="66" spans="16:16" ht="15.75" x14ac:dyDescent="0.2">
      <c r="P66" s="188"/>
    </row>
    <row r="67" spans="16:16" ht="15.75" x14ac:dyDescent="0.2">
      <c r="P67" s="188"/>
    </row>
    <row r="68" spans="16:16" ht="15.75" x14ac:dyDescent="0.2">
      <c r="P68" s="188"/>
    </row>
    <row r="69" spans="16:16" ht="15.75" x14ac:dyDescent="0.2">
      <c r="P69" s="188"/>
    </row>
    <row r="70" spans="16:16" ht="15.75" x14ac:dyDescent="0.2">
      <c r="P70" s="188"/>
    </row>
    <row r="71" spans="16:16" ht="15.75" x14ac:dyDescent="0.2">
      <c r="P71" s="188"/>
    </row>
    <row r="72" spans="16:16" ht="15.75" x14ac:dyDescent="0.2">
      <c r="P72" s="188"/>
    </row>
    <row r="73" spans="16:16" ht="15.75" x14ac:dyDescent="0.2">
      <c r="P73" s="188"/>
    </row>
    <row r="74" spans="16:16" ht="15.75" x14ac:dyDescent="0.2">
      <c r="P74" s="188"/>
    </row>
    <row r="75" spans="16:16" ht="15.75" x14ac:dyDescent="0.2">
      <c r="P75" s="188"/>
    </row>
    <row r="76" spans="16:16" ht="15.75" x14ac:dyDescent="0.2">
      <c r="P76" s="188"/>
    </row>
    <row r="77" spans="16:16" ht="15.75" x14ac:dyDescent="0.2">
      <c r="P77" s="188"/>
    </row>
    <row r="78" spans="16:16" ht="15.75" x14ac:dyDescent="0.2">
      <c r="P78" s="188"/>
    </row>
    <row r="79" spans="16:16" ht="15.75" x14ac:dyDescent="0.2">
      <c r="P79" s="188"/>
    </row>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sheetData>
  <autoFilter ref="A4:Z55" xr:uid="{00000000-0009-0000-0000-000003000000}">
    <filterColumn colId="5" showButton="0"/>
  </autoFilter>
  <mergeCells count="71">
    <mergeCell ref="F44:G44"/>
    <mergeCell ref="F40:G40"/>
    <mergeCell ref="F49:G49"/>
    <mergeCell ref="F33:G33"/>
    <mergeCell ref="F42:G42"/>
    <mergeCell ref="F43:G43"/>
    <mergeCell ref="F45:G45"/>
    <mergeCell ref="F46:G46"/>
    <mergeCell ref="F47:G47"/>
    <mergeCell ref="F35:G35"/>
    <mergeCell ref="F36:G36"/>
    <mergeCell ref="F39:G39"/>
    <mergeCell ref="F41:G41"/>
    <mergeCell ref="A1:C1"/>
    <mergeCell ref="D1:M1"/>
    <mergeCell ref="J3:J4"/>
    <mergeCell ref="K3:M3"/>
    <mergeCell ref="I3:I4"/>
    <mergeCell ref="H3:H4"/>
    <mergeCell ref="A3:A4"/>
    <mergeCell ref="B3:B4"/>
    <mergeCell ref="D3:D4"/>
    <mergeCell ref="E3:E4"/>
    <mergeCell ref="C3:C4"/>
    <mergeCell ref="N1:Q1"/>
    <mergeCell ref="N3:N4"/>
    <mergeCell ref="O3:R3"/>
    <mergeCell ref="S3:S4"/>
    <mergeCell ref="T3:T4"/>
    <mergeCell ref="R1:T1"/>
    <mergeCell ref="P2:U2"/>
    <mergeCell ref="U3:U4"/>
    <mergeCell ref="F54:G54"/>
    <mergeCell ref="F55:G55"/>
    <mergeCell ref="F3:G4"/>
    <mergeCell ref="F51:G51"/>
    <mergeCell ref="F53:G53"/>
    <mergeCell ref="F32:G32"/>
    <mergeCell ref="F52:G52"/>
    <mergeCell ref="F34:G34"/>
    <mergeCell ref="F38:G38"/>
    <mergeCell ref="F37:G37"/>
    <mergeCell ref="F28:G28"/>
    <mergeCell ref="F48:G48"/>
    <mergeCell ref="F5:G5"/>
    <mergeCell ref="F19:G19"/>
    <mergeCell ref="F6:G6"/>
    <mergeCell ref="F50:G50"/>
    <mergeCell ref="F17:G17"/>
    <mergeCell ref="F18:G18"/>
    <mergeCell ref="F11:G11"/>
    <mergeCell ref="F12:G12"/>
    <mergeCell ref="F7:G7"/>
    <mergeCell ref="F8:G8"/>
    <mergeCell ref="F10:G10"/>
    <mergeCell ref="F13:G13"/>
    <mergeCell ref="F14:G14"/>
    <mergeCell ref="F15:G15"/>
    <mergeCell ref="F16:G16"/>
    <mergeCell ref="F9:G9"/>
    <mergeCell ref="F31:G31"/>
    <mergeCell ref="F20:G20"/>
    <mergeCell ref="F22:G22"/>
    <mergeCell ref="F23:G23"/>
    <mergeCell ref="F27:G27"/>
    <mergeCell ref="F26:G26"/>
    <mergeCell ref="F25:G25"/>
    <mergeCell ref="F24:G24"/>
    <mergeCell ref="F21:G21"/>
    <mergeCell ref="F29:G29"/>
    <mergeCell ref="F30:G30"/>
  </mergeCells>
  <phoneticPr fontId="54"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37" t="s">
        <v>136</v>
      </c>
      <c r="B1" s="237"/>
      <c r="C1" s="237"/>
      <c r="D1" s="237"/>
      <c r="E1" s="237"/>
      <c r="F1" s="237"/>
      <c r="G1" s="237"/>
      <c r="H1" s="237"/>
    </row>
    <row r="2" spans="1:8" x14ac:dyDescent="0.2">
      <c r="A2" s="237"/>
      <c r="B2" s="237"/>
      <c r="C2" s="237"/>
      <c r="D2" s="237"/>
      <c r="E2" s="237"/>
      <c r="F2" s="237"/>
      <c r="G2" s="237"/>
      <c r="H2" s="237"/>
    </row>
    <row r="4" spans="1:8" x14ac:dyDescent="0.2">
      <c r="A4" s="238" t="s">
        <v>68</v>
      </c>
      <c r="B4" s="238"/>
      <c r="C4" s="238"/>
      <c r="D4" s="238"/>
      <c r="E4" s="238"/>
      <c r="F4" s="238"/>
      <c r="G4" s="238"/>
      <c r="H4" s="238"/>
    </row>
    <row r="5" spans="1:8" x14ac:dyDescent="0.2">
      <c r="A5" s="238" t="s">
        <v>129</v>
      </c>
      <c r="B5" s="238"/>
      <c r="C5" s="238"/>
      <c r="D5" s="238"/>
      <c r="E5" s="238"/>
      <c r="F5" s="238"/>
      <c r="G5" s="238"/>
      <c r="H5" s="238"/>
    </row>
    <row r="6" spans="1:8" x14ac:dyDescent="0.2">
      <c r="A6" s="239" t="s">
        <v>130</v>
      </c>
      <c r="B6" s="240"/>
      <c r="C6" s="240"/>
      <c r="D6" s="240"/>
      <c r="E6" s="240"/>
      <c r="F6" s="240"/>
      <c r="G6" s="240"/>
      <c r="H6" s="240"/>
    </row>
    <row r="7" spans="1:8" x14ac:dyDescent="0.2">
      <c r="A7" s="241" t="e">
        <f>+'INDICADORES IDEP 2022'!#REF!</f>
        <v>#REF!</v>
      </c>
      <c r="B7" s="240"/>
      <c r="C7" s="240"/>
      <c r="D7" s="240"/>
      <c r="E7" s="240"/>
      <c r="F7" s="240"/>
      <c r="G7" s="240"/>
      <c r="H7" s="240"/>
    </row>
    <row r="9" spans="1:8" ht="39" customHeight="1" x14ac:dyDescent="0.2">
      <c r="A9" s="242" t="e">
        <f>+'INDICADORES IDEP 2022'!#REF!</f>
        <v>#REF!</v>
      </c>
      <c r="B9" s="243"/>
      <c r="C9" s="243"/>
      <c r="D9" s="243"/>
      <c r="E9" s="243"/>
      <c r="F9" s="243"/>
      <c r="G9" s="243"/>
      <c r="H9" s="244"/>
    </row>
    <row r="11" spans="1:8" x14ac:dyDescent="0.2">
      <c r="F11" s="239" t="s">
        <v>131</v>
      </c>
      <c r="G11" s="240"/>
      <c r="H11" s="240"/>
    </row>
    <row r="12" spans="1:8" x14ac:dyDescent="0.2">
      <c r="F12" s="245" t="s">
        <v>132</v>
      </c>
      <c r="G12" s="246"/>
      <c r="H12" s="246"/>
    </row>
    <row r="13" spans="1:8" x14ac:dyDescent="0.2">
      <c r="F13" s="246"/>
      <c r="G13" s="246"/>
      <c r="H13" s="246"/>
    </row>
    <row r="14" spans="1:8" x14ac:dyDescent="0.2">
      <c r="F14" s="246"/>
      <c r="G14" s="246"/>
      <c r="H14" s="246"/>
    </row>
    <row r="15" spans="1:8" x14ac:dyDescent="0.2">
      <c r="F15" s="246"/>
      <c r="G15" s="246"/>
      <c r="H15" s="246"/>
    </row>
    <row r="16" spans="1:8" x14ac:dyDescent="0.2">
      <c r="F16" s="246"/>
      <c r="G16" s="246"/>
      <c r="H16" s="246"/>
    </row>
    <row r="17" spans="1:8" x14ac:dyDescent="0.2">
      <c r="F17" s="246"/>
      <c r="G17" s="246"/>
      <c r="H17" s="246"/>
    </row>
    <row r="18" spans="1:8" x14ac:dyDescent="0.2">
      <c r="F18" s="246"/>
      <c r="G18" s="246"/>
      <c r="H18" s="246"/>
    </row>
    <row r="21" spans="1:8" x14ac:dyDescent="0.2">
      <c r="A21" s="238" t="s">
        <v>133</v>
      </c>
      <c r="B21" s="238"/>
      <c r="C21" s="238"/>
      <c r="D21" s="238"/>
      <c r="E21" s="238"/>
      <c r="F21" s="238"/>
      <c r="G21" s="238"/>
      <c r="H21" s="238"/>
    </row>
    <row r="22" spans="1:8" x14ac:dyDescent="0.2">
      <c r="A22" s="239" t="s">
        <v>130</v>
      </c>
      <c r="B22" s="240"/>
      <c r="C22" s="240"/>
      <c r="D22" s="240"/>
      <c r="E22" s="240"/>
      <c r="F22" s="240"/>
      <c r="G22" s="240"/>
      <c r="H22" s="240"/>
    </row>
    <row r="23" spans="1:8" x14ac:dyDescent="0.2">
      <c r="A23" s="241" t="e">
        <f>+'INDICADORES IDEP 2022'!#REF!</f>
        <v>#REF!</v>
      </c>
      <c r="B23" s="240"/>
      <c r="C23" s="240"/>
      <c r="D23" s="240"/>
      <c r="E23" s="240"/>
      <c r="F23" s="240"/>
      <c r="G23" s="240"/>
      <c r="H23" s="240"/>
    </row>
    <row r="25" spans="1:8" ht="39" customHeight="1" x14ac:dyDescent="0.2">
      <c r="A25" s="242" t="s">
        <v>135</v>
      </c>
      <c r="B25" s="243"/>
      <c r="C25" s="243"/>
      <c r="D25" s="243"/>
      <c r="E25" s="243"/>
      <c r="F25" s="243"/>
      <c r="G25" s="243"/>
      <c r="H25" s="244"/>
    </row>
    <row r="27" spans="1:8" x14ac:dyDescent="0.2">
      <c r="F27" s="239" t="s">
        <v>131</v>
      </c>
      <c r="G27" s="240"/>
      <c r="H27" s="240"/>
    </row>
    <row r="28" spans="1:8" x14ac:dyDescent="0.2">
      <c r="F28" s="245" t="s">
        <v>134</v>
      </c>
      <c r="G28" s="246"/>
      <c r="H28" s="246"/>
    </row>
    <row r="29" spans="1:8" x14ac:dyDescent="0.2">
      <c r="F29" s="246"/>
      <c r="G29" s="246"/>
      <c r="H29" s="246"/>
    </row>
    <row r="30" spans="1:8" x14ac:dyDescent="0.2">
      <c r="F30" s="246"/>
      <c r="G30" s="246"/>
      <c r="H30" s="246"/>
    </row>
    <row r="31" spans="1:8" x14ac:dyDescent="0.2">
      <c r="F31" s="246"/>
      <c r="G31" s="246"/>
      <c r="H31" s="246"/>
    </row>
    <row r="32" spans="1:8" x14ac:dyDescent="0.2">
      <c r="F32" s="246"/>
      <c r="G32" s="246"/>
      <c r="H32" s="246"/>
    </row>
    <row r="33" spans="6:8" x14ac:dyDescent="0.2">
      <c r="F33" s="246"/>
      <c r="G33" s="246"/>
      <c r="H33" s="246"/>
    </row>
    <row r="34" spans="6:8" x14ac:dyDescent="0.2">
      <c r="F34" s="246"/>
      <c r="G34" s="246"/>
      <c r="H34" s="246"/>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2022</vt:lpstr>
      <vt:lpstr>Hoja2</vt:lpstr>
      <vt:lpstr>'Criterio de calificacion'!Área_de_impresión</vt:lpstr>
      <vt:lpstr>'INDICADORES IDEP 2022'!Área_de_impresión</vt:lpstr>
      <vt:lpstr>'Semaforo proceso'!Área_de_impresión</vt:lpstr>
      <vt:lpstr>'INDICADORES IDEP 2022'!Títulos_a_imprimir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LSANTIUSTI</cp:lastModifiedBy>
  <cp:lastPrinted>2018-04-16T17:44:25Z</cp:lastPrinted>
  <dcterms:created xsi:type="dcterms:W3CDTF">2008-10-22T15:41:48Z</dcterms:created>
  <dcterms:modified xsi:type="dcterms:W3CDTF">2022-01-17T14:51:56Z</dcterms:modified>
</cp:coreProperties>
</file>