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Users\laura.rojas\Desktop\"/>
    </mc:Choice>
  </mc:AlternateContent>
  <bookViews>
    <workbookView xWindow="0" yWindow="0" windowWidth="20490" windowHeight="7620" activeTab="1"/>
  </bookViews>
  <sheets>
    <sheet name="Portada" sheetId="10" r:id="rId1"/>
    <sheet name="Riesg Gestión" sheetId="3" r:id="rId2"/>
    <sheet name="Riesg Corrupc" sheetId="2" r:id="rId3"/>
    <sheet name="Tabla probabilidad" sheetId="5" r:id="rId4"/>
    <sheet name="Tabla Impacto" sheetId="6" r:id="rId5"/>
    <sheet name="Tabla Valoración controles" sheetId="7" r:id="rId6"/>
    <sheet name="Opciones Tratamiento" sheetId="8" r:id="rId7"/>
    <sheet name="Hoja1" sheetId="9" state="hidden" r:id="rId8"/>
  </sheets>
  <externalReferences>
    <externalReference r:id="rId9"/>
    <externalReference r:id="rId10"/>
    <externalReference r:id="rId11"/>
    <externalReference r:id="rId12"/>
  </externalReferences>
  <definedNames>
    <definedName name="_xlnm._FilterDatabase" localSheetId="2" hidden="1">'Riesg Corrupc'!$A$12:$BJ$12</definedName>
    <definedName name="_xlnm._FilterDatabase" localSheetId="1" hidden="1">'Riesg Gestión'!$A$9:$AP$9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3" i="10" l="1"/>
  <c r="N22" i="10"/>
  <c r="N21" i="10"/>
  <c r="N20" i="10"/>
  <c r="N19" i="10"/>
  <c r="N18" i="10"/>
  <c r="N17" i="10"/>
  <c r="N16" i="10"/>
  <c r="N15" i="10"/>
  <c r="N14" i="10"/>
  <c r="N12" i="10"/>
  <c r="N11" i="10"/>
  <c r="N10" i="10"/>
  <c r="N13" i="10"/>
  <c r="N24" i="10" l="1"/>
  <c r="C24" i="10"/>
  <c r="D24" i="10"/>
  <c r="E24" i="10"/>
  <c r="F24" i="10"/>
  <c r="G24" i="10"/>
  <c r="H24" i="10"/>
  <c r="I24" i="10"/>
  <c r="J24" i="10"/>
  <c r="K24" i="10"/>
  <c r="L24" i="10"/>
  <c r="M24" i="10"/>
  <c r="B24" i="10"/>
  <c r="U21" i="3"/>
  <c r="R21" i="3"/>
  <c r="Y21" i="3" s="1"/>
  <c r="AA21" i="3" s="1"/>
  <c r="U12" i="3"/>
  <c r="R12" i="3"/>
  <c r="I12" i="3"/>
  <c r="J12" i="3" s="1"/>
  <c r="U47" i="3"/>
  <c r="U48" i="3"/>
  <c r="R47" i="3"/>
  <c r="R48" i="3"/>
  <c r="Y48" i="3" s="1"/>
  <c r="Z48" i="3" s="1"/>
  <c r="AD48" i="3" s="1"/>
  <c r="AC48" i="3"/>
  <c r="AB48" i="3"/>
  <c r="I46" i="3"/>
  <c r="J46" i="3"/>
  <c r="R46" i="3"/>
  <c r="U46" i="3"/>
  <c r="I26" i="3"/>
  <c r="J26" i="3" s="1"/>
  <c r="I55" i="3"/>
  <c r="J55" i="3"/>
  <c r="Y55" i="3" s="1"/>
  <c r="Z55" i="3" s="1"/>
  <c r="R55" i="3"/>
  <c r="U55" i="3"/>
  <c r="U11" i="3"/>
  <c r="R11" i="3"/>
  <c r="I11" i="3"/>
  <c r="J11" i="3" s="1"/>
  <c r="AC27" i="3"/>
  <c r="AB27" i="3"/>
  <c r="AC28" i="3"/>
  <c r="AB28" i="3" s="1"/>
  <c r="AO33" i="2"/>
  <c r="AL33" i="2"/>
  <c r="AW33" i="2" s="1"/>
  <c r="AV33" i="2" s="1"/>
  <c r="AO32" i="2"/>
  <c r="AL32" i="2"/>
  <c r="AC32" i="2"/>
  <c r="AD32" i="2" s="1"/>
  <c r="I32" i="2"/>
  <c r="AO27" i="2"/>
  <c r="AL27" i="2"/>
  <c r="AW27" i="2" s="1"/>
  <c r="AV27" i="2" s="1"/>
  <c r="AO26" i="2"/>
  <c r="AL26" i="2"/>
  <c r="AC26" i="2"/>
  <c r="AD26" i="2" s="1"/>
  <c r="I26" i="2"/>
  <c r="AO25" i="2"/>
  <c r="AL25" i="2"/>
  <c r="AW25" i="2" s="1"/>
  <c r="AV25" i="2" s="1"/>
  <c r="AO24" i="2"/>
  <c r="AL24" i="2"/>
  <c r="AW24" i="2" s="1"/>
  <c r="AV24" i="2" s="1"/>
  <c r="AO23" i="2"/>
  <c r="AL23" i="2"/>
  <c r="AC23" i="2"/>
  <c r="AD23" i="2" s="1"/>
  <c r="I23" i="2"/>
  <c r="J23" i="2" s="1"/>
  <c r="AS23" i="2" s="1"/>
  <c r="AU23" i="2" s="1"/>
  <c r="AO30" i="2"/>
  <c r="AL30" i="2"/>
  <c r="AC30" i="2"/>
  <c r="AD30" i="2" s="1"/>
  <c r="I30" i="2"/>
  <c r="J30" i="2" s="1"/>
  <c r="AO29" i="2"/>
  <c r="AL29" i="2"/>
  <c r="AC29" i="2"/>
  <c r="AD29" i="2"/>
  <c r="I29" i="2"/>
  <c r="J29" i="2" s="1"/>
  <c r="AS29" i="2" s="1"/>
  <c r="AO28" i="2"/>
  <c r="AL28" i="2"/>
  <c r="AC28" i="2"/>
  <c r="AD28" i="2" s="1"/>
  <c r="I28" i="2"/>
  <c r="AO31" i="2"/>
  <c r="AL31" i="2"/>
  <c r="AC31" i="2"/>
  <c r="AD31" i="2" s="1"/>
  <c r="I31" i="2"/>
  <c r="J31" i="2" s="1"/>
  <c r="AO22" i="2"/>
  <c r="AL22" i="2"/>
  <c r="AW22" i="2" s="1"/>
  <c r="AV22" i="2" s="1"/>
  <c r="AO21" i="2"/>
  <c r="AL21" i="2"/>
  <c r="AC21" i="2"/>
  <c r="AD21" i="2" s="1"/>
  <c r="I21" i="2"/>
  <c r="J21" i="2"/>
  <c r="AO17" i="2"/>
  <c r="AL17" i="2"/>
  <c r="AO16" i="2"/>
  <c r="AL16" i="2"/>
  <c r="AC16" i="2"/>
  <c r="AD16" i="2" s="1"/>
  <c r="I16" i="2"/>
  <c r="J16" i="2" s="1"/>
  <c r="AS16" i="2" s="1"/>
  <c r="AT16" i="2" s="1"/>
  <c r="AO20" i="2"/>
  <c r="AL20" i="2"/>
  <c r="AW20" i="2" s="1"/>
  <c r="AV20" i="2" s="1"/>
  <c r="AO19" i="2"/>
  <c r="AL19" i="2"/>
  <c r="AW19" i="2" s="1"/>
  <c r="AV19" i="2" s="1"/>
  <c r="AO18" i="2"/>
  <c r="AL18" i="2"/>
  <c r="AC18" i="2"/>
  <c r="AD18" i="2" s="1"/>
  <c r="I18" i="2"/>
  <c r="J18" i="2" s="1"/>
  <c r="AO15" i="2"/>
  <c r="AL15" i="2"/>
  <c r="AO14" i="2"/>
  <c r="AL14" i="2"/>
  <c r="AO13" i="2"/>
  <c r="AL13" i="2"/>
  <c r="AC13" i="2"/>
  <c r="AD13" i="2" s="1"/>
  <c r="I13" i="2"/>
  <c r="J13" i="2"/>
  <c r="F152" i="6"/>
  <c r="F151" i="6"/>
  <c r="F150" i="6"/>
  <c r="F149" i="6"/>
  <c r="F148" i="6"/>
  <c r="F147" i="6"/>
  <c r="F146" i="6"/>
  <c r="F145" i="6"/>
  <c r="F144" i="6"/>
  <c r="F143" i="6"/>
  <c r="F142" i="6"/>
  <c r="F141" i="6"/>
  <c r="U16" i="3"/>
  <c r="R16" i="3"/>
  <c r="I16" i="3"/>
  <c r="J16" i="3" s="1"/>
  <c r="Y16" i="3" s="1"/>
  <c r="Z16" i="3" s="1"/>
  <c r="U54" i="3"/>
  <c r="R54" i="3"/>
  <c r="AC54" i="3" s="1"/>
  <c r="AB54" i="3" s="1"/>
  <c r="U53" i="3"/>
  <c r="R53" i="3"/>
  <c r="AC53" i="3" s="1"/>
  <c r="AB53" i="3" s="1"/>
  <c r="U52" i="3"/>
  <c r="R52" i="3"/>
  <c r="I52" i="3"/>
  <c r="J52" i="3" s="1"/>
  <c r="Y52" i="3" s="1"/>
  <c r="Z52" i="3" s="1"/>
  <c r="U51" i="3"/>
  <c r="R51" i="3"/>
  <c r="I51" i="3"/>
  <c r="J51" i="3" s="1"/>
  <c r="U57" i="3"/>
  <c r="R57" i="3"/>
  <c r="I57" i="3"/>
  <c r="J57" i="3"/>
  <c r="U56" i="3"/>
  <c r="R56" i="3"/>
  <c r="I56" i="3"/>
  <c r="J56" i="3"/>
  <c r="U43" i="3"/>
  <c r="R43" i="3"/>
  <c r="AC43" i="3" s="1"/>
  <c r="AB43" i="3" s="1"/>
  <c r="U42" i="3"/>
  <c r="R42" i="3"/>
  <c r="AC42" i="3" s="1"/>
  <c r="AB42" i="3" s="1"/>
  <c r="U41" i="3"/>
  <c r="R41" i="3"/>
  <c r="Y41" i="3" s="1"/>
  <c r="I41" i="3"/>
  <c r="U40" i="3"/>
  <c r="R40" i="3"/>
  <c r="AC40" i="3" s="1"/>
  <c r="AB40" i="3" s="1"/>
  <c r="U39" i="3"/>
  <c r="Y39" i="3" s="1"/>
  <c r="Z39" i="3" s="1"/>
  <c r="R39" i="3"/>
  <c r="U38" i="3"/>
  <c r="R38" i="3"/>
  <c r="I38" i="3"/>
  <c r="J38" i="3" s="1"/>
  <c r="U37" i="3"/>
  <c r="R37" i="3"/>
  <c r="AC37" i="3"/>
  <c r="AB37" i="3"/>
  <c r="U36" i="3"/>
  <c r="R36" i="3"/>
  <c r="U35" i="3"/>
  <c r="R35" i="3"/>
  <c r="I35" i="3"/>
  <c r="J35" i="3" s="1"/>
  <c r="U34" i="3"/>
  <c r="R34" i="3"/>
  <c r="AC34" i="3" s="1"/>
  <c r="AB34" i="3" s="1"/>
  <c r="U33" i="3"/>
  <c r="R33" i="3"/>
  <c r="AC33" i="3"/>
  <c r="AB33" i="3"/>
  <c r="U32" i="3"/>
  <c r="R32" i="3"/>
  <c r="I32" i="3"/>
  <c r="U49" i="3"/>
  <c r="R49" i="3"/>
  <c r="I49" i="3"/>
  <c r="J49" i="3"/>
  <c r="U45" i="3"/>
  <c r="R45" i="3"/>
  <c r="Y45" i="3" s="1"/>
  <c r="I45" i="3"/>
  <c r="J45" i="3"/>
  <c r="U44" i="3"/>
  <c r="R44" i="3"/>
  <c r="I44" i="3"/>
  <c r="J44" i="3"/>
  <c r="U31" i="3"/>
  <c r="R31" i="3"/>
  <c r="AC31" i="3" s="1"/>
  <c r="AB31" i="3" s="1"/>
  <c r="U30" i="3"/>
  <c r="R30" i="3"/>
  <c r="AC30" i="3" s="1"/>
  <c r="AB30" i="3" s="1"/>
  <c r="U29" i="3"/>
  <c r="R29" i="3"/>
  <c r="I29" i="3"/>
  <c r="J29" i="3"/>
  <c r="U50" i="3"/>
  <c r="R50" i="3"/>
  <c r="I50" i="3"/>
  <c r="J50" i="3"/>
  <c r="U20" i="3"/>
  <c r="R20" i="3"/>
  <c r="AC20" i="3" s="1"/>
  <c r="AB20" i="3" s="1"/>
  <c r="U19" i="3"/>
  <c r="R19" i="3"/>
  <c r="AC19" i="3" s="1"/>
  <c r="AB19" i="3" s="1"/>
  <c r="U18" i="3"/>
  <c r="R18" i="3"/>
  <c r="AC18" i="3" s="1"/>
  <c r="AB18" i="3" s="1"/>
  <c r="U17" i="3"/>
  <c r="R17" i="3"/>
  <c r="I17" i="3"/>
  <c r="J17" i="3" s="1"/>
  <c r="Y17" i="3" s="1"/>
  <c r="Z17" i="3" s="1"/>
  <c r="U25" i="3"/>
  <c r="Y25" i="3" s="1"/>
  <c r="R25" i="3"/>
  <c r="AC25" i="3"/>
  <c r="AB25" i="3" s="1"/>
  <c r="U24" i="3"/>
  <c r="R24" i="3"/>
  <c r="I24" i="3"/>
  <c r="J24" i="3" s="1"/>
  <c r="U23" i="3"/>
  <c r="R23" i="3"/>
  <c r="AC23" i="3" s="1"/>
  <c r="AB23" i="3" s="1"/>
  <c r="U22" i="3"/>
  <c r="R22" i="3"/>
  <c r="I22" i="3"/>
  <c r="J22" i="3" s="1"/>
  <c r="U15" i="3"/>
  <c r="R15" i="3"/>
  <c r="U14" i="3"/>
  <c r="R14" i="3"/>
  <c r="Y14" i="3" s="1"/>
  <c r="AC14" i="3"/>
  <c r="AB14" i="3"/>
  <c r="U13" i="3"/>
  <c r="R13" i="3"/>
  <c r="I13" i="3"/>
  <c r="J13" i="3"/>
  <c r="Y13" i="3" s="1"/>
  <c r="Z13" i="3" s="1"/>
  <c r="U28" i="3"/>
  <c r="Y28" i="3" s="1"/>
  <c r="Z28" i="3" s="1"/>
  <c r="AD28" i="3" s="1"/>
  <c r="U27" i="3"/>
  <c r="Y27" i="3" s="1"/>
  <c r="U26" i="3"/>
  <c r="Y26" i="3" s="1"/>
  <c r="AS22" i="2"/>
  <c r="AU22" i="2" s="1"/>
  <c r="AS13" i="2"/>
  <c r="AT13" i="2" s="1"/>
  <c r="AS15" i="2"/>
  <c r="AU15" i="2" s="1"/>
  <c r="AS17" i="2"/>
  <c r="AU17" i="2" s="1"/>
  <c r="AS21" i="2"/>
  <c r="AU21" i="2" s="1"/>
  <c r="AS25" i="2"/>
  <c r="Y49" i="3"/>
  <c r="Z49" i="3" s="1"/>
  <c r="AA52" i="3"/>
  <c r="Y42" i="3"/>
  <c r="Z42" i="3" s="1"/>
  <c r="Y37" i="3"/>
  <c r="AA37" i="3" s="1"/>
  <c r="Y33" i="3"/>
  <c r="AC39" i="3"/>
  <c r="AB39" i="3"/>
  <c r="Y20" i="3"/>
  <c r="AA20" i="3" s="1"/>
  <c r="AC36" i="3"/>
  <c r="AB36" i="3"/>
  <c r="Y36" i="3"/>
  <c r="Z36" i="3" s="1"/>
  <c r="AD36" i="3" s="1"/>
  <c r="Y43" i="3"/>
  <c r="Z43" i="3"/>
  <c r="AD43" i="3" s="1"/>
  <c r="AS24" i="2"/>
  <c r="AU24" i="2"/>
  <c r="AW15" i="2"/>
  <c r="AV15" i="2" s="1"/>
  <c r="AW17" i="2"/>
  <c r="AV17" i="2"/>
  <c r="AS27" i="2"/>
  <c r="AT27" i="2" s="1"/>
  <c r="AX27" i="2" s="1"/>
  <c r="AS19" i="2"/>
  <c r="AU19" i="2" s="1"/>
  <c r="AW14" i="2"/>
  <c r="AV14" i="2" s="1"/>
  <c r="AS33" i="2"/>
  <c r="AT33" i="2"/>
  <c r="J28" i="2"/>
  <c r="J26" i="2"/>
  <c r="AS26" i="2" s="1"/>
  <c r="J32" i="2"/>
  <c r="AS32" i="2"/>
  <c r="AT32" i="2" s="1"/>
  <c r="J32" i="3"/>
  <c r="J41" i="3"/>
  <c r="AT15" i="2"/>
  <c r="AX15" i="2" s="1"/>
  <c r="AU13" i="2"/>
  <c r="AA49" i="3"/>
  <c r="AT21" i="2"/>
  <c r="AT25" i="2"/>
  <c r="AX25" i="2" s="1"/>
  <c r="AU25" i="2"/>
  <c r="AA43" i="3"/>
  <c r="AA16" i="3"/>
  <c r="AT24" i="2"/>
  <c r="AX24" i="2" s="1"/>
  <c r="AU33" i="2"/>
  <c r="AU27" i="2"/>
  <c r="AD39" i="3"/>
  <c r="AA39" i="3"/>
  <c r="AA17" i="3"/>
  <c r="O22" i="3"/>
  <c r="N22" i="3"/>
  <c r="AC22" i="3"/>
  <c r="AB22" i="3" s="1"/>
  <c r="AF28" i="2"/>
  <c r="AG28" i="2" s="1"/>
  <c r="AF21" i="2"/>
  <c r="AG21" i="2" s="1"/>
  <c r="AF13" i="2"/>
  <c r="AG13" i="2" s="1"/>
  <c r="AF23" i="2"/>
  <c r="AG23" i="2" s="1"/>
  <c r="AF16" i="2"/>
  <c r="AG16" i="2" s="1"/>
  <c r="AF32" i="2"/>
  <c r="AG32" i="2" s="1"/>
  <c r="AF29" i="2"/>
  <c r="AG29" i="2" s="1"/>
  <c r="AF18" i="2"/>
  <c r="AG18" i="2" s="1"/>
  <c r="AF26" i="2"/>
  <c r="AG26" i="2" s="1"/>
  <c r="AF31" i="2"/>
  <c r="AG31" i="2" s="1"/>
  <c r="AH31" i="2" s="1"/>
  <c r="AW31" i="2" s="1"/>
  <c r="AV31" i="2" s="1"/>
  <c r="AF30" i="2"/>
  <c r="AG30" i="2" s="1"/>
  <c r="AH30" i="2" s="1"/>
  <c r="AW30" i="2" s="1"/>
  <c r="AV30" i="2" s="1"/>
  <c r="H141" i="6"/>
  <c r="B152" i="6"/>
  <c r="B153" i="6"/>
  <c r="B154" i="6"/>
  <c r="AU29" i="2" l="1"/>
  <c r="AT29" i="2"/>
  <c r="Z14" i="3"/>
  <c r="AD14" i="3" s="1"/>
  <c r="AA14" i="3"/>
  <c r="AA25" i="3"/>
  <c r="Z25" i="3"/>
  <c r="AD25" i="3" s="1"/>
  <c r="Z45" i="3"/>
  <c r="AA45" i="3"/>
  <c r="AT22" i="2"/>
  <c r="AX22" i="2" s="1"/>
  <c r="AD42" i="3"/>
  <c r="Y18" i="3"/>
  <c r="Y29" i="3"/>
  <c r="Y44" i="3"/>
  <c r="Y38" i="3"/>
  <c r="Y53" i="3"/>
  <c r="Z20" i="3"/>
  <c r="AD20" i="3" s="1"/>
  <c r="Z37" i="3"/>
  <c r="Y32" i="3"/>
  <c r="Y23" i="3"/>
  <c r="Y50" i="3"/>
  <c r="Z50" i="3" s="1"/>
  <c r="Y40" i="3"/>
  <c r="Y56" i="3"/>
  <c r="Y57" i="3"/>
  <c r="Y51" i="3"/>
  <c r="Y31" i="3"/>
  <c r="AA42" i="3"/>
  <c r="AU32" i="2"/>
  <c r="AA13" i="3"/>
  <c r="Y34" i="3"/>
  <c r="Y19" i="3"/>
  <c r="Y30" i="3"/>
  <c r="AA30" i="3" s="1"/>
  <c r="Y54" i="3"/>
  <c r="Z54" i="3" s="1"/>
  <c r="AD54" i="3" s="1"/>
  <c r="Y46" i="3"/>
  <c r="Y22" i="3"/>
  <c r="AD37" i="3"/>
  <c r="AS18" i="2"/>
  <c r="AT18" i="2" s="1"/>
  <c r="AS20" i="2"/>
  <c r="AS31" i="2"/>
  <c r="AU31" i="2" s="1"/>
  <c r="AS28" i="2"/>
  <c r="AS30" i="2"/>
  <c r="AT30" i="2" s="1"/>
  <c r="AX30" i="2" s="1"/>
  <c r="AX33" i="2"/>
  <c r="AC21" i="3"/>
  <c r="AB21" i="3" s="1"/>
  <c r="AS14" i="2"/>
  <c r="Y11" i="3"/>
  <c r="Z11" i="3" s="1"/>
  <c r="AH16" i="2"/>
  <c r="AW16" i="2" s="1"/>
  <c r="AV16" i="2" s="1"/>
  <c r="AI16" i="2"/>
  <c r="AU18" i="2"/>
  <c r="AT20" i="2"/>
  <c r="AX20" i="2" s="1"/>
  <c r="AU20" i="2"/>
  <c r="AT31" i="2"/>
  <c r="AX31" i="2" s="1"/>
  <c r="AT28" i="2"/>
  <c r="AU28" i="2"/>
  <c r="AU30" i="2"/>
  <c r="AH26" i="2"/>
  <c r="AW26" i="2" s="1"/>
  <c r="AV26" i="2" s="1"/>
  <c r="AI26" i="2"/>
  <c r="AH28" i="2"/>
  <c r="AI28" i="2"/>
  <c r="AH18" i="2"/>
  <c r="AW18" i="2" s="1"/>
  <c r="AV18" i="2" s="1"/>
  <c r="AI18" i="2"/>
  <c r="AH23" i="2"/>
  <c r="AW23" i="2" s="1"/>
  <c r="AV23" i="2" s="1"/>
  <c r="AI23" i="2"/>
  <c r="AX16" i="2"/>
  <c r="AU14" i="2"/>
  <c r="AT14" i="2"/>
  <c r="AX14" i="2" s="1"/>
  <c r="AH29" i="2"/>
  <c r="AW29" i="2" s="1"/>
  <c r="AV29" i="2" s="1"/>
  <c r="AX29" i="2" s="1"/>
  <c r="AI29" i="2"/>
  <c r="AH13" i="2"/>
  <c r="AW13" i="2" s="1"/>
  <c r="AV13" i="2" s="1"/>
  <c r="AI13" i="2"/>
  <c r="AT26" i="2"/>
  <c r="AX26" i="2" s="1"/>
  <c r="AU26" i="2"/>
  <c r="AI32" i="2"/>
  <c r="AH32" i="2"/>
  <c r="AW32" i="2" s="1"/>
  <c r="AV32" i="2" s="1"/>
  <c r="AX32" i="2" s="1"/>
  <c r="AH21" i="2"/>
  <c r="AW21" i="2" s="1"/>
  <c r="AV21" i="2" s="1"/>
  <c r="AX21" i="2" s="1"/>
  <c r="AI21" i="2"/>
  <c r="AX13" i="2"/>
  <c r="AW28" i="2"/>
  <c r="AV28" i="2" s="1"/>
  <c r="AI30" i="2"/>
  <c r="AT17" i="2"/>
  <c r="AX17" i="2" s="1"/>
  <c r="AT19" i="2"/>
  <c r="AX19" i="2" s="1"/>
  <c r="AT23" i="2"/>
  <c r="AX23" i="2" s="1"/>
  <c r="AU16" i="2"/>
  <c r="AI31" i="2"/>
  <c r="Z33" i="3"/>
  <c r="AD33" i="3" s="1"/>
  <c r="AA33" i="3"/>
  <c r="AA54" i="3"/>
  <c r="Y47" i="3"/>
  <c r="AC47" i="3"/>
  <c r="AB47" i="3" s="1"/>
  <c r="Z30" i="3"/>
  <c r="AD30" i="3" s="1"/>
  <c r="Z41" i="3"/>
  <c r="AA41" i="3"/>
  <c r="AC15" i="3"/>
  <c r="AB15" i="3" s="1"/>
  <c r="Y15" i="3"/>
  <c r="AA22" i="3"/>
  <c r="Z22" i="3"/>
  <c r="AD22" i="3" s="1"/>
  <c r="Y24" i="3"/>
  <c r="Y35" i="3"/>
  <c r="AA55" i="3"/>
  <c r="Z46" i="3"/>
  <c r="AA46" i="3"/>
  <c r="AA32" i="3"/>
  <c r="Z32" i="3"/>
  <c r="AA36" i="3"/>
  <c r="AA28" i="3"/>
  <c r="Z26" i="3"/>
  <c r="AA26" i="3"/>
  <c r="Z38" i="3"/>
  <c r="AA38" i="3"/>
  <c r="Z21" i="3"/>
  <c r="AD21" i="3" s="1"/>
  <c r="Z27" i="3"/>
  <c r="AD27" i="3" s="1"/>
  <c r="AA27" i="3"/>
  <c r="AA57" i="3"/>
  <c r="Z57" i="3"/>
  <c r="AA48" i="3"/>
  <c r="Y12" i="3"/>
  <c r="Z12" i="3" s="1"/>
  <c r="AA12" i="3"/>
  <c r="L16" i="3"/>
  <c r="M16" i="3" s="1"/>
  <c r="L49" i="3"/>
  <c r="M49" i="3" s="1"/>
  <c r="L56" i="3"/>
  <c r="M56" i="3" s="1"/>
  <c r="L51" i="3"/>
  <c r="M51" i="3" s="1"/>
  <c r="L26" i="3"/>
  <c r="M26" i="3" s="1"/>
  <c r="L22" i="3"/>
  <c r="L12" i="3"/>
  <c r="M12" i="3" s="1"/>
  <c r="L55" i="3"/>
  <c r="M55" i="3" s="1"/>
  <c r="L41" i="3"/>
  <c r="M41" i="3" s="1"/>
  <c r="L57" i="3"/>
  <c r="M57" i="3" s="1"/>
  <c r="L50" i="3"/>
  <c r="M50" i="3" s="1"/>
  <c r="L35" i="3"/>
  <c r="M35" i="3" s="1"/>
  <c r="L24" i="3"/>
  <c r="M24" i="3" s="1"/>
  <c r="L11" i="3"/>
  <c r="M11" i="3" s="1"/>
  <c r="L38" i="3"/>
  <c r="M38" i="3" s="1"/>
  <c r="L45" i="3"/>
  <c r="M45" i="3" s="1"/>
  <c r="L52" i="3"/>
  <c r="M52" i="3" s="1"/>
  <c r="L44" i="3"/>
  <c r="M44" i="3" s="1"/>
  <c r="L13" i="3"/>
  <c r="M13" i="3" s="1"/>
  <c r="L17" i="3"/>
  <c r="M17" i="3" s="1"/>
  <c r="L46" i="3"/>
  <c r="M46" i="3" s="1"/>
  <c r="L29" i="3"/>
  <c r="M29" i="3" s="1"/>
  <c r="L32" i="3"/>
  <c r="M32" i="3" s="1"/>
  <c r="Z29" i="3" l="1"/>
  <c r="AA29" i="3"/>
  <c r="AA50" i="3"/>
  <c r="AA23" i="3"/>
  <c r="Z23" i="3"/>
  <c r="AD23" i="3" s="1"/>
  <c r="AA53" i="3"/>
  <c r="Z53" i="3"/>
  <c r="AD53" i="3" s="1"/>
  <c r="Z18" i="3"/>
  <c r="AD18" i="3" s="1"/>
  <c r="AA18" i="3"/>
  <c r="AA51" i="3"/>
  <c r="Z51" i="3"/>
  <c r="AA11" i="3"/>
  <c r="AA19" i="3"/>
  <c r="Z19" i="3"/>
  <c r="AD19" i="3" s="1"/>
  <c r="Z56" i="3"/>
  <c r="AA56" i="3"/>
  <c r="Z34" i="3"/>
  <c r="AD34" i="3" s="1"/>
  <c r="AA34" i="3"/>
  <c r="Z31" i="3"/>
  <c r="AD31" i="3" s="1"/>
  <c r="AA31" i="3"/>
  <c r="Z40" i="3"/>
  <c r="AD40" i="3" s="1"/>
  <c r="AA40" i="3"/>
  <c r="AA44" i="3"/>
  <c r="Z44" i="3"/>
  <c r="AX18" i="2"/>
  <c r="AX28" i="2"/>
  <c r="AA35" i="3"/>
  <c r="Z35" i="3"/>
  <c r="AA15" i="3"/>
  <c r="Z15" i="3"/>
  <c r="AD15" i="3" s="1"/>
  <c r="Z24" i="3"/>
  <c r="AA24" i="3"/>
  <c r="Z47" i="3"/>
  <c r="AD47" i="3" s="1"/>
  <c r="AA47" i="3"/>
  <c r="O35" i="3"/>
  <c r="N35" i="3"/>
  <c r="AC35" i="3" s="1"/>
  <c r="AB35" i="3" s="1"/>
  <c r="AD35" i="3" s="1"/>
  <c r="N55" i="3"/>
  <c r="AC55" i="3" s="1"/>
  <c r="AB55" i="3" s="1"/>
  <c r="AD55" i="3" s="1"/>
  <c r="O55" i="3"/>
  <c r="O51" i="3"/>
  <c r="N51" i="3"/>
  <c r="AC51" i="3" s="1"/>
  <c r="AB51" i="3" s="1"/>
  <c r="AD51" i="3" s="1"/>
  <c r="N17" i="3"/>
  <c r="AC17" i="3" s="1"/>
  <c r="AB17" i="3" s="1"/>
  <c r="AD17" i="3" s="1"/>
  <c r="O17" i="3"/>
  <c r="N32" i="3"/>
  <c r="AC32" i="3" s="1"/>
  <c r="AB32" i="3" s="1"/>
  <c r="AD32" i="3" s="1"/>
  <c r="O32" i="3"/>
  <c r="O13" i="3"/>
  <c r="N13" i="3"/>
  <c r="AC13" i="3" s="1"/>
  <c r="AB13" i="3" s="1"/>
  <c r="AD13" i="3" s="1"/>
  <c r="N38" i="3"/>
  <c r="AC38" i="3" s="1"/>
  <c r="AB38" i="3" s="1"/>
  <c r="AD38" i="3" s="1"/>
  <c r="O38" i="3"/>
  <c r="N50" i="3"/>
  <c r="AC50" i="3" s="1"/>
  <c r="AB50" i="3" s="1"/>
  <c r="AD50" i="3" s="1"/>
  <c r="O50" i="3"/>
  <c r="O12" i="3"/>
  <c r="N12" i="3"/>
  <c r="AC12" i="3" s="1"/>
  <c r="AB12" i="3" s="1"/>
  <c r="AD12" i="3" s="1"/>
  <c r="N56" i="3"/>
  <c r="AC56" i="3" s="1"/>
  <c r="AB56" i="3" s="1"/>
  <c r="AD56" i="3" s="1"/>
  <c r="O56" i="3"/>
  <c r="N46" i="3"/>
  <c r="AC46" i="3" s="1"/>
  <c r="AB46" i="3" s="1"/>
  <c r="AD46" i="3" s="1"/>
  <c r="O46" i="3"/>
  <c r="N45" i="3"/>
  <c r="AC45" i="3" s="1"/>
  <c r="AB45" i="3" s="1"/>
  <c r="AD45" i="3" s="1"/>
  <c r="O45" i="3"/>
  <c r="O29" i="3"/>
  <c r="N29" i="3"/>
  <c r="AC29" i="3" s="1"/>
  <c r="AB29" i="3" s="1"/>
  <c r="AD29" i="3" s="1"/>
  <c r="N44" i="3"/>
  <c r="AC44" i="3" s="1"/>
  <c r="AB44" i="3" s="1"/>
  <c r="O44" i="3"/>
  <c r="N11" i="3"/>
  <c r="AC11" i="3" s="1"/>
  <c r="AB11" i="3" s="1"/>
  <c r="AD11" i="3" s="1"/>
  <c r="O11" i="3"/>
  <c r="O57" i="3"/>
  <c r="N57" i="3"/>
  <c r="AC57" i="3" s="1"/>
  <c r="AB57" i="3" s="1"/>
  <c r="AD57" i="3" s="1"/>
  <c r="N49" i="3"/>
  <c r="AC49" i="3" s="1"/>
  <c r="AB49" i="3" s="1"/>
  <c r="AD49" i="3" s="1"/>
  <c r="O49" i="3"/>
  <c r="N52" i="3"/>
  <c r="AC52" i="3" s="1"/>
  <c r="AB52" i="3" s="1"/>
  <c r="AD52" i="3" s="1"/>
  <c r="O52" i="3"/>
  <c r="N24" i="3"/>
  <c r="AC24" i="3" s="1"/>
  <c r="AB24" i="3" s="1"/>
  <c r="AD24" i="3" s="1"/>
  <c r="O24" i="3"/>
  <c r="O41" i="3"/>
  <c r="N41" i="3"/>
  <c r="AC41" i="3" s="1"/>
  <c r="AB41" i="3" s="1"/>
  <c r="AD41" i="3" s="1"/>
  <c r="O26" i="3"/>
  <c r="N26" i="3"/>
  <c r="AC26" i="3" s="1"/>
  <c r="AB26" i="3" s="1"/>
  <c r="AD26" i="3" s="1"/>
  <c r="O16" i="3"/>
  <c r="N16" i="3"/>
  <c r="AC16" i="3" s="1"/>
  <c r="AB16" i="3" s="1"/>
  <c r="AD16" i="3" s="1"/>
  <c r="AD44" i="3" l="1"/>
</calcChain>
</file>

<file path=xl/comments1.xml><?xml version="1.0" encoding="utf-8"?>
<comments xmlns="http://schemas.openxmlformats.org/spreadsheetml/2006/main">
  <authors>
    <author/>
  </authors>
  <commentList>
    <comment ref="C11" authorId="0" shapeId="0">
      <text>
        <r>
          <rPr>
            <sz val="11"/>
            <color theme="1"/>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Seleccione el impacto que causa el riesgo en la Entidad
	-tc={664BFBD0-8A42-4D81-992C-2BDA671D036A}</t>
        </r>
      </text>
    </comment>
  </commentList>
</comments>
</file>

<file path=xl/sharedStrings.xml><?xml version="1.0" encoding="utf-8"?>
<sst xmlns="http://schemas.openxmlformats.org/spreadsheetml/2006/main" count="1663" uniqueCount="537">
  <si>
    <t xml:space="preserve">Mapa de riesgos </t>
  </si>
  <si>
    <t>CÓDIGO: FT-MIC-03-07</t>
  </si>
  <si>
    <t>VERSIÓN : 7</t>
  </si>
  <si>
    <t>PÁGINA: 1 de _</t>
  </si>
  <si>
    <t>RECURSOS PARA LA GESTIÓN DEL RIESGO AL INTERIOR DE PROCESO</t>
  </si>
  <si>
    <t>ítem</t>
  </si>
  <si>
    <t xml:space="preserve">Proceso </t>
  </si>
  <si>
    <t>Impacto</t>
  </si>
  <si>
    <t>Causa Inmediata</t>
  </si>
  <si>
    <t>Causa Raíz</t>
  </si>
  <si>
    <t>Descripción del Riesgo</t>
  </si>
  <si>
    <t>Clasificación del Riesgo</t>
  </si>
  <si>
    <t>Frecuencia con la cual se realiza la actividad</t>
  </si>
  <si>
    <t>Probabilidad Inherente</t>
  </si>
  <si>
    <t>%</t>
  </si>
  <si>
    <t xml:space="preserve">Definición de impacto </t>
  </si>
  <si>
    <r>
      <rPr>
        <b/>
        <sz val="10"/>
        <color theme="0"/>
        <rFont val="Arial"/>
        <family val="2"/>
      </rPr>
      <t xml:space="preserve">Impacto
1 a 5 = </t>
    </r>
    <r>
      <rPr>
        <sz val="10"/>
        <color theme="0"/>
        <rFont val="Arial"/>
        <family val="2"/>
      </rPr>
      <t>Moderado</t>
    </r>
    <r>
      <rPr>
        <b/>
        <sz val="10"/>
        <color theme="0"/>
        <rFont val="Arial"/>
        <family val="2"/>
      </rPr>
      <t xml:space="preserve">
6 a 11 = </t>
    </r>
    <r>
      <rPr>
        <sz val="10"/>
        <color theme="0"/>
        <rFont val="Arial"/>
        <family val="2"/>
      </rPr>
      <t>Mayor</t>
    </r>
    <r>
      <rPr>
        <b/>
        <sz val="10"/>
        <color theme="0"/>
        <rFont val="Arial"/>
        <family val="2"/>
      </rPr>
      <t xml:space="preserve">
12 a 18 = </t>
    </r>
    <r>
      <rPr>
        <sz val="10"/>
        <color theme="0"/>
        <rFont val="Arial"/>
        <family val="2"/>
      </rPr>
      <t>Catastrófico</t>
    </r>
  </si>
  <si>
    <t>Impacto 
Inherente</t>
  </si>
  <si>
    <t>Observación de criterio</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</si>
  <si>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</si>
  <si>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</si>
  <si>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</si>
  <si>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</si>
  <si>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</si>
  <si>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</si>
  <si>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</si>
  <si>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</si>
  <si>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</si>
  <si>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</si>
  <si>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</si>
  <si>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</si>
  <si>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</si>
  <si>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</si>
  <si>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</si>
  <si>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</si>
  <si>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</si>
  <si>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</si>
  <si>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</si>
  <si>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</si>
  <si>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</si>
  <si>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</si>
  <si>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</si>
  <si>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</si>
  <si>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</si>
  <si>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</si>
  <si>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</si>
  <si>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</si>
  <si>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</si>
  <si>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</si>
  <si>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</si>
  <si>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</si>
  <si>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</si>
  <si>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</si>
  <si>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</si>
  <si>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</si>
  <si>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Tipo</t>
  </si>
  <si>
    <t>Implementación</t>
  </si>
  <si>
    <t>Calificación</t>
  </si>
  <si>
    <t>Documentación</t>
  </si>
  <si>
    <t>Frecuencia</t>
  </si>
  <si>
    <t>Evidencia</t>
  </si>
  <si>
    <t>Cuatrimestre</t>
  </si>
  <si>
    <t>Descripción</t>
  </si>
  <si>
    <t>Criterios de impacto</t>
  </si>
  <si>
    <t>Gestión Documental</t>
  </si>
  <si>
    <t>Reputacional</t>
  </si>
  <si>
    <t>Ejecucion y Administracion de procesos</t>
  </si>
  <si>
    <t>Alta</t>
  </si>
  <si>
    <t xml:space="preserve">     El riesgo afecta la imagen de la entidad con algunos usuarios de relevancia frente al logro de los objetivos</t>
  </si>
  <si>
    <t>Probabilidad</t>
  </si>
  <si>
    <t>Preventivo</t>
  </si>
  <si>
    <t>Manual</t>
  </si>
  <si>
    <t>Documentado</t>
  </si>
  <si>
    <t>Continua</t>
  </si>
  <si>
    <t>Con Registro</t>
  </si>
  <si>
    <t>Reducir (mitigar)</t>
  </si>
  <si>
    <t>Semestral</t>
  </si>
  <si>
    <t>Documentos del Proceso de Gestión Documental actualizados</t>
  </si>
  <si>
    <t>Revisar los documentos frente a los últimos requisitos dados por las entidades que regulan la gestión documental (AGN y Archivo de Bogotá), además de tener en cuenta la normatividad que se a publicando o actualizando.</t>
  </si>
  <si>
    <t>En el caso de identificar un documento desactualizado, se procederá a enviar un correo electrónico al líder proceso informando la situación, para posteriormente proceder a su actualización en un término no mayor a tres meses.</t>
  </si>
  <si>
    <t>Formato Único de Inventario Documental FUID - FT-GD-07-06 diligenciado en cada dependencia</t>
  </si>
  <si>
    <t>Detectivo</t>
  </si>
  <si>
    <t>Monitorear trimestralmente el cumplimiento ddel protocolo de limpieza (IN-GD-07-02) que se debe realizar a los depósitos o estaterías que contienen los archivos del IDEP.</t>
  </si>
  <si>
    <t>Trimestral</t>
  </si>
  <si>
    <t>En el caso de encontrar deficiencias en la aplicación del protocolo, se informará por correo electrónico al área responsable de Recursos Físicos que se tomen los correctivos correspondentes para garantizar la aplicación del protocolo de limpieza</t>
  </si>
  <si>
    <t>Divulgación y comunicación</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</si>
  <si>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electronicos.</t>
  </si>
  <si>
    <t>Las desviaciones se investigan y se resuelven según la periodicidad del control</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</si>
  <si>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</si>
  <si>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</si>
  <si>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Relaciones Laborales</t>
  </si>
  <si>
    <t>Dirección y planeación</t>
  </si>
  <si>
    <t>Investigación y desarrollo pedagógico</t>
  </si>
  <si>
    <t>Económico y Reputacional</t>
  </si>
  <si>
    <t xml:space="preserve">     Entre 50 y 100 SMLMV </t>
  </si>
  <si>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</si>
  <si>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</si>
  <si>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 xml:space="preserve">     El riesgo afecta la imagen de de la entidad con efecto publicitario sostenido a nivel de sector administrativo, nivel departamental o municipal</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</si>
  <si>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</si>
  <si>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</si>
  <si>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Atención al Ciudadano</t>
  </si>
  <si>
    <t>Cuando se presentan desviaciones, se realiza la actualización del normo grama del proceso y a su vez la caracterización del SIG .</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</si>
  <si>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</si>
  <si>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Las desviaciones en el plan de acción se resuelven de manera oportuna en la vigencia o en caso de ser necesario se establecen los tiempos de cumplimiento de la actividad que se debe realizar.</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</si>
  <si>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</si>
  <si>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</si>
  <si>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</si>
  <si>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Gestión Jurídica</t>
  </si>
  <si>
    <t>Gestión de Talento Humano</t>
  </si>
  <si>
    <t xml:space="preserve">Inexactitud e inoportunidad en la liquidación de salarios, prestaciones sociales, aportes parafiscales y
seguridad social.
</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</si>
  <si>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</si>
  <si>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</si>
  <si>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</si>
  <si>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</si>
  <si>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 xml:space="preserve">     El riesgo afecta la imagen de la entidad internamente, de conocimiento general, nivel interno, de junta dircetiva y accionistas y/o de provedores</t>
  </si>
  <si>
    <t>Usuarios, productos y practicas , organizacionales</t>
  </si>
  <si>
    <t xml:space="preserve">     Entre 10 y 50 SMLMV </t>
  </si>
  <si>
    <t>Fallas Tecnologicas</t>
  </si>
  <si>
    <t>Gestión Contractual</t>
  </si>
  <si>
    <t xml:space="preserve">     Mayor a 500 SMLMV </t>
  </si>
  <si>
    <t>Aceptar</t>
  </si>
  <si>
    <t>deficiencias relacionadas con el plazo, tiempo, cantidades y especificaciones técnicas del objeto a contratar</t>
  </si>
  <si>
    <t>Adquisición de bienes, obras y/o servicios que no se ajusten las necesidades o al cumplimiento de los objetivos de la entidad.</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</si>
  <si>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</si>
  <si>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Cada vez que se realiza solicitud de contratación,la oficina asesora juridica, revisará por  que los documentos precontractuales se ajusten a los contemplado en el  Plan anual de adquisiciones (PAA)  y que los Estudios Previos y Análisis del Sector cumplan con los requerimientos legales; dicha revisión se evidencia y controla en la plataforma SECOP I</t>
  </si>
  <si>
    <t>Las observaciones serán atendidas en el menor tiempo posible y se verán reflejadas en el cumplimiento del PAA</t>
  </si>
  <si>
    <t xml:space="preserve">     El riesgo afecta la imagen de alguna área de la organización</t>
  </si>
  <si>
    <t xml:space="preserve">     Afectación menor a 10 SMLMV .</t>
  </si>
  <si>
    <t>Las observaciones o diferencias serán atendidas en el menor tiempo posible</t>
  </si>
  <si>
    <t>Económico</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</si>
  <si>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</si>
  <si>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</si>
  <si>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Gestión de recursos fisicos</t>
  </si>
  <si>
    <t>Daños Activos Fisicos</t>
  </si>
  <si>
    <t>Hacer requerimientos mediante oficio a la compañía Aseguradora por intermedio del corredor de Seguros, para subsanar el siniestro ocurrido</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</si>
  <si>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</si>
  <si>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</si>
  <si>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En caso de reportar alguna infracción se paga oportunamente</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</si>
  <si>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</si>
  <si>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</si>
  <si>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</si>
  <si>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</si>
  <si>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Gestión financiera</t>
  </si>
  <si>
    <t xml:space="preserve">Cada vez que se requiera, los profesionales especialzados de contabilidad y de tesoreria, aplicará los controles establecidos en el procedimiento PRO-GF-14-14 "Causación de Órdenes de Pago", adjuntando como evidencia, comprobante de Anulación, ordenes de pago y comprobantes de egreso
</t>
  </si>
  <si>
    <t>Se lleva a cabo la anulación del documento en el Sistema de Información Administrativo y Financiero del Instituto, por parte del Subdirector Financiero y Administrativo y de Control Interno y Disciplinario</t>
  </si>
  <si>
    <t>Cada vez que se requiera, el profesional especializado de tesoreria, aplicará los controles establecidos en el Protocolo de Seguridad y Manejo de Cuentas de Tesorería IN- GF -14- 05, adjuntando los oficios correspondientes.</t>
  </si>
  <si>
    <t>Se informa a la Oficina Asesora Jurídica del Instituto</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</si>
  <si>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</si>
  <si>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</si>
  <si>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</si>
  <si>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Se actualiza la parametrización del Sistema de Información Administrativo y Financiero del Instituto, según los cambios normativos</t>
  </si>
  <si>
    <t>Mejoramiento integral y continuo</t>
  </si>
  <si>
    <t>Las reprogramaciones o ajustes que se requieran hacer en los instrumentos de gestión, son validadas en Comité de gestión y desempeño institucional y se deja en el acta correspondiente</t>
  </si>
  <si>
    <t>Evaluación y control</t>
  </si>
  <si>
    <t>Falencias en el analisis y generación de informes de auditoría interna.</t>
  </si>
  <si>
    <t xml:space="preserve">En caso de presentarse desviaciones, se presentaran al Comité de Coordinación de Ccontrol Interno -CCCI </t>
  </si>
  <si>
    <t>Gestión Tecnológica</t>
  </si>
  <si>
    <t xml:space="preserve">Verificar el cumplimiento estricto a las actividades del plan de mantenimiento y monitoreo. </t>
  </si>
  <si>
    <t>Ejecutar el plan de contingnecia cada vez que se presente indisponibilidad del servicio por fallas técnicas</t>
  </si>
  <si>
    <r>
      <rPr>
        <sz val="10"/>
        <color theme="1"/>
        <rFont val="Arial"/>
        <family val="2"/>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t>
    </r>
    <r>
      <rPr>
        <u/>
        <sz val="10"/>
        <color rgb="FF1155CC"/>
        <rFont val="Arial"/>
        <family val="2"/>
      </rPr>
      <t>https://docs.google.com/spreadsheets/d/1uzdZQiXoqDD3pnB6DMchqA3JB9vIP7jq/edit#gid=1130127983</t>
    </r>
  </si>
  <si>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</si>
  <si>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</si>
  <si>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</si>
  <si>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</si>
  <si>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</si>
  <si>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</si>
  <si>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</si>
  <si>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Aleatoria</t>
  </si>
  <si>
    <t>Verificar que el inventario de harware y software este actualizado</t>
  </si>
  <si>
    <t>Anual</t>
  </si>
  <si>
    <t>Divulgación y Comunicación</t>
  </si>
  <si>
    <t>Atributos de Eficiencia</t>
  </si>
  <si>
    <t>Peso</t>
  </si>
  <si>
    <t>Moderado</t>
  </si>
  <si>
    <t>Automático</t>
  </si>
  <si>
    <t>Muy Alta</t>
  </si>
  <si>
    <t>Mayor</t>
  </si>
  <si>
    <t>Menor</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</si>
  <si>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</si>
  <si>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</si>
  <si>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</si>
  <si>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</si>
  <si>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</si>
  <si>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</si>
  <si>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</si>
  <si>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</si>
  <si>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</si>
  <si>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</si>
  <si>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Si</t>
  </si>
  <si>
    <t>No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</si>
  <si>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</si>
  <si>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</si>
  <si>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</si>
  <si>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</si>
  <si>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</si>
  <si>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</si>
  <si>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</si>
  <si>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</si>
  <si>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</si>
  <si>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</si>
  <si>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</si>
  <si>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</si>
  <si>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El riesgo afecta la imagen de la entidad con algunos usuarios de relevancia frente al logro de los objetivos</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</si>
  <si>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</si>
  <si>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</si>
  <si>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</si>
  <si>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</si>
  <si>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</si>
  <si>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</si>
  <si>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</si>
  <si>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</si>
  <si>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</si>
  <si>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Entre 100 y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</si>
  <si>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</si>
  <si>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</si>
  <si>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</si>
  <si>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</si>
  <si>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</si>
  <si>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</si>
  <si>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</si>
  <si>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</si>
  <si>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Tabla Atributos de para el diseño del control</t>
  </si>
  <si>
    <t>Características</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</si>
  <si>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</si>
  <si>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</si>
  <si>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</si>
  <si>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</si>
  <si>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</si>
  <si>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</si>
  <si>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family val="2"/>
      </rPr>
      <t>*</t>
    </r>
    <r>
      <rPr>
        <b/>
        <sz val="12"/>
        <color rgb="FF000000"/>
        <rFont val="Arial"/>
        <family val="2"/>
      </rPr>
      <t>Atributos de</t>
    </r>
    <r>
      <rPr>
        <b/>
        <sz val="12"/>
        <color rgb="FFE36C09"/>
        <rFont val="Arial"/>
        <family val="2"/>
      </rPr>
      <t xml:space="preserve"> </t>
    </r>
    <r>
      <rPr>
        <b/>
        <sz val="12"/>
        <color rgb="FF000000"/>
        <rFont val="Arial"/>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</si>
  <si>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</si>
  <si>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</si>
  <si>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</si>
  <si>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</si>
  <si>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</si>
  <si>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</si>
  <si>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</si>
  <si>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</si>
  <si>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</si>
  <si>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rgb="FFE36C09"/>
        <rFont val="Arial"/>
        <family val="2"/>
      </rPr>
      <t>*Nota 1:</t>
    </r>
    <r>
      <rPr>
        <sz val="12"/>
        <color theme="1"/>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</si>
  <si>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</si>
  <si>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Compartir</t>
  </si>
  <si>
    <t>Plan de accion (solo para la opción reducir)</t>
  </si>
  <si>
    <t>Finalizado</t>
  </si>
  <si>
    <t>En curso</t>
  </si>
  <si>
    <t>Fraude Externo</t>
  </si>
  <si>
    <t>Lavado de Activos y Financiación del Terrorismo</t>
  </si>
  <si>
    <t>Corrupción</t>
  </si>
  <si>
    <t>Fraude Interno</t>
  </si>
  <si>
    <t>Registro Sustancial</t>
  </si>
  <si>
    <t>Registro Material</t>
  </si>
  <si>
    <t>Sin registro</t>
  </si>
  <si>
    <t>Reducir</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</si>
  <si>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</si>
  <si>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</si>
  <si>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</si>
  <si>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 se presentan desviaciones se corrige de manera oportuna e inmediata</t>
  </si>
  <si>
    <t>Cada vez que se realiza una publicación, el profesional especializado de la subdirección academica, hará sso de consentimientos informados. Como evidencua se encuentran 
los formatos de la política del manual del tratamiento de datos</t>
  </si>
  <si>
    <t>Si se presentan diferencias identificadas se investiga y se resuelve de manera oportuna</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</si>
  <si>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</si>
  <si>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Hasta que los productos entregados por el contratista no cumplan con las especificaciones técnicas solicitadas, no se aprueba por el supervisor el pago de ese producto entregado por el contratista . Las desviaciones se corrigen por el contratista previo a la autorización.</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</si>
  <si>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</si>
  <si>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</si>
  <si>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</si>
  <si>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</si>
  <si>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</si>
  <si>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</si>
  <si>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</si>
  <si>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</si>
  <si>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</si>
  <si>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Si, cuando se presentan desviaciones en la ejecución del control como información desactualizada, se procede a reportar a los responsables con el fin de actualizar la información en la página web.</t>
  </si>
  <si>
    <t>Uso indebido de los documentos producidos por el  Instituto  para beneficio propio o de terceros.</t>
  </si>
  <si>
    <t>Cada vez que se requiera el prestamo de una carpeta, el profesional especializado de la subdirección académica,recepcinará el formato: FT-GD-07-03 Préstamo de expedientes
y realizará las observaciones correspondientes mediante correo electronico.</t>
  </si>
  <si>
    <t>En el evento de detectar el no diligenciamiento de la planilla, se realiza sensibilización al funcionario.</t>
  </si>
  <si>
    <t>Cada vez que se requiera revisión de los documentos que sean allegados a la OAJ, la Odicina Asesora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</si>
  <si>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</si>
  <si>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</si>
  <si>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</si>
  <si>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</si>
  <si>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</si>
  <si>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</si>
  <si>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</si>
  <si>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</si>
  <si>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</si>
  <si>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</si>
  <si>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</si>
  <si>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</si>
  <si>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</si>
  <si>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</si>
  <si>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</si>
  <si>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Cada vez que sea requerido, el Profesional Especializado de Contabilidad, Profesional Especializado de Tesorería y el Subdirector Administrativo y Financiero y de Control Interno y Disciplinario, aplicarán los controles establecidos en el procedimiento PRO-GF-14-14 "Causación de Órdenes de Pago", llevando a cabo la anulación del documento en el Sistema de Información Administrativo y Financiero del Instituto.</t>
  </si>
  <si>
    <t>Se lleva a cabo la anulación del documento en el Sistema de Información Administrativo y Financiero del Instituto</t>
  </si>
  <si>
    <t>según lo establecido en el Instructivo  IN- GF -14- 05 Protocolo de Seguridad y Manejo de Cuentas de Tesorería, el Profesional Especializado de Contabilidad, Profesional Especializado de Tesorería y el Subdirector Administrativo y Financiero y de Control Interno y Disciplinario, aplicarán los controles establecidos en el Protocolo de Seguridad y Manejo de Cuentas de Tesorería IN- GF -13- 01, informando mediante correo electrónico la novedad a la Oficina Asesora Jurídica.</t>
  </si>
  <si>
    <t>Control Interno Disciplinario</t>
  </si>
  <si>
    <t>Frente a una posible incongruencia, se estructura un plan de mejoramiento y se soluciona de manera inmediata</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</si>
  <si>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</si>
  <si>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</si>
  <si>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</si>
  <si>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</si>
  <si>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</si>
  <si>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Cada vez que se realice una auditoria, el jefe de la oficina de control interno, socializará  todos los informes y resultados del programa de auditorías en la instancias y medios establecidos institucionalmente (Comités, alertas, Maloca Aula SIG).</t>
  </si>
  <si>
    <t>Se formula el plan de mejoramiento por parte del responsable del proceso, en caso de ser necesario se traslada a organismos de control.</t>
  </si>
  <si>
    <t>Cada vez que se realice una auditoria, el jefe de la oficina de control interno, aplicará lo establecido en los puntos de control del procedimiento PRO-EC-16-01 AUDITORÍAS INTERNAS, en las actividades 09 y 12, adjuntando como evidencia Informe definitivo de auditoria y la documentación de la misma.</t>
  </si>
  <si>
    <t xml:space="preserve">Fecha Fin </t>
  </si>
  <si>
    <t>Contador 
Oswaldo Diaz
Tesorero
Nelson R Corredor Cruz</t>
  </si>
  <si>
    <t>Contador
Oswaldo Diaz</t>
  </si>
  <si>
    <t>Ingenieros del area de gestión técnologica</t>
  </si>
  <si>
    <t xml:space="preserve">Ingenieros del area de gestión técnologica  </t>
  </si>
  <si>
    <t>Subdirector(a) Académico(a)
Profesional Especializado de comunicaciones
Diana Prada</t>
  </si>
  <si>
    <t>Subdirector(a) Académico(a)Subdirector(a) Académico(a)
Profesional Especializado de comunicaciones
Diana Prada</t>
  </si>
  <si>
    <t>Subdirector (a) Administrativo, Financiero y de Control Interno
Disciplinario
Profesional Especializado de gestión documental 
Daily Reyes Trukillo</t>
  </si>
  <si>
    <t>Subdirector(a) Administrativo, Financiero y de Control Interno
Disciplinario
Profesional Especializado Talento Humano
Wilson Farfan</t>
  </si>
  <si>
    <t>Subdirector(a)  Administrativo Financiero y de Control Interno Disciplinario
Profesional Universitario Almacén
Lilia Amparo Correa Moreno</t>
  </si>
  <si>
    <t xml:space="preserve">Jefe Oficina Asesora Jurídica
Profesional Especializado Jurídico
Natalia Sanchez </t>
  </si>
  <si>
    <t>Subdirector (a) Administrativo, Financiero y de Control Interno Disciplinario</t>
  </si>
  <si>
    <t>Jefe Oficina Control Interno</t>
  </si>
  <si>
    <t xml:space="preserve">Seguimiento inoportuno, negligente y deficiente por parte del abogado asignado a la defensa judicial del Instituto a los procesos judiciales y/o extrajudiciales. </t>
  </si>
  <si>
    <t xml:space="preserve">Falta de respresentación judicial en los terminos establecidos en el proceso.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</si>
  <si>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</si>
  <si>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</si>
  <si>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</si>
  <si>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Jefe Oficina Asesora Jurídica
Abogado Contratista de Defensa Judicial </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</si>
  <si>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</si>
  <si>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</si>
  <si>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 xml:space="preserve">Posibilidad de daño económico y reputacional por Tráfico de influencias y/o clientelismo para la emisión de conceptos o actos administrativos, que puedan beneficiar a terceros, debido a Intereses, economicos y/o particulares en la emisión de conceptos jurídicos, actos administrativos, respuesta a derechos de petición o proposiciones.
</t>
  </si>
  <si>
    <t xml:space="preserve">Iniciar un proceso por posible incumplieminto contra el abogado encargado de la defensa judicial 
Instaurar la acción de repetición contra el abogado encargado de la defensa judicial 
Realixar las denuncias peanles correspondientes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</si>
  <si>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</si>
  <si>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</si>
  <si>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 xml:space="preserve">Indebida aprobación de las garantías contractuales
</t>
  </si>
  <si>
    <t>cada vez que se revisen pólizas que amparen los contratos, la Oficina Asesora Juridica, realizará doble filtro en la revisión de las pólizas, el primero será revisado por el abogado tramitador y posteriormente por el Jefe de la Oficina Asesora Jurídica. Lo anterior se evidencia en el documento de aprobación de garantias y plataforma SECOP II.</t>
  </si>
  <si>
    <t xml:space="preserve">Acción de tratamiento: Solicitar la modificación de la poliza según corresponda durante el termino de ejecución del contrato </t>
  </si>
  <si>
    <t xml:space="preserve">Jefe Oficina Asesora Jurídica
Abogado asignado al Proceso de Contratación 
</t>
  </si>
  <si>
    <t xml:space="preserve">Desequilibrio económico del contrato
</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</si>
  <si>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</si>
  <si>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</si>
  <si>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Jefe Oficina Asesora Jurídica
Abogado designado 
</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</si>
  <si>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</si>
  <si>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Evaluación técnica, financiera, economica y juridica a las propuestas presesntadas </t>
  </si>
  <si>
    <t xml:space="preserve">Jefe Oficina Asesora Jurídica
Referente tecnico 
Abogado Responsable 
</t>
  </si>
  <si>
    <t xml:space="preserve">Jefe Oficina Asesora Jurídica
Referente tecnico 
Abogado Responsable </t>
  </si>
  <si>
    <t xml:space="preserve">Falencias en la formulación y seguimiento a los instrumentos de Gestión
</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</si>
  <si>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</si>
  <si>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 xml:space="preserve">Suministro de información ineficiente o inadecuada por parte de otras áreas.
</t>
  </si>
  <si>
    <t>Posibilidad de daño reputacional por falencias en la formulación y seguimiento a los instrumentos de gestión, debido a Suministro de información ineficiente o inadecuada por parte de otras áreas.</t>
  </si>
  <si>
    <t xml:space="preserve">Suspensión o interrupción de los servicios TI y daños de los equipos que hacen parte de la infraestructura. </t>
  </si>
  <si>
    <t xml:space="preserve">
No prestación de servicios tecnologicos a la entidad
</t>
  </si>
  <si>
    <t xml:space="preserve">Posibilidad de daño economico y reputacional por la no prestación de servicios tecnologicos a la entidad debido a Suspensión o interrupción de los servicios TI y daños de los equipos que hacen parte de la infraestructura.  </t>
  </si>
  <si>
    <r>
      <rPr>
        <sz val="10"/>
        <color theme="1"/>
        <rFont val="Arial"/>
        <family val="2"/>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family val="2"/>
      </rPr>
      <t>https://docs.google.com/spreadsheets/d/1uzdZQiXoqDD3pnB6DMchqA3JB9vIP7jq/edit#gid=1130127983</t>
    </r>
  </si>
  <si>
    <t xml:space="preserve">
Técnico y/o contratistas del proceso de Gestión Tecnologica </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</si>
  <si>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</si>
  <si>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</si>
  <si>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</si>
  <si>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</si>
  <si>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</si>
  <si>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</si>
  <si>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t xml:space="preserve">Falta de oportunidad en la identificación de las necesidades de la infraestructura tecnologica </t>
  </si>
  <si>
    <t xml:space="preserve">Indisponibilidad de los servicios y operación sin licencias 
</t>
  </si>
  <si>
    <t xml:space="preserve">Posibilidad de daño económico y reputacional por la Indisponibilidad de los servicios y operación sin licencias debido a Falta de oportunidad en la identificación de las necesidades de la infraestructura tecnologica </t>
  </si>
  <si>
    <t xml:space="preserve">Anualmente, los tecnicos del proceso de gestion tecnolgica alidar los ciclos de vida del hardware y software de los fabricantes y proveedores de la infraestructura tecnológica del Instituto </t>
  </si>
  <si>
    <t>Se realizan los mantenimientos preevtivos y correctivos a la infraestrutura tecnológica.</t>
  </si>
  <si>
    <t xml:space="preserve">Proyectos de Investigación y Desarrollo Pedagógico que no cumplan con los objetivos del proyecto de inversión.  </t>
  </si>
  <si>
    <t xml:space="preserve">Falta de articulación en la definifción y desarrollo de las actividades de los proyectos de investigación y desarrollo pedagogico con respecto al proyecto de inversión formulado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</si>
  <si>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</si>
  <si>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</si>
  <si>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 xml:space="preserve">El comité academico realiza las obsevaciones de las actividades y recomienda ajustes requeridos para alinear los proyectos de investigación y desarrollo pedagogico con los objetivos del proyecto de inversión </t>
  </si>
  <si>
    <t>Cuatrimestral</t>
  </si>
  <si>
    <t>Cuando se detectan desviaciones en el proceso de definición y desarrollo de los proyectos de investigación y desarrollo pedagógico, se implementan las recomendaciones del comité academico.</t>
  </si>
  <si>
    <t xml:space="preserve">Subdirección Academica 
Asesores de la dirección General 
Lideres de metas </t>
  </si>
  <si>
    <t xml:space="preserve">
Ausencia de seguimiento y control frente al cumplimiento de las normas de derechos de autor de los productos de los proyectos de investigación y desarrollo pedagogico.  
</t>
  </si>
  <si>
    <t xml:space="preserve">Plagio en los productos de los proyectos de investigación y desarrollo pedagogico por parte de los contratistas y docentes participantes.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</si>
  <si>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</si>
  <si>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</si>
  <si>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</si>
  <si>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</si>
  <si>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</si>
  <si>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</si>
  <si>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Posibilidad de daño económico y reputacional por realizar investigaciones en beneficio propio o de terceros debido al favorecimiento de intereses particulares en la definición y ejecución de proyetos de investigación y desarrollo pedagogico que no esten alineados con los objetivos del proyecto de inversión.  </t>
  </si>
  <si>
    <t xml:space="preserve">Informar a Control Interno Disciplinario y/o entidad competente con el fin de abrir un proceso de investigación Interna. </t>
  </si>
  <si>
    <t xml:space="preserve">Cualquier funcionario y/o contratista del comité academico </t>
  </si>
  <si>
    <t>Se realizan los ajustes correspondientes por parte de cada líder de proceso.</t>
  </si>
  <si>
    <t xml:space="preserve">Jefes de oficina 
</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</si>
  <si>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</si>
  <si>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</si>
  <si>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</si>
  <si>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</si>
  <si>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</si>
  <si>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</si>
  <si>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</si>
  <si>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Seguimiento oportuno a la matriz de cumplimiento y sostenibilidad de la Resolución 1519 de 2020 de la Ley 1712 de 2014</t>
  </si>
  <si>
    <t xml:space="preserve">Posible daño reputacional del IDEP por la publicación de contenido no aprobado en las redes sociales de la entidad debido a un Ciber Ataque. </t>
  </si>
  <si>
    <t xml:space="preserve">Ciber Ataque </t>
  </si>
  <si>
    <t xml:space="preserve">publicación de contenido no aprobado en las redes sociales de la entidad </t>
  </si>
  <si>
    <t>Trimestralmente realizar una revisión de la configuración y cambios de claves de las redes sociales, en concordancia con las políticas de seguridad de la entidad.</t>
  </si>
  <si>
    <t xml:space="preserve">Reportar la incidencia al proceso de Gestón Tecnologica </t>
  </si>
  <si>
    <t>Adelantar acciones institucionales para advertir a la ciudadania de la incidencia y las medidas adelantadas para subsanar la misma.</t>
  </si>
  <si>
    <t xml:space="preserve">Asesor de la dirección General
Contratistas periodistas </t>
  </si>
  <si>
    <t xml:space="preserve">Trimestralmente, los contratistas de diseño grafico, realizara seguimiento a la aplicación del Manual de imagen institucional, diligenciando la lista de verificación de lineamientos del manual de Imagen de la Alcaldia y el Manual de Imagen Institucional </t>
  </si>
  <si>
    <t>Trimestralmente, los profesionales del equipo de comunicaciones y los responsables academicos de los proyectos, realizarán consentimientos informados para la participación de actividades academicas o divulgación.</t>
  </si>
  <si>
    <t xml:space="preserve">Se realiza los ajustes a las piezas graficas y/o comunicaciones de manera inmediata </t>
  </si>
  <si>
    <t xml:space="preserve">Asesor de la Dirección General
Contrastitas responsables del proceso de divulgación y comunicación. 
Contrastistas y/o Profesional Especializado 222-05 del Proceso de Publicaciones </t>
  </si>
  <si>
    <t xml:space="preserve">Adelantar las acciones legales que correspondan </t>
  </si>
  <si>
    <t xml:space="preserve">Inaplicación de los procedimientos y/o desconocimiento de la norma en ejecución de Operaciones Tesorales. </t>
  </si>
  <si>
    <t>Causa Inmediata ¿Cómo?</t>
  </si>
  <si>
    <t>Causa Raíz ¿Por qué?</t>
  </si>
  <si>
    <t xml:space="preserve">Operaciones Tesorales realizadas indecuadamente.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</si>
  <si>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</si>
  <si>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</si>
  <si>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</si>
  <si>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Profesionales Especializados (Contador y Tesorero)
</t>
  </si>
  <si>
    <t xml:space="preserve">Posibilidad de daño económico y reputacional por Operaciones Tesorales realizadas inadecuadamente debido a la inaplicación de los procedimientos y/o desconocimiento de la norma. </t>
  </si>
  <si>
    <t>Desconocimiento del profesional especializado de contabilidad sobre la normatividad tributaria vigente.</t>
  </si>
  <si>
    <t xml:space="preserve">
Presentación inadecuada o extemporánea de las obligaciones tributarias
</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</si>
  <si>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</si>
  <si>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</si>
  <si>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</si>
  <si>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</si>
  <si>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</si>
  <si>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Posibilidad de afectación reputacional por la  inadecuada conservación y organización del acervo documental debido al desconocimiento, desactualización o falta de aplicación oportuna de los documentos del proceso de Gestión Documental.</t>
  </si>
  <si>
    <t>Inadecuada conservación y organización del acervo documental</t>
  </si>
  <si>
    <t xml:space="preserve">Desconocimiento, desactualización o falta de aplicación oportuna de los documentos del proceso de Gestión Documental. </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</si>
  <si>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</si>
  <si>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</si>
  <si>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</si>
  <si>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 xml:space="preserve">
Contratista del proceso de Gestión documental (Subdirección Administrativa y Financiera) 
Profesional Especializado de gestión documental (Subdirección Academica)
</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</si>
  <si>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</si>
  <si>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</si>
  <si>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Mensualmente, el profesional especializado codigo 222-03 de la subdirección academica y el contratista de la subdirección administrativa, diligenciaran el Formato FT-GD-07-03 "Prestamos de Expedientes".</t>
  </si>
  <si>
    <t>Profesional especializado codigo 222-03 de la subdirección academica</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</si>
  <si>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</si>
  <si>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</si>
  <si>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</si>
  <si>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</si>
  <si>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</si>
  <si>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Subdirector(a) Administrativo Financiero y de Control Interno Disciplinario
Profesional Universitario 219-02
</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</si>
  <si>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</si>
  <si>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</si>
  <si>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</si>
  <si>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Subdirector(a) Administrativo Financiero y de Control Interno Disciplinario
Profesional Universitario 219-02</t>
  </si>
  <si>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realizar aleatoreamente visitas al parque automotor.</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</si>
  <si>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</si>
  <si>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</si>
  <si>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</si>
  <si>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</si>
  <si>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 xml:space="preserve">Subdirector(a) Administrativo, Financiero y de Control Interno
Disciplinario
 profesionales de las areas de presupuesto, tesoreria, contabilidad
Profesional Especializado Talento Humano
Contratista de Nomina 
</t>
  </si>
  <si>
    <t>Falta de seguimiento de las actuaciones en términos de  calidad y oportunidad</t>
  </si>
  <si>
    <t>Actuaciones disciplinarias adelantadas desconociendo los aspectos sustanciales y de tramite vigentes</t>
  </si>
  <si>
    <t>Posibilidad de daño reputacional por Actuaciones disciplinarias adelantadas desconociendo los aspectos sustanciales y de tramite vigentes debido a la falta de seguimiento de las actuaciones en términos de  calidad y oportunidad</t>
  </si>
  <si>
    <t xml:space="preserve">Mensualmente, el subdirector administrativo, financiero y CID, realizará seguimiento al avance de las actuaciones disciplinarias en curso, en conformidad con el informe mensual del contratista. </t>
  </si>
  <si>
    <t xml:space="preserve">De acuerdo a las reuniones agendadas por calendario se realiza mesa de trabajo con cada uno de los procesos para las actividaes programadas Plan de Sostenibilidad MIPG - mensualmente </t>
  </si>
  <si>
    <t xml:space="preserve">informar a Control Interno Disciplinario y/o entidad competente con el fin de abrir un proceso de investigación Interna </t>
  </si>
  <si>
    <t>Realizar capacitaciones a las dependencias sobre el procedimiento del prestamo de documentos</t>
  </si>
  <si>
    <r>
      <t xml:space="preserve">Generar informes, estados financieros o reportes con datos no precisos o inconsistentes a entidades externas e internamente 
</t>
    </r>
    <r>
      <rPr>
        <sz val="11"/>
        <color rgb="FFFF0000"/>
        <rFont val="Arial Narrow"/>
        <family val="2"/>
      </rPr>
      <t xml:space="preserve"> </t>
    </r>
  </si>
  <si>
    <t>Posibilidad de daño reputacional y economico por Generar informes, estados financieros o reportes con datos no precisos o inconsistentes a entidades externas e internamente, debido a la entrega de información con deficiencia en la calidad o extemporanea por parte de las diferentes oficinas y subdirecciones del IDEP.</t>
  </si>
  <si>
    <t xml:space="preserve">Mensualmente, el lider de la oficina asesora de planeación, en el marco del comite Institucional de Gestión y desempeño incluira en la agenda que cada directivo o jefe de oficina informe sobre la oportunidad y calidad de la información que deben presentar a entidades externas y si se generaron errores en el mismo. Lo anterior se registra en las actas del Comité. 
</t>
  </si>
  <si>
    <t>Verificar que la información remitida por las áreas y dependencias este completa y correcta de acuerdo con la solicitud en caso que no este completo se devuelve al area para los ajustes pertinentes.</t>
  </si>
  <si>
    <t>Mensual</t>
  </si>
  <si>
    <t>Debido a la entrega de información con deficiencia en la calidad o extemporanea por parte de las diferentes oficinas y subdirecciones del IDEP.
Falta de actualización de las herramientas de planeacion interna de acuerdo a la normatividad vigente.</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</si>
  <si>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</si>
  <si>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Ausencia de identificación de procedencia de fondos de proveedores o personas que pueden estar vinculadas a actividades de lavado de activos. </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</si>
  <si>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</si>
  <si>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El Jefe de la Oficina Asesora Jurídica realizará la verificación de los contratistas naturales y/o jurídicos en listas restrictivas gratuitas, previo a realizar la contratación; en caso de encontrar reporte en laa listas realizará el procedimiento respectivo de reporte</t>
  </si>
  <si>
    <t>La jefe de la Oficina de Cntrol Interno en conjunto con la Oficina Asesora de Planeación y la Oficina Asesora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</si>
  <si>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La jefe de la Oficina de Cntrol Interno en conjunto con la Oficina Asesora de Planeación y la Oficina Asesora Jurídica solicitarán la inclusión en el PIC de programas de sensibilización de los empleados, colabotadores, asesores y consultores vinculados al proceso de contatación en temas de Lavado de Activos y Financiación del terrorismo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</si>
  <si>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</si>
  <si>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Expedir Resolución con el Oficial SARLAFT, que indique  procedimiento para el reporte de operaciones sospechosas ehn caso de que el contratista se encuentre en listas restrictivas y el diligenciamiento del formato para servidores y colaoradores que establezca el origen de ingresos.</t>
  </si>
  <si>
    <t>Incluir en el PIC del IDEP capacitaciones asociadas a Lavado de Activos y Financiación del Terrorismo - LA_FT.
Articular el plan de gestión de la Integridad con acciones que fortalezcan la integridad de los servidores y las alertas de reporte de riesgos de LAFT</t>
  </si>
  <si>
    <t>Reporte de operaciones sospechosas ante el UIAF</t>
  </si>
  <si>
    <t xml:space="preserve">Debido a la entrega de información con deficiencia en la calidad o extemporanea por parte del proceso auditado.
Desconocimiento y/o aplicación de normatividad derogada o desactualizada.
</t>
  </si>
  <si>
    <t xml:space="preserve">Posibilidad de daño reputacional por Falencias en el analisis y generación de informes de auditoría interna, debido a:
- a la entrega de información con deficiencia en la calidad o extemporanea por parte de los procesos auditados
-  Desconocimiento y/o aplicación de normatividad derogada o desactualizada.
</t>
  </si>
  <si>
    <t>Cada vez que se realiza auditoría al proceso, de conformidad con el PAA, el jefe de la oficina de Control Interno, aprobara el plan de auditoria y el diseño de los papeles de trabajo realizados para la ejecución de la misma.</t>
  </si>
  <si>
    <t>Perdidad de credibilidad y confianza en el IDEP</t>
  </si>
  <si>
    <t xml:space="preserve">
Insatisfacción de la ciudadania por falencias en la prestación de servicios de información
Falta de oportunidad, calidad  y coherencia en las respuestas y servicios prestados a la ciudadania, usuarios y público en general
</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</si>
  <si>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</si>
  <si>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Todos los días, el Auxiliar Administrativo de la Subdirección Administrativa, financiera y de Control disciplinario, mediante la matriz de seguimiento y control de PQRS, realiza seguimiento a las solicitudes, quejas y reclamos de los usuarios, ciudadania y público en General; generando recordatorios semanales a las areas encargadas de dar respuesta.</t>
  </si>
  <si>
    <t>Semestralmente, el contratista de la subdirección académica; realiza analisis, tabulación y consolidación de las encuestas de satisfacción realizadas a los usuarios del IDEP, mediante informe y lo socializa en el comité institucional de gestión y desempeño.</t>
  </si>
  <si>
    <t>MAPA DE RIESGOS INSTITUCIONAL Y DE CORRUPCIÓN POR PROCESOS - 2022
INSTITUTO PARA LA INVESTIGACIÓN EDUCATIVA Y EL DESARROLLO PEDAGÓGICO - IDEP</t>
  </si>
  <si>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</si>
  <si>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</si>
  <si>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</si>
  <si>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</si>
  <si>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</si>
  <si>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</si>
  <si>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</si>
  <si>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</si>
  <si>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</si>
  <si>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</si>
  <si>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</si>
  <si>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</si>
  <si>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</si>
  <si>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</si>
  <si>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Cumplimiento</t>
  </si>
  <si>
    <t>Fraude</t>
  </si>
  <si>
    <t>Total</t>
  </si>
  <si>
    <t>Dirección y Planeación</t>
  </si>
  <si>
    <t>Investigación y Desarrollo Pedagógico</t>
  </si>
  <si>
    <t>Gestión de Recursos Físicos y Ambiental</t>
  </si>
  <si>
    <t>Gestión Financiera</t>
  </si>
  <si>
    <t>Evaluación y Control</t>
  </si>
  <si>
    <t>Mejoramiento Integral y Continuo</t>
  </si>
  <si>
    <t>Oficina de Control Interno</t>
  </si>
  <si>
    <t>Oficina Control Interno</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</si>
  <si>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</si>
  <si>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Bimestral</t>
  </si>
  <si>
    <t>Jefe de oficina de Planeación</t>
  </si>
  <si>
    <t>Jefe de oficina de Control interno</t>
  </si>
  <si>
    <t>Auxiliar Administrativo de la Subdirección Administrativa, financiera y de Control disciplinario</t>
  </si>
  <si>
    <t xml:space="preserve"> Jefe de la oficina asesora de planeación</t>
  </si>
  <si>
    <t>Contratista de comunicaciones de la Subdirección Académica,</t>
  </si>
  <si>
    <t>profesionales de la subdirección académica</t>
  </si>
  <si>
    <t xml:space="preserve"> contratista de la subdirección académica</t>
  </si>
  <si>
    <t>Subdirector académico y/o el contratista delegado</t>
  </si>
  <si>
    <t>el profesional de la subdirección académica</t>
  </si>
  <si>
    <t>Jefe Oficina Asesora Jurídica</t>
  </si>
  <si>
    <t>Contratista MIPG</t>
  </si>
  <si>
    <t>jefe de la oficina de Control Interno</t>
  </si>
  <si>
    <t>Jefe Oficina Asesora de planeación</t>
  </si>
  <si>
    <t>Jefe Oficina de Control Interno</t>
  </si>
  <si>
    <t>Bimensual</t>
  </si>
  <si>
    <t xml:space="preserve"> proefesionales universitarios y especializados encargados de la atención</t>
  </si>
  <si>
    <t xml:space="preserve"> profesionales especializados y universitarios de la subdirección académica </t>
  </si>
  <si>
    <t>Supervisor del Contrato</t>
  </si>
  <si>
    <t>Profesional Especializado de Contabilidad, Profesional Especializado de Tesorería y el Subdirector Administrativo y Financiero y de Control Interno y Disciplinario</t>
  </si>
  <si>
    <t>OBJETIVO</t>
  </si>
  <si>
    <t>ALCANCE</t>
  </si>
  <si>
    <t>TERMINOS Y DEFINICIONES</t>
  </si>
  <si>
    <t>ESTRUCTURA PARA LA GESTIÓN DEL RIESGO</t>
  </si>
  <si>
    <t>Metodologia: Política de Administración del riesgo del DAFP</t>
  </si>
  <si>
    <t>Consultar Política de Administración del riesgo del DAFP</t>
  </si>
  <si>
    <t>Inicia con la identificación de los riesgos de Gestión por parte de cada uno de los procesos del IDEP y finaliza con la mitigación, seguimiento y control por parte de cada uno de los responsables enunciados en el presente documento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</si>
  <si>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</si>
  <si>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Inicia con la identificación de los riesgos de Corrupción  por parte de cada uno de los procesos del IDEP y finaliza con la mitigación, seguimiento y control por parte de cada uno de los responsables enunciados en el presente documento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</si>
  <si>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</si>
  <si>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</si>
  <si>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</si>
  <si>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</si>
  <si>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</si>
  <si>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Fecha Aprobación: 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</si>
</sst>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quot; de &quot;mmmm&quot; de &quot;yyyy"/>
  </numFmts>
  <fonts count="59" x14ac:knownFonts="1">
    <font>
      <sz val="11"/>
      <color theme="1"/>
      <name val="Calibri"/>
    </font>
    <font>
      <sz val="10"/>
      <color theme="1"/>
      <name val="Arial"/>
      <family val="2"/>
    </font>
    <font>
      <sz val="11"/>
      <name val="Calibri"/>
      <family val="2"/>
    </font>
    <font>
      <b/>
      <sz val="14"/>
      <color theme="1"/>
      <name val="Arial"/>
      <family val="2"/>
    </font>
    <font>
      <b/>
      <sz val="10"/>
      <color theme="1"/>
      <name val="Arial"/>
      <family val="2"/>
    </font>
    <font>
      <sz val="11"/>
      <color theme="1"/>
      <name val="Arial Narrow"/>
      <family val="2"/>
    </font>
    <font>
      <sz val="10"/>
      <color rgb="FF000000"/>
      <name val="Arial"/>
      <family val="2"/>
    </font>
    <font>
      <b/>
      <sz val="14"/>
      <color theme="0"/>
      <name val="Arial Narrow"/>
      <family val="2"/>
    </font>
    <font>
      <b/>
      <sz val="12"/>
      <color theme="0"/>
      <name val="Arial"/>
      <family val="2"/>
    </font>
    <font>
      <b/>
      <sz val="10"/>
      <color theme="0"/>
      <name val="Arial"/>
      <family val="2"/>
    </font>
    <font>
      <sz val="14"/>
      <color theme="0"/>
      <name val="Arial Narrow"/>
      <family val="2"/>
    </font>
    <font>
      <b/>
      <sz val="11"/>
      <color theme="1"/>
      <name val="Arial Narrow"/>
      <family val="2"/>
    </font>
    <font>
      <b/>
      <sz val="14"/>
      <color rgb="FFFFFFFF"/>
      <name val="Arial Narrow"/>
      <family val="2"/>
    </font>
    <font>
      <u/>
      <sz val="10"/>
      <color theme="1"/>
      <name val="Arial"/>
      <family val="2"/>
    </font>
    <font>
      <b/>
      <sz val="9"/>
      <color theme="1"/>
      <name val="Arial Narrow"/>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theme="1"/>
      <name val="Arial Narrow"/>
      <family val="2"/>
    </font>
    <font>
      <sz val="16"/>
      <color rgb="FF000000"/>
      <name val="Arial Narrow"/>
      <family val="2"/>
    </font>
    <font>
      <sz val="16"/>
      <color theme="1"/>
      <name val="Calibri"/>
      <family val="2"/>
    </font>
    <font>
      <sz val="11"/>
      <color theme="1"/>
      <name val="Arial"/>
      <family val="2"/>
    </font>
    <font>
      <b/>
      <sz val="14"/>
      <color rgb="FF000000"/>
      <name val="Arial"/>
      <family val="2"/>
    </font>
    <font>
      <sz val="12"/>
      <color theme="1"/>
      <name val="Arial"/>
      <family val="2"/>
    </font>
    <font>
      <b/>
      <sz val="12"/>
      <color rgb="FF000000"/>
      <name val="Arial"/>
      <family val="2"/>
    </font>
    <font>
      <sz val="12"/>
      <color rgb="FF000000"/>
      <name val="Arial"/>
      <family val="2"/>
    </font>
    <font>
      <sz val="10"/>
      <color theme="1"/>
      <name val="Calibri"/>
      <family val="2"/>
    </font>
    <font>
      <sz val="10"/>
      <color rgb="FF000000"/>
      <name val="Arial Narrow"/>
      <family val="2"/>
    </font>
    <font>
      <sz val="10"/>
      <color theme="0"/>
      <name val="Arial"/>
      <family val="2"/>
    </font>
    <font>
      <u/>
      <sz val="10"/>
      <color rgb="FF1155CC"/>
      <name val="Arial"/>
      <family val="2"/>
    </font>
    <font>
      <b/>
      <sz val="12"/>
      <color rgb="FFE36C09"/>
      <name val="Arial"/>
      <family val="2"/>
    </font>
    <font>
      <sz val="11"/>
      <color theme="1"/>
      <name val="Arial Narrow"/>
      <family val="2"/>
    </font>
    <font>
      <sz val="11"/>
      <name val="Arial Narrow"/>
      <family val="2"/>
    </font>
    <font>
      <b/>
      <sz val="11"/>
      <color theme="1"/>
      <name val="Arial Narrow"/>
      <family val="2"/>
    </font>
    <font>
      <sz val="10"/>
      <color theme="1"/>
      <name val="Arial"/>
      <family val="2"/>
    </font>
    <font>
      <sz val="11"/>
      <name val="Calibri"/>
      <family val="2"/>
    </font>
    <font>
      <sz val="11"/>
      <color theme="1"/>
      <name val="Calibri"/>
      <family val="2"/>
    </font>
    <font>
      <b/>
      <sz val="14"/>
      <color theme="0"/>
      <name val="Arial Narrow"/>
      <family val="2"/>
    </font>
    <font>
      <sz val="11"/>
      <color rgb="FFFF0000"/>
      <name val="Arial Narrow"/>
      <family val="2"/>
    </font>
    <font>
      <sz val="10"/>
      <name val="Arial Narrow"/>
      <family val="2"/>
    </font>
    <font>
      <sz val="10"/>
      <color theme="1"/>
      <name val="Arial Narrow"/>
      <family val="2"/>
    </font>
    <font>
      <b/>
      <sz val="11"/>
      <color theme="1"/>
      <name val="Calibri"/>
      <family val="2"/>
    </font>
    <font>
      <b/>
      <sz val="20"/>
      <color rgb="FF000000"/>
      <name val="Arial"/>
      <family val="2"/>
    </font>
    <font>
      <b/>
      <sz val="12"/>
      <color rgb="FF000000"/>
      <name val="Arial"/>
      <family val="2"/>
    </font>
    <font>
      <sz val="11"/>
      <color rgb="FF000000"/>
      <name val="Arial"/>
      <family val="2"/>
    </font>
    <font>
      <b/>
      <sz val="14"/>
      <color rgb="FF000000"/>
      <name val="Arial"/>
      <family val="2"/>
    </font>
    <font>
      <b/>
      <sz val="11"/>
      <color rgb="FFFFFFFF"/>
      <name val="Arial"/>
      <family val="2"/>
    </font>
    <font>
      <b/>
      <sz val="11"/>
      <color rgb="FF000000"/>
      <name val="Arial"/>
      <family val="2"/>
    </font>
    <font>
      <sz val="8"/>
      <color theme="1"/>
      <name val="Calibri"/>
      <family val="2"/>
    </font>
    <font>
      <sz val="10"/>
      <color theme="1"/>
      <name val="Calibri"/>
      <family val="2"/>
    </font>
  </fonts>
  <fills count="3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0CECE"/>
        <bgColor rgb="FFD0CECE"/>
      </patternFill>
    </fill>
    <fill>
      <patternFill patternType="solid">
        <fgColor rgb="FFC0C0C0"/>
        <bgColor rgb="FFC0C0C0"/>
      </patternFill>
    </fill>
    <fill>
      <patternFill patternType="solid">
        <fgColor theme="4"/>
        <bgColor theme="4"/>
      </patternFill>
    </fill>
    <fill>
      <patternFill patternType="solid">
        <fgColor rgb="FF00B0F0"/>
        <bgColor rgb="FF00B0F0"/>
      </patternFill>
    </fill>
    <fill>
      <patternFill patternType="solid">
        <fgColor rgb="FF92CDDC"/>
        <bgColor rgb="FF92CDDC"/>
      </patternFill>
    </fill>
    <fill>
      <patternFill patternType="solid">
        <fgColor rgb="FF31859B"/>
        <bgColor rgb="FF31859B"/>
      </patternFill>
    </fill>
    <fill>
      <patternFill patternType="solid">
        <fgColor rgb="FFFF9900"/>
        <bgColor rgb="FFFF9900"/>
      </patternFill>
    </fill>
    <fill>
      <patternFill patternType="solid">
        <fgColor rgb="FF99CCFF"/>
        <bgColor rgb="FF99CCFF"/>
      </patternFill>
    </fill>
    <fill>
      <patternFill patternType="solid">
        <fgColor rgb="FFFF0000"/>
        <bgColor rgb="FFFF0000"/>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theme="0"/>
        <bgColor indexed="64"/>
      </patternFill>
    </fill>
    <fill>
      <patternFill patternType="solid">
        <fgColor rgb="FFFFFF00"/>
        <bgColor indexed="64"/>
      </patternFill>
    </fill>
    <fill>
      <patternFill patternType="solid">
        <fgColor rgb="FFFFFF00"/>
        <bgColor theme="4"/>
      </patternFill>
    </fill>
    <fill>
      <patternFill patternType="solid">
        <fgColor rgb="FF7030A0"/>
        <bgColor rgb="FFFF9900"/>
      </patternFill>
    </fill>
    <fill>
      <patternFill patternType="solid">
        <fgColor rgb="FF7030A0"/>
        <bgColor indexed="64"/>
      </patternFill>
    </fill>
    <fill>
      <patternFill patternType="solid">
        <fgColor rgb="FFFFCC99"/>
        <bgColor rgb="FFFFCC99"/>
      </patternFill>
    </fill>
    <fill>
      <patternFill patternType="solid">
        <fgColor rgb="FF969696"/>
        <bgColor rgb="FF969696"/>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808080"/>
        <bgColor rgb="FF808080"/>
      </patternFill>
    </fill>
    <fill>
      <patternFill patternType="solid">
        <fgColor rgb="FFFFFF00"/>
        <bgColor rgb="FFFFFFFF"/>
      </patternFill>
    </fill>
  </fills>
  <borders count="6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thin">
        <color rgb="FF000000"/>
      </left>
      <right style="thin">
        <color rgb="FF000000"/>
      </right>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CCCCCC"/>
      </left>
      <right style="medium">
        <color rgb="FFCCCCCC"/>
      </right>
      <top style="medium">
        <color rgb="FFCCCCCC"/>
      </top>
      <bottom style="medium">
        <color rgb="FFCCCCCC"/>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3">
    <xf numFmtId="0" fontId="0" fillId="0" borderId="0"/>
    <xf numFmtId="9" fontId="20" fillId="0" borderId="0" applyFont="0" applyFill="0" applyBorder="0" applyAlignment="0" applyProtection="0"/>
    <xf numFmtId="0" fontId="20" fillId="0" borderId="48"/>
  </cellStyleXfs>
  <cellXfs count="400">
    <xf numFmtId="0" fontId="0" fillId="0" borderId="0" xfId="0" applyFont="1" applyAlignment="1"/>
    <xf numFmtId="0" fontId="1" fillId="3" borderId="7" xfId="0" applyFont="1" applyFill="1" applyBorder="1" applyAlignment="1">
      <alignment vertical="center" wrapText="1"/>
    </xf>
    <xf numFmtId="0" fontId="5" fillId="0" borderId="0" xfId="0" applyFont="1"/>
    <xf numFmtId="49" fontId="9" fillId="6" borderId="19" xfId="0" applyNumberFormat="1" applyFont="1" applyFill="1" applyBorder="1" applyAlignment="1">
      <alignment horizontal="center" vertical="center" wrapText="1"/>
    </xf>
    <xf numFmtId="49" fontId="9" fillId="6" borderId="20" xfId="0" applyNumberFormat="1" applyFont="1" applyFill="1" applyBorder="1" applyAlignment="1">
      <alignment horizontal="center" vertical="center" wrapText="1"/>
    </xf>
    <xf numFmtId="0" fontId="7" fillId="6" borderId="22" xfId="0" applyFont="1" applyFill="1" applyBorder="1" applyAlignment="1">
      <alignment horizontal="center" vertical="center" textRotation="90"/>
    </xf>
    <xf numFmtId="49" fontId="7" fillId="0" borderId="22" xfId="0" applyNumberFormat="1" applyFont="1" applyBorder="1" applyAlignment="1">
      <alignment vertical="center" textRotation="90" wrapText="1"/>
    </xf>
    <xf numFmtId="49" fontId="7" fillId="0" borderId="22"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0" fillId="0" borderId="0" xfId="0" applyFont="1"/>
    <xf numFmtId="0" fontId="5" fillId="0" borderId="22" xfId="0" applyFont="1" applyBorder="1" applyAlignment="1">
      <alignment horizontal="center" vertical="center"/>
    </xf>
    <xf numFmtId="0" fontId="0" fillId="3" borderId="7" xfId="0" applyFont="1" applyFill="1" applyBorder="1"/>
    <xf numFmtId="0" fontId="16" fillId="0" borderId="0" xfId="0" applyFont="1" applyAlignment="1">
      <alignment horizontal="center" vertical="center" wrapText="1"/>
    </xf>
    <xf numFmtId="0" fontId="17" fillId="13" borderId="7" xfId="0" applyFont="1" applyFill="1" applyBorder="1" applyAlignment="1">
      <alignment horizontal="center" vertical="center" wrapText="1" readingOrder="1"/>
    </xf>
    <xf numFmtId="0" fontId="18" fillId="14" borderId="27" xfId="0" applyFont="1" applyFill="1" applyBorder="1" applyAlignment="1">
      <alignment horizontal="center" vertical="center" wrapText="1" readingOrder="1"/>
    </xf>
    <xf numFmtId="0" fontId="18" fillId="0" borderId="28" xfId="0" applyFont="1" applyBorder="1" applyAlignment="1">
      <alignment horizontal="left" vertical="center" wrapText="1" readingOrder="1"/>
    </xf>
    <xf numFmtId="9" fontId="18" fillId="0" borderId="28" xfId="0" applyNumberFormat="1" applyFont="1" applyBorder="1" applyAlignment="1">
      <alignment horizontal="center" vertical="center" wrapText="1" readingOrder="1"/>
    </xf>
    <xf numFmtId="0" fontId="18" fillId="15" borderId="29" xfId="0" applyFont="1" applyFill="1" applyBorder="1" applyAlignment="1">
      <alignment horizontal="center" vertical="center" wrapText="1" readingOrder="1"/>
    </xf>
    <xf numFmtId="0" fontId="18" fillId="0" borderId="29" xfId="0" applyFont="1" applyBorder="1" applyAlignment="1">
      <alignment horizontal="left" vertical="center" wrapText="1" readingOrder="1"/>
    </xf>
    <xf numFmtId="9" fontId="18" fillId="0" borderId="29" xfId="0" applyNumberFormat="1" applyFont="1" applyBorder="1" applyAlignment="1">
      <alignment horizontal="center" vertical="center" wrapText="1" readingOrder="1"/>
    </xf>
    <xf numFmtId="0" fontId="18" fillId="16" borderId="29" xfId="0" applyFont="1" applyFill="1" applyBorder="1" applyAlignment="1">
      <alignment horizontal="center" vertical="center" wrapText="1" readingOrder="1"/>
    </xf>
    <xf numFmtId="0" fontId="18" fillId="17" borderId="29" xfId="0" applyFont="1" applyFill="1" applyBorder="1" applyAlignment="1">
      <alignment horizontal="center" vertical="center" wrapText="1" readingOrder="1"/>
    </xf>
    <xf numFmtId="0" fontId="19" fillId="12" borderId="29" xfId="0" applyFont="1" applyFill="1" applyBorder="1" applyAlignment="1">
      <alignment horizontal="center" vertical="center" wrapText="1" readingOrder="1"/>
    </xf>
    <xf numFmtId="0" fontId="11" fillId="3" borderId="7" xfId="0" applyFont="1" applyFill="1" applyBorder="1" applyAlignment="1">
      <alignment horizontal="left" vertical="center"/>
    </xf>
    <xf numFmtId="0" fontId="20" fillId="0" borderId="0" xfId="0" applyFont="1"/>
    <xf numFmtId="0" fontId="22" fillId="3" borderId="7" xfId="0" applyFont="1" applyFill="1" applyBorder="1" applyAlignment="1">
      <alignment horizontal="center" vertical="center" wrapText="1"/>
    </xf>
    <xf numFmtId="0" fontId="23" fillId="13" borderId="7" xfId="0" applyFont="1" applyFill="1" applyBorder="1" applyAlignment="1">
      <alignment horizontal="center" vertical="center" wrapText="1" readingOrder="1"/>
    </xf>
    <xf numFmtId="0" fontId="24" fillId="3" borderId="7" xfId="0" applyFont="1" applyFill="1" applyBorder="1"/>
    <xf numFmtId="0" fontId="25" fillId="14" borderId="27" xfId="0" applyFont="1" applyFill="1" applyBorder="1" applyAlignment="1">
      <alignment horizontal="center" vertical="center" wrapText="1" readingOrder="1"/>
    </xf>
    <xf numFmtId="0" fontId="25" fillId="0" borderId="28" xfId="0" applyFont="1" applyBorder="1" applyAlignment="1">
      <alignment horizontal="center" vertical="center" wrapText="1" readingOrder="1"/>
    </xf>
    <xf numFmtId="0" fontId="25" fillId="0" borderId="28" xfId="0" applyFont="1" applyBorder="1" applyAlignment="1">
      <alignment horizontal="left" vertical="center" wrapText="1" readingOrder="1"/>
    </xf>
    <xf numFmtId="0" fontId="25" fillId="15" borderId="29" xfId="0" applyFont="1" applyFill="1" applyBorder="1" applyAlignment="1">
      <alignment horizontal="center" vertical="center" wrapText="1" readingOrder="1"/>
    </xf>
    <xf numFmtId="0" fontId="25" fillId="0" borderId="29" xfId="0" applyFont="1" applyBorder="1" applyAlignment="1">
      <alignment horizontal="center" vertical="center" wrapText="1" readingOrder="1"/>
    </xf>
    <xf numFmtId="0" fontId="25" fillId="0" borderId="29" xfId="0" applyFont="1" applyBorder="1" applyAlignment="1">
      <alignment horizontal="left" vertical="center" wrapText="1" readingOrder="1"/>
    </xf>
    <xf numFmtId="0" fontId="25" fillId="16" borderId="29" xfId="0" applyFont="1" applyFill="1" applyBorder="1" applyAlignment="1">
      <alignment horizontal="center" vertical="center" wrapText="1" readingOrder="1"/>
    </xf>
    <xf numFmtId="0" fontId="25" fillId="17" borderId="29" xfId="0" applyFont="1" applyFill="1" applyBorder="1" applyAlignment="1">
      <alignment horizontal="center" vertical="center" wrapText="1" readingOrder="1"/>
    </xf>
    <xf numFmtId="0" fontId="26" fillId="12" borderId="29" xfId="0" applyFont="1" applyFill="1" applyBorder="1" applyAlignment="1">
      <alignment horizontal="center" vertical="center" wrapText="1" readingOrder="1"/>
    </xf>
    <xf numFmtId="0" fontId="27" fillId="3" borderId="7" xfId="0" applyFont="1" applyFill="1" applyBorder="1" applyAlignment="1">
      <alignment horizontal="left" vertical="center" wrapText="1" readingOrder="1"/>
    </xf>
    <xf numFmtId="0" fontId="27" fillId="0" borderId="0" xfId="0" applyFont="1" applyAlignment="1">
      <alignment horizontal="left" vertical="center" wrapText="1" readingOrder="1"/>
    </xf>
    <xf numFmtId="0" fontId="24" fillId="0" borderId="0" xfId="0" applyFont="1"/>
    <xf numFmtId="0" fontId="28" fillId="0" borderId="0" xfId="0" applyFont="1" applyAlignment="1">
      <alignment horizontal="left" vertical="center" wrapText="1" readingOrder="1"/>
    </xf>
    <xf numFmtId="0" fontId="27" fillId="0" borderId="0" xfId="0" applyFont="1" applyAlignment="1">
      <alignment vertical="center"/>
    </xf>
    <xf numFmtId="0" fontId="29" fillId="0" borderId="0" xfId="0" applyFont="1"/>
    <xf numFmtId="0" fontId="30" fillId="0" borderId="0" xfId="0" applyFont="1"/>
    <xf numFmtId="0" fontId="1" fillId="3" borderId="7" xfId="0" applyFont="1" applyFill="1" applyBorder="1"/>
    <xf numFmtId="0" fontId="32" fillId="3" borderId="7" xfId="0" applyFont="1" applyFill="1" applyBorder="1"/>
    <xf numFmtId="0" fontId="33" fillId="3" borderId="34" xfId="0" applyFont="1" applyFill="1" applyBorder="1" applyAlignment="1">
      <alignment horizontal="center" vertical="center" wrapText="1" readingOrder="1"/>
    </xf>
    <xf numFmtId="0" fontId="33" fillId="3" borderId="35" xfId="0" applyFont="1" applyFill="1" applyBorder="1" applyAlignment="1">
      <alignment horizontal="center" vertical="center" wrapText="1" readingOrder="1"/>
    </xf>
    <xf numFmtId="0" fontId="33" fillId="3" borderId="38" xfId="0" applyFont="1" applyFill="1" applyBorder="1" applyAlignment="1">
      <alignment horizontal="center" vertical="center" wrapText="1" readingOrder="1"/>
    </xf>
    <xf numFmtId="0" fontId="34" fillId="3" borderId="38" xfId="0" applyFont="1" applyFill="1" applyBorder="1" applyAlignment="1">
      <alignment horizontal="left" vertical="center" wrapText="1" readingOrder="1"/>
    </xf>
    <xf numFmtId="9" fontId="33" fillId="3" borderId="39" xfId="0" applyNumberFormat="1"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left" vertical="center" wrapText="1" readingOrder="1"/>
    </xf>
    <xf numFmtId="9" fontId="33" fillId="3" borderId="41" xfId="0" applyNumberFormat="1" applyFont="1" applyFill="1" applyBorder="1" applyAlignment="1">
      <alignment horizontal="center" vertical="center" wrapText="1" readingOrder="1"/>
    </xf>
    <xf numFmtId="0" fontId="34" fillId="3" borderId="41" xfId="0" applyFont="1" applyFill="1" applyBorder="1" applyAlignment="1">
      <alignment horizontal="center" vertical="center" wrapText="1" readingOrder="1"/>
    </xf>
    <xf numFmtId="0" fontId="33" fillId="3" borderId="46" xfId="0" applyFont="1" applyFill="1" applyBorder="1" applyAlignment="1">
      <alignment horizontal="center" vertical="center" wrapText="1" readingOrder="1"/>
    </xf>
    <xf numFmtId="0" fontId="34" fillId="3" borderId="46" xfId="0" applyFont="1" applyFill="1" applyBorder="1" applyAlignment="1">
      <alignment horizontal="left" vertical="center" wrapText="1" readingOrder="1"/>
    </xf>
    <xf numFmtId="0" fontId="34" fillId="3" borderId="47" xfId="0" applyFont="1" applyFill="1" applyBorder="1" applyAlignment="1">
      <alignment horizontal="center" vertical="center" wrapText="1" readingOrder="1"/>
    </xf>
    <xf numFmtId="0" fontId="35" fillId="3" borderId="7" xfId="0" applyFont="1" applyFill="1" applyBorder="1"/>
    <xf numFmtId="0" fontId="14" fillId="3" borderId="7" xfId="0" applyFont="1" applyFill="1" applyBorder="1"/>
    <xf numFmtId="0" fontId="35" fillId="0" borderId="0" xfId="0" applyFont="1"/>
    <xf numFmtId="0" fontId="36" fillId="0" borderId="29" xfId="0" applyFont="1" applyBorder="1" applyAlignment="1">
      <alignment horizontal="left" vertical="center" wrapText="1" readingOrder="1"/>
    </xf>
    <xf numFmtId="0" fontId="40" fillId="0" borderId="49" xfId="0" applyFont="1" applyBorder="1" applyAlignment="1" applyProtection="1">
      <alignment horizontal="center" vertical="center"/>
    </xf>
    <xf numFmtId="0" fontId="43" fillId="0" borderId="19" xfId="0" applyFont="1" applyBorder="1" applyAlignment="1">
      <alignment horizontal="left" vertical="center" wrapText="1"/>
    </xf>
    <xf numFmtId="0" fontId="40" fillId="0" borderId="49" xfId="0" applyFont="1" applyBorder="1" applyAlignment="1" applyProtection="1">
      <alignment horizontal="center" vertical="center"/>
      <protection hidden="1"/>
    </xf>
    <xf numFmtId="0" fontId="40" fillId="0" borderId="49" xfId="0" applyFont="1" applyBorder="1" applyAlignment="1" applyProtection="1">
      <alignment horizontal="center" vertical="center" textRotation="90"/>
      <protection locked="0"/>
    </xf>
    <xf numFmtId="9" fontId="40" fillId="0" borderId="49" xfId="0" applyNumberFormat="1" applyFont="1" applyBorder="1" applyAlignment="1" applyProtection="1">
      <alignment horizontal="center" vertical="center"/>
      <protection hidden="1"/>
    </xf>
    <xf numFmtId="164" fontId="40" fillId="0" borderId="49" xfId="1" applyNumberFormat="1" applyFont="1" applyBorder="1" applyAlignment="1">
      <alignment horizontal="center" vertical="center"/>
    </xf>
    <xf numFmtId="0" fontId="42" fillId="0" borderId="49" xfId="0" applyFont="1" applyFill="1" applyBorder="1" applyAlignment="1" applyProtection="1">
      <alignment horizontal="center" vertical="center" textRotation="90" wrapText="1"/>
      <protection hidden="1"/>
    </xf>
    <xf numFmtId="0" fontId="42" fillId="0" borderId="49" xfId="0" applyFont="1" applyBorder="1" applyAlignment="1" applyProtection="1">
      <alignment horizontal="center" vertical="center" textRotation="90"/>
      <protection hidden="1"/>
    </xf>
    <xf numFmtId="0" fontId="43" fillId="0" borderId="49" xfId="0" applyFont="1" applyBorder="1" applyAlignment="1">
      <alignment horizontal="left" vertical="center" wrapText="1"/>
    </xf>
    <xf numFmtId="0" fontId="44" fillId="0" borderId="49" xfId="0" applyFont="1" applyBorder="1" applyAlignment="1">
      <alignment horizontal="center" vertical="center"/>
    </xf>
    <xf numFmtId="0" fontId="40" fillId="18" borderId="49" xfId="0" applyFont="1" applyFill="1" applyBorder="1" applyAlignment="1">
      <alignment horizontal="center" vertical="center"/>
    </xf>
    <xf numFmtId="0" fontId="43" fillId="0" borderId="20" xfId="0" applyFont="1" applyBorder="1" applyAlignment="1">
      <alignment horizontal="left" vertical="center" wrapText="1"/>
    </xf>
    <xf numFmtId="0" fontId="40" fillId="0" borderId="49" xfId="0" applyFont="1" applyBorder="1" applyAlignment="1">
      <alignment horizontal="center" vertical="center"/>
    </xf>
    <xf numFmtId="0" fontId="40" fillId="0" borderId="50" xfId="0" applyFont="1" applyBorder="1" applyAlignment="1" applyProtection="1">
      <alignment horizontal="center" vertical="center"/>
      <protection hidden="1"/>
    </xf>
    <xf numFmtId="0" fontId="40" fillId="0" borderId="50" xfId="0" applyFont="1" applyBorder="1" applyAlignment="1" applyProtection="1">
      <alignment horizontal="center" vertical="center" textRotation="90"/>
      <protection locked="0"/>
    </xf>
    <xf numFmtId="9" fontId="40" fillId="0" borderId="50" xfId="0" applyNumberFormat="1" applyFont="1" applyBorder="1" applyAlignment="1" applyProtection="1">
      <alignment horizontal="center" vertical="center"/>
      <protection hidden="1"/>
    </xf>
    <xf numFmtId="0" fontId="42" fillId="0" borderId="50" xfId="0" applyFont="1" applyFill="1" applyBorder="1" applyAlignment="1" applyProtection="1">
      <alignment horizontal="center" vertical="center" textRotation="90" wrapText="1"/>
      <protection hidden="1"/>
    </xf>
    <xf numFmtId="0" fontId="42" fillId="0" borderId="50" xfId="0" applyFont="1" applyBorder="1" applyAlignment="1" applyProtection="1">
      <alignment horizontal="center" vertical="center" textRotation="90"/>
      <protection hidden="1"/>
    </xf>
    <xf numFmtId="0" fontId="43" fillId="0" borderId="49" xfId="0" applyFont="1" applyBorder="1" applyAlignment="1">
      <alignment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5" fillId="0" borderId="0" xfId="0" applyFont="1" applyAlignment="1"/>
    <xf numFmtId="1" fontId="40" fillId="18" borderId="50" xfId="0" applyNumberFormat="1" applyFont="1" applyFill="1" applyBorder="1" applyAlignment="1" applyProtection="1">
      <alignment horizontal="center" vertical="center" wrapText="1"/>
      <protection hidden="1"/>
    </xf>
    <xf numFmtId="9" fontId="40" fillId="0" borderId="50" xfId="0" applyNumberFormat="1" applyFont="1" applyFill="1" applyBorder="1" applyAlignment="1" applyProtection="1">
      <alignment horizontal="center" vertical="center" wrapText="1"/>
      <protection hidden="1"/>
    </xf>
    <xf numFmtId="9" fontId="40" fillId="0" borderId="49" xfId="0" applyNumberFormat="1" applyFont="1" applyFill="1" applyBorder="1" applyAlignment="1" applyProtection="1">
      <alignment horizontal="center" vertical="center" wrapText="1"/>
      <protection locked="0"/>
    </xf>
    <xf numFmtId="0" fontId="42" fillId="0" borderId="49" xfId="0" applyFont="1" applyFill="1" applyBorder="1" applyAlignment="1" applyProtection="1">
      <alignment horizontal="center" vertical="center" wrapText="1"/>
      <protection hidden="1"/>
    </xf>
    <xf numFmtId="9" fontId="40" fillId="0" borderId="49" xfId="0" applyNumberFormat="1" applyFont="1" applyFill="1" applyBorder="1" applyAlignment="1" applyProtection="1">
      <alignment horizontal="center" vertical="center" wrapText="1"/>
      <protection hidden="1"/>
    </xf>
    <xf numFmtId="0" fontId="42" fillId="0" borderId="49" xfId="0" applyFont="1" applyFill="1" applyBorder="1" applyAlignment="1" applyProtection="1">
      <alignment horizontal="center" vertical="center"/>
      <protection hidden="1"/>
    </xf>
    <xf numFmtId="9" fontId="40" fillId="0" borderId="50" xfId="0" applyNumberFormat="1" applyFont="1" applyBorder="1" applyAlignment="1" applyProtection="1">
      <alignment horizontal="center" vertical="center" wrapText="1"/>
      <protection hidden="1"/>
    </xf>
    <xf numFmtId="0" fontId="40" fillId="0" borderId="49" xfId="0" applyFont="1" applyBorder="1" applyAlignment="1" applyProtection="1">
      <alignment horizontal="center" vertical="center"/>
    </xf>
    <xf numFmtId="0" fontId="40" fillId="0" borderId="49" xfId="0" applyFont="1" applyBorder="1" applyAlignment="1" applyProtection="1">
      <alignment horizontal="center" vertical="center" wrapText="1"/>
    </xf>
    <xf numFmtId="0" fontId="40" fillId="0" borderId="49" xfId="0" applyFont="1" applyBorder="1" applyAlignment="1" applyProtection="1">
      <alignment horizontal="center" vertical="center" wrapText="1"/>
      <protection locked="0"/>
    </xf>
    <xf numFmtId="0" fontId="41" fillId="0" borderId="49" xfId="0" applyFont="1" applyBorder="1" applyAlignment="1" applyProtection="1">
      <alignment horizontal="center" vertical="center" wrapText="1"/>
      <protection locked="0"/>
    </xf>
    <xf numFmtId="0" fontId="40" fillId="0" borderId="49" xfId="0" applyFont="1" applyBorder="1" applyAlignment="1" applyProtection="1">
      <alignment horizontal="center" vertical="center"/>
      <protection locked="0"/>
    </xf>
    <xf numFmtId="9" fontId="40" fillId="0" borderId="49" xfId="0" applyNumberFormat="1" applyFont="1" applyBorder="1" applyAlignment="1" applyProtection="1">
      <alignment horizontal="center" vertical="center" wrapText="1"/>
      <protection hidden="1"/>
    </xf>
    <xf numFmtId="0" fontId="0" fillId="0" borderId="0" xfId="0" applyFont="1" applyAlignment="1"/>
    <xf numFmtId="0" fontId="5" fillId="0" borderId="13" xfId="0" applyFont="1" applyBorder="1" applyAlignment="1">
      <alignment horizontal="center" vertical="center"/>
    </xf>
    <xf numFmtId="9" fontId="40" fillId="0" borderId="50" xfId="0" applyNumberFormat="1" applyFont="1" applyBorder="1" applyAlignment="1" applyProtection="1">
      <alignment vertical="center" wrapText="1"/>
      <protection hidden="1"/>
    </xf>
    <xf numFmtId="0" fontId="44" fillId="0" borderId="49" xfId="0" applyFont="1" applyBorder="1" applyAlignment="1">
      <alignment horizontal="center" vertical="center" wrapText="1"/>
    </xf>
    <xf numFmtId="9" fontId="40" fillId="0" borderId="50" xfId="0" applyNumberFormat="1" applyFont="1" applyFill="1" applyBorder="1" applyAlignment="1" applyProtection="1">
      <alignment horizontal="center" vertical="center" wrapText="1"/>
      <protection hidden="1"/>
    </xf>
    <xf numFmtId="9" fontId="40" fillId="0" borderId="50" xfId="0" applyNumberFormat="1" applyFont="1" applyBorder="1" applyAlignment="1" applyProtection="1">
      <alignment horizontal="center" vertical="center" wrapText="1"/>
      <protection hidden="1"/>
    </xf>
    <xf numFmtId="0" fontId="0" fillId="0" borderId="0" xfId="0" applyFont="1" applyAlignment="1"/>
    <xf numFmtId="0" fontId="5" fillId="0" borderId="13" xfId="0" applyFont="1" applyFill="1" applyBorder="1" applyAlignment="1">
      <alignment horizontal="center" vertical="center"/>
    </xf>
    <xf numFmtId="9" fontId="40" fillId="0" borderId="50" xfId="0" applyNumberFormat="1" applyFont="1" applyBorder="1" applyAlignment="1" applyProtection="1">
      <alignment horizontal="center" vertical="center" wrapText="1"/>
      <protection hidden="1"/>
    </xf>
    <xf numFmtId="0" fontId="40" fillId="0" borderId="49" xfId="0" applyFont="1" applyBorder="1" applyAlignment="1" applyProtection="1">
      <alignment horizontal="center" vertical="center"/>
      <protection locked="0"/>
    </xf>
    <xf numFmtId="0" fontId="42" fillId="0" borderId="49" xfId="0" applyFont="1" applyFill="1" applyBorder="1" applyAlignment="1" applyProtection="1">
      <alignment horizontal="center" vertical="center" wrapText="1"/>
      <protection hidden="1"/>
    </xf>
    <xf numFmtId="9" fontId="40" fillId="0" borderId="50" xfId="0" applyNumberFormat="1" applyFont="1" applyFill="1" applyBorder="1" applyAlignment="1" applyProtection="1">
      <alignment horizontal="center" vertical="center" wrapText="1"/>
      <protection hidden="1"/>
    </xf>
    <xf numFmtId="9" fontId="40" fillId="0" borderId="49" xfId="0" applyNumberFormat="1" applyFont="1" applyFill="1" applyBorder="1" applyAlignment="1" applyProtection="1">
      <alignment horizontal="center" vertical="center" wrapText="1"/>
      <protection locked="0"/>
    </xf>
    <xf numFmtId="9" fontId="40" fillId="0" borderId="49" xfId="0" applyNumberFormat="1" applyFont="1" applyFill="1" applyBorder="1" applyAlignment="1" applyProtection="1">
      <alignment horizontal="center" vertical="center" wrapText="1"/>
      <protection hidden="1"/>
    </xf>
    <xf numFmtId="0" fontId="42" fillId="0" borderId="49" xfId="0" applyFont="1" applyFill="1" applyBorder="1" applyAlignment="1" applyProtection="1">
      <alignment horizontal="center" vertical="center"/>
      <protection hidden="1"/>
    </xf>
    <xf numFmtId="0" fontId="40" fillId="0" borderId="49" xfId="0" applyFont="1" applyBorder="1" applyAlignment="1" applyProtection="1">
      <alignment horizontal="center" vertical="center"/>
    </xf>
    <xf numFmtId="0" fontId="41" fillId="0" borderId="50" xfId="0" applyFont="1" applyBorder="1" applyAlignment="1" applyProtection="1">
      <alignment horizontal="center" vertical="center" wrapText="1"/>
      <protection locked="0"/>
    </xf>
    <xf numFmtId="0" fontId="40" fillId="0" borderId="50" xfId="0" applyFont="1" applyBorder="1" applyAlignment="1" applyProtection="1">
      <alignment horizontal="center" vertical="center" wrapText="1"/>
      <protection locked="0"/>
    </xf>
    <xf numFmtId="0" fontId="40" fillId="0" borderId="50" xfId="0" applyFont="1" applyBorder="1" applyAlignment="1" applyProtection="1">
      <alignment horizontal="center" vertical="center" wrapText="1"/>
    </xf>
    <xf numFmtId="0" fontId="40" fillId="0" borderId="50" xfId="0" applyFont="1" applyBorder="1" applyAlignment="1" applyProtection="1">
      <alignment horizontal="center" vertical="center"/>
    </xf>
    <xf numFmtId="0" fontId="42" fillId="0" borderId="50" xfId="0" applyFont="1" applyFill="1" applyBorder="1" applyAlignment="1" applyProtection="1">
      <alignment horizontal="center" vertical="center"/>
      <protection hidden="1"/>
    </xf>
    <xf numFmtId="0" fontId="42" fillId="0" borderId="50" xfId="0" applyFont="1" applyFill="1" applyBorder="1" applyAlignment="1" applyProtection="1">
      <alignment horizontal="center" vertical="center" wrapText="1"/>
      <protection hidden="1"/>
    </xf>
    <xf numFmtId="0" fontId="40" fillId="0" borderId="50" xfId="0" applyFont="1" applyBorder="1" applyAlignment="1" applyProtection="1">
      <alignment horizontal="center" vertical="center"/>
      <protection locked="0"/>
    </xf>
    <xf numFmtId="9" fontId="40" fillId="0" borderId="50" xfId="0" applyNumberFormat="1" applyFont="1" applyFill="1" applyBorder="1" applyAlignment="1" applyProtection="1">
      <alignment horizontal="center" vertical="center" wrapText="1"/>
      <protection locked="0"/>
    </xf>
    <xf numFmtId="14" fontId="40" fillId="0" borderId="49" xfId="0" applyNumberFormat="1" applyFont="1" applyBorder="1" applyAlignment="1" applyProtection="1">
      <alignment horizontal="center" vertical="center" wrapText="1"/>
      <protection locked="0"/>
    </xf>
    <xf numFmtId="0" fontId="43" fillId="0" borderId="50" xfId="0" applyFont="1" applyBorder="1" applyAlignment="1">
      <alignment vertical="center" wrapText="1"/>
    </xf>
    <xf numFmtId="164" fontId="40" fillId="0" borderId="50" xfId="1" applyNumberFormat="1" applyFont="1" applyBorder="1" applyAlignment="1">
      <alignment horizontal="center" vertical="center"/>
    </xf>
    <xf numFmtId="0" fontId="44" fillId="0" borderId="50" xfId="0" applyFont="1" applyBorder="1" applyAlignment="1">
      <alignment horizontal="center" vertical="center"/>
    </xf>
    <xf numFmtId="0" fontId="44" fillId="0" borderId="50" xfId="0" applyFont="1" applyBorder="1" applyAlignment="1">
      <alignment horizontal="center" vertical="center" wrapText="1"/>
    </xf>
    <xf numFmtId="0" fontId="40" fillId="0" borderId="49" xfId="0" applyFont="1" applyFill="1" applyBorder="1" applyAlignment="1" applyProtection="1">
      <alignment horizontal="center" vertical="center"/>
    </xf>
    <xf numFmtId="0" fontId="40" fillId="0" borderId="49" xfId="0" applyFont="1" applyFill="1" applyBorder="1" applyAlignment="1" applyProtection="1">
      <alignment horizontal="center" vertical="center" wrapText="1"/>
    </xf>
    <xf numFmtId="0" fontId="40" fillId="0" borderId="49" xfId="0" applyFont="1" applyFill="1" applyBorder="1" applyAlignment="1" applyProtection="1">
      <alignment horizontal="center" vertical="center" wrapText="1"/>
      <protection locked="0"/>
    </xf>
    <xf numFmtId="0" fontId="43" fillId="0" borderId="20" xfId="0" applyFont="1" applyFill="1" applyBorder="1" applyAlignment="1">
      <alignment horizontal="center" vertical="center" wrapText="1"/>
    </xf>
    <xf numFmtId="0" fontId="41" fillId="0" borderId="49" xfId="0" applyFont="1" applyFill="1" applyBorder="1" applyAlignment="1" applyProtection="1">
      <alignment horizontal="center" vertical="center" wrapText="1"/>
      <protection locked="0"/>
    </xf>
    <xf numFmtId="0" fontId="40" fillId="0" borderId="49" xfId="0" applyFont="1" applyFill="1" applyBorder="1" applyAlignment="1" applyProtection="1">
      <alignment horizontal="center" vertical="center"/>
      <protection locked="0"/>
    </xf>
    <xf numFmtId="1" fontId="40" fillId="0" borderId="50" xfId="0" applyNumberFormat="1" applyFont="1" applyFill="1" applyBorder="1" applyAlignment="1" applyProtection="1">
      <alignment horizontal="center" vertical="center" wrapText="1"/>
      <protection hidden="1"/>
    </xf>
    <xf numFmtId="0" fontId="43" fillId="0" borderId="49" xfId="0" applyFont="1" applyFill="1" applyBorder="1" applyAlignment="1">
      <alignment vertical="center" wrapText="1"/>
    </xf>
    <xf numFmtId="0" fontId="40" fillId="0" borderId="49" xfId="0" applyFont="1" applyFill="1" applyBorder="1" applyAlignment="1" applyProtection="1">
      <alignment horizontal="center" vertical="center"/>
      <protection hidden="1"/>
    </xf>
    <xf numFmtId="0" fontId="40" fillId="0" borderId="49" xfId="0" applyFont="1" applyFill="1" applyBorder="1" applyAlignment="1" applyProtection="1">
      <alignment horizontal="center" vertical="center" textRotation="90"/>
      <protection locked="0"/>
    </xf>
    <xf numFmtId="9" fontId="40" fillId="0" borderId="49" xfId="0" applyNumberFormat="1" applyFont="1" applyFill="1" applyBorder="1" applyAlignment="1" applyProtection="1">
      <alignment horizontal="center" vertical="center"/>
      <protection hidden="1"/>
    </xf>
    <xf numFmtId="164" fontId="40" fillId="0" borderId="49" xfId="1" applyNumberFormat="1" applyFont="1" applyFill="1" applyBorder="1" applyAlignment="1">
      <alignment horizontal="center" vertical="center"/>
    </xf>
    <xf numFmtId="0" fontId="42" fillId="0" borderId="49" xfId="0" applyFont="1" applyFill="1" applyBorder="1" applyAlignment="1" applyProtection="1">
      <alignment horizontal="center" vertical="center" textRotation="90"/>
      <protection hidden="1"/>
    </xf>
    <xf numFmtId="0" fontId="44" fillId="0" borderId="49" xfId="0" applyFont="1" applyFill="1" applyBorder="1" applyAlignment="1">
      <alignment horizontal="center" vertical="center"/>
    </xf>
    <xf numFmtId="0" fontId="44" fillId="0" borderId="49" xfId="0" applyFont="1" applyFill="1" applyBorder="1" applyAlignment="1">
      <alignment horizontal="center" vertical="center" wrapText="1"/>
    </xf>
    <xf numFmtId="0" fontId="0" fillId="0" borderId="0" xfId="0" applyFont="1" applyFill="1" applyAlignment="1"/>
    <xf numFmtId="0" fontId="5" fillId="3" borderId="49" xfId="0" applyFont="1" applyFill="1" applyBorder="1" applyAlignment="1">
      <alignment horizontal="left" vertical="center" wrapText="1"/>
    </xf>
    <xf numFmtId="0" fontId="5" fillId="0" borderId="49" xfId="0" applyFont="1" applyBorder="1"/>
    <xf numFmtId="0" fontId="1" fillId="0" borderId="49" xfId="0" applyFont="1" applyBorder="1" applyAlignment="1">
      <alignment horizontal="center" vertical="center" wrapText="1"/>
    </xf>
    <xf numFmtId="0" fontId="40" fillId="0" borderId="48" xfId="0" applyFont="1" applyBorder="1" applyAlignment="1" applyProtection="1">
      <alignment horizontal="center" vertical="center"/>
      <protection locked="0"/>
    </xf>
    <xf numFmtId="0" fontId="40" fillId="3" borderId="49" xfId="0" applyFont="1" applyFill="1" applyBorder="1" applyAlignment="1">
      <alignment horizontal="left" vertical="center" wrapText="1"/>
    </xf>
    <xf numFmtId="0" fontId="0" fillId="0" borderId="0" xfId="0" applyFont="1" applyAlignment="1"/>
    <xf numFmtId="0" fontId="48" fillId="0" borderId="49" xfId="0" applyFont="1" applyBorder="1" applyAlignment="1" applyProtection="1">
      <alignment horizontal="justify" vertical="center" wrapText="1"/>
      <protection locked="0"/>
    </xf>
    <xf numFmtId="0" fontId="49" fillId="0" borderId="49" xfId="0" applyFont="1" applyBorder="1" applyAlignment="1" applyProtection="1">
      <alignment horizontal="justify" vertical="center" wrapText="1"/>
      <protection locked="0"/>
    </xf>
    <xf numFmtId="0" fontId="40" fillId="0" borderId="49" xfId="0" applyFont="1" applyBorder="1" applyAlignment="1" applyProtection="1">
      <alignment horizontal="left" vertical="center" wrapText="1"/>
      <protection locked="0"/>
    </xf>
    <xf numFmtId="14" fontId="40" fillId="0" borderId="49" xfId="0" applyNumberFormat="1" applyFont="1" applyBorder="1" applyAlignment="1" applyProtection="1">
      <alignment horizontal="center" vertical="center"/>
      <protection locked="0"/>
    </xf>
    <xf numFmtId="0" fontId="5" fillId="0" borderId="49" xfId="0" applyFont="1" applyBorder="1" applyAlignment="1">
      <alignment horizontal="left" vertical="center" wrapText="1"/>
    </xf>
    <xf numFmtId="0" fontId="5" fillId="0" borderId="49" xfId="0" applyFont="1" applyBorder="1" applyAlignment="1">
      <alignment horizontal="center" vertical="center" textRotation="90"/>
    </xf>
    <xf numFmtId="9" fontId="5" fillId="0" borderId="49" xfId="0" applyNumberFormat="1" applyFont="1" applyBorder="1" applyAlignment="1">
      <alignment horizontal="center" vertical="center"/>
    </xf>
    <xf numFmtId="164" fontId="5" fillId="0" borderId="49" xfId="0" applyNumberFormat="1" applyFont="1" applyBorder="1" applyAlignment="1">
      <alignment horizontal="center" vertical="center"/>
    </xf>
    <xf numFmtId="0" fontId="11" fillId="0" borderId="49" xfId="0" applyFont="1" applyBorder="1" applyAlignment="1">
      <alignment horizontal="center" vertical="center" textRotation="90" wrapText="1"/>
    </xf>
    <xf numFmtId="0" fontId="11" fillId="0" borderId="49" xfId="0" applyFont="1" applyBorder="1" applyAlignment="1">
      <alignment horizontal="center" vertical="center" textRotation="90"/>
    </xf>
    <xf numFmtId="0" fontId="0" fillId="0" borderId="0" xfId="0" applyFont="1" applyAlignment="1"/>
    <xf numFmtId="0" fontId="5" fillId="0" borderId="49" xfId="0" applyFont="1" applyBorder="1" applyAlignment="1">
      <alignment horizontal="center" vertical="center"/>
    </xf>
    <xf numFmtId="0" fontId="1" fillId="0" borderId="49" xfId="0" applyFont="1" applyBorder="1" applyAlignment="1">
      <alignment horizontal="left" vertical="center" wrapText="1"/>
    </xf>
    <xf numFmtId="0" fontId="5" fillId="0" borderId="49" xfId="0" applyFont="1" applyBorder="1" applyAlignment="1">
      <alignment vertical="center"/>
    </xf>
    <xf numFmtId="0" fontId="5" fillId="0" borderId="49" xfId="0" applyFont="1" applyBorder="1" applyAlignment="1">
      <alignment horizontal="center"/>
    </xf>
    <xf numFmtId="14" fontId="5" fillId="0" borderId="49" xfId="0" applyNumberFormat="1" applyFont="1" applyBorder="1" applyAlignment="1">
      <alignment horizontal="center" vertical="center"/>
    </xf>
    <xf numFmtId="0" fontId="5" fillId="0" borderId="49" xfId="0" applyFont="1" applyBorder="1" applyAlignment="1">
      <alignment wrapText="1"/>
    </xf>
    <xf numFmtId="0" fontId="1" fillId="0" borderId="1" xfId="0" applyFont="1" applyBorder="1" applyAlignment="1">
      <alignment horizontal="center" vertical="center" wrapText="1"/>
    </xf>
    <xf numFmtId="0" fontId="0" fillId="0" borderId="0" xfId="0" applyFont="1" applyAlignment="1"/>
    <xf numFmtId="0" fontId="5" fillId="0" borderId="13" xfId="0" applyFont="1" applyBorder="1" applyAlignment="1">
      <alignment horizontal="center" vertical="center"/>
    </xf>
    <xf numFmtId="0" fontId="5" fillId="0" borderId="49" xfId="0" applyFont="1" applyBorder="1" applyAlignment="1">
      <alignment horizontal="center" vertical="center" wrapText="1"/>
    </xf>
    <xf numFmtId="0" fontId="5" fillId="0" borderId="49" xfId="0" applyFont="1" applyFill="1" applyBorder="1" applyAlignment="1">
      <alignment horizontal="center" vertical="center"/>
    </xf>
    <xf numFmtId="0" fontId="11" fillId="0" borderId="49" xfId="0" applyFont="1" applyBorder="1" applyAlignment="1">
      <alignment horizontal="center" vertical="center" wrapText="1"/>
    </xf>
    <xf numFmtId="9" fontId="5" fillId="0" borderId="49" xfId="0" applyNumberFormat="1" applyFont="1" applyBorder="1" applyAlignment="1">
      <alignment horizontal="center" vertical="center" wrapText="1"/>
    </xf>
    <xf numFmtId="0" fontId="11" fillId="0" borderId="49" xfId="0" applyFont="1" applyBorder="1" applyAlignment="1">
      <alignment horizontal="center" vertical="center"/>
    </xf>
    <xf numFmtId="0" fontId="5" fillId="0" borderId="49" xfId="0" applyFont="1" applyBorder="1" applyAlignment="1">
      <alignment horizontal="center" vertical="center"/>
    </xf>
    <xf numFmtId="0" fontId="40" fillId="0" borderId="49" xfId="0" applyFont="1" applyBorder="1" applyAlignment="1" applyProtection="1">
      <alignment horizontal="center" vertical="center"/>
      <protection locked="0"/>
    </xf>
    <xf numFmtId="0" fontId="43" fillId="0" borderId="49" xfId="0" applyFont="1" applyBorder="1" applyAlignment="1">
      <alignment horizontal="center" vertical="center" wrapText="1"/>
    </xf>
    <xf numFmtId="0" fontId="40" fillId="0" borderId="50" xfId="0" applyFont="1" applyBorder="1" applyAlignment="1" applyProtection="1">
      <alignment horizontal="center" vertical="center"/>
      <protection locked="0"/>
    </xf>
    <xf numFmtId="0" fontId="0" fillId="0" borderId="48" xfId="2" applyFont="1"/>
    <xf numFmtId="0" fontId="0" fillId="0" borderId="48" xfId="2" applyFont="1" applyAlignment="1"/>
    <xf numFmtId="0" fontId="53" fillId="0" borderId="48" xfId="2" applyFont="1"/>
    <xf numFmtId="0" fontId="55" fillId="25" borderId="38" xfId="2" applyFont="1" applyFill="1" applyBorder="1" applyAlignment="1">
      <alignment horizontal="center"/>
    </xf>
    <xf numFmtId="0" fontId="55" fillId="25" borderId="38" xfId="2" applyFont="1" applyFill="1" applyBorder="1" applyAlignment="1">
      <alignment horizontal="center" wrapText="1"/>
    </xf>
    <xf numFmtId="0" fontId="53" fillId="26" borderId="22" xfId="2" applyFont="1" applyFill="1" applyBorder="1"/>
    <xf numFmtId="0" fontId="53" fillId="26" borderId="22" xfId="2" applyFont="1" applyFill="1" applyBorder="1" applyAlignment="1">
      <alignment horizontal="center"/>
    </xf>
    <xf numFmtId="0" fontId="53" fillId="26" borderId="6" xfId="2" applyFont="1" applyFill="1" applyBorder="1" applyAlignment="1">
      <alignment horizontal="center"/>
    </xf>
    <xf numFmtId="0" fontId="53" fillId="26" borderId="11" xfId="2" applyFont="1" applyFill="1" applyBorder="1" applyAlignment="1">
      <alignment horizontal="center"/>
    </xf>
    <xf numFmtId="0" fontId="56" fillId="26" borderId="22" xfId="2" applyFont="1" applyFill="1" applyBorder="1" applyAlignment="1">
      <alignment horizontal="center"/>
    </xf>
    <xf numFmtId="0" fontId="53" fillId="26" borderId="38" xfId="2" applyFont="1" applyFill="1" applyBorder="1" applyAlignment="1">
      <alignment horizontal="center"/>
    </xf>
    <xf numFmtId="0" fontId="53" fillId="27" borderId="22" xfId="2" applyFont="1" applyFill="1" applyBorder="1"/>
    <xf numFmtId="0" fontId="53" fillId="27" borderId="38" xfId="2" applyFont="1" applyFill="1" applyBorder="1" applyAlignment="1">
      <alignment horizontal="center"/>
    </xf>
    <xf numFmtId="0" fontId="53" fillId="27" borderId="11" xfId="2" applyFont="1" applyFill="1" applyBorder="1" applyAlignment="1">
      <alignment horizontal="center"/>
    </xf>
    <xf numFmtId="0" fontId="56" fillId="27" borderId="22" xfId="2" applyFont="1" applyFill="1" applyBorder="1" applyAlignment="1">
      <alignment horizontal="center"/>
    </xf>
    <xf numFmtId="0" fontId="53" fillId="5" borderId="22" xfId="2" applyFont="1" applyFill="1" applyBorder="1"/>
    <xf numFmtId="0" fontId="53" fillId="5" borderId="38" xfId="2" applyFont="1" applyFill="1" applyBorder="1" applyAlignment="1">
      <alignment horizontal="center"/>
    </xf>
    <xf numFmtId="0" fontId="53" fillId="5" borderId="11" xfId="2" applyFont="1" applyFill="1" applyBorder="1" applyAlignment="1">
      <alignment horizontal="center"/>
    </xf>
    <xf numFmtId="0" fontId="56" fillId="5" borderId="22" xfId="2" applyFont="1" applyFill="1" applyBorder="1" applyAlignment="1">
      <alignment horizontal="center"/>
    </xf>
    <xf numFmtId="0" fontId="53" fillId="10" borderId="22" xfId="2" applyFont="1" applyFill="1" applyBorder="1"/>
    <xf numFmtId="0" fontId="53" fillId="10" borderId="38" xfId="2" applyFont="1" applyFill="1" applyBorder="1" applyAlignment="1">
      <alignment horizontal="center"/>
    </xf>
    <xf numFmtId="0" fontId="53" fillId="10" borderId="11" xfId="2" applyFont="1" applyFill="1" applyBorder="1" applyAlignment="1">
      <alignment horizontal="center"/>
    </xf>
    <xf numFmtId="0" fontId="56" fillId="10" borderId="22" xfId="2" applyFont="1" applyFill="1" applyBorder="1" applyAlignment="1">
      <alignment horizontal="center"/>
    </xf>
    <xf numFmtId="0" fontId="52" fillId="28" borderId="22" xfId="2" applyFont="1" applyFill="1" applyBorder="1" applyAlignment="1">
      <alignment horizontal="right"/>
    </xf>
    <xf numFmtId="0" fontId="52" fillId="28" borderId="22" xfId="2" applyFont="1" applyFill="1" applyBorder="1" applyAlignment="1">
      <alignment horizontal="center"/>
    </xf>
    <xf numFmtId="0" fontId="57" fillId="0" borderId="48" xfId="2" applyFont="1"/>
    <xf numFmtId="0" fontId="57" fillId="0" borderId="48" xfId="2" applyFont="1" applyAlignment="1">
      <alignment horizontal="center"/>
    </xf>
    <xf numFmtId="0" fontId="58" fillId="0" borderId="48" xfId="2" applyFont="1" applyAlignment="1">
      <alignment horizontal="center"/>
    </xf>
    <xf numFmtId="0" fontId="50" fillId="0" borderId="61" xfId="2" applyFont="1" applyBorder="1" applyAlignment="1">
      <alignment wrapText="1"/>
    </xf>
    <xf numFmtId="0" fontId="0" fillId="0" borderId="61" xfId="2" applyFont="1" applyBorder="1" applyAlignment="1">
      <alignment wrapText="1"/>
    </xf>
    <xf numFmtId="0" fontId="1" fillId="0" borderId="49" xfId="0" applyFont="1" applyBorder="1" applyAlignment="1">
      <alignmen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62" xfId="0" applyFont="1" applyBorder="1" applyAlignment="1">
      <alignment horizontal="center" vertical="center" wrapText="1"/>
    </xf>
    <xf numFmtId="0" fontId="7" fillId="10" borderId="13" xfId="0" applyFont="1" applyFill="1" applyBorder="1" applyAlignment="1">
      <alignment horizontal="center" vertical="center" textRotation="90"/>
    </xf>
    <xf numFmtId="49" fontId="7" fillId="10" borderId="13" xfId="0" applyNumberFormat="1" applyFont="1" applyFill="1" applyBorder="1" applyAlignment="1">
      <alignment vertical="center" textRotation="90" wrapText="1"/>
    </xf>
    <xf numFmtId="49" fontId="7" fillId="10" borderId="13" xfId="0" applyNumberFormat="1" applyFont="1" applyFill="1" applyBorder="1" applyAlignment="1">
      <alignment horizontal="center" vertical="center" wrapText="1"/>
    </xf>
    <xf numFmtId="49" fontId="7" fillId="11" borderId="13" xfId="0" applyNumberFormat="1" applyFont="1" applyFill="1" applyBorder="1" applyAlignment="1">
      <alignment vertical="center" textRotation="90" wrapText="1"/>
    </xf>
    <xf numFmtId="49" fontId="7" fillId="11" borderId="13" xfId="0" applyNumberFormat="1" applyFont="1" applyFill="1" applyBorder="1" applyAlignment="1">
      <alignment horizontal="center" vertical="center" wrapText="1"/>
    </xf>
    <xf numFmtId="0" fontId="40" fillId="0" borderId="49" xfId="0" applyFont="1" applyBorder="1" applyAlignment="1">
      <alignment horizontal="center" vertical="center" wrapText="1"/>
    </xf>
    <xf numFmtId="0" fontId="5" fillId="0" borderId="49" xfId="0" applyFont="1" applyBorder="1" applyAlignment="1">
      <alignment horizontal="left" wrapText="1"/>
    </xf>
    <xf numFmtId="0" fontId="1" fillId="3" borderId="49" xfId="0" applyFont="1" applyFill="1" applyBorder="1" applyAlignment="1">
      <alignment horizontal="left" vertical="center" wrapText="1"/>
    </xf>
    <xf numFmtId="0" fontId="43" fillId="0" borderId="49"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43" fillId="2" borderId="49"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11" fillId="0" borderId="49" xfId="0" applyFont="1" applyFill="1" applyBorder="1" applyAlignment="1">
      <alignment horizontal="center" vertical="center" wrapText="1"/>
    </xf>
    <xf numFmtId="9" fontId="5" fillId="0" borderId="49" xfId="0" applyNumberFormat="1" applyFont="1" applyFill="1" applyBorder="1" applyAlignment="1">
      <alignment horizontal="center" vertical="center" wrapText="1"/>
    </xf>
    <xf numFmtId="0" fontId="11" fillId="0" borderId="49" xfId="0" applyFont="1" applyFill="1" applyBorder="1" applyAlignment="1">
      <alignment horizontal="center" vertical="center"/>
    </xf>
    <xf numFmtId="0" fontId="1" fillId="0" borderId="49" xfId="0" applyFont="1" applyFill="1" applyBorder="1" applyAlignment="1">
      <alignment horizontal="left" vertical="center" wrapText="1"/>
    </xf>
    <xf numFmtId="0" fontId="5" fillId="0" borderId="49" xfId="0" applyFont="1" applyFill="1" applyBorder="1" applyAlignment="1">
      <alignment horizontal="center" vertical="center" textRotation="90"/>
    </xf>
    <xf numFmtId="9" fontId="5" fillId="0" borderId="49" xfId="0" applyNumberFormat="1" applyFont="1" applyFill="1" applyBorder="1" applyAlignment="1">
      <alignment horizontal="center" vertical="center"/>
    </xf>
    <xf numFmtId="164" fontId="5" fillId="0" borderId="49" xfId="0" applyNumberFormat="1" applyFont="1" applyFill="1" applyBorder="1" applyAlignment="1">
      <alignment horizontal="center" vertical="center"/>
    </xf>
    <xf numFmtId="0" fontId="11" fillId="0" borderId="49" xfId="0" applyFont="1" applyFill="1" applyBorder="1" applyAlignment="1">
      <alignment horizontal="center" vertical="center" textRotation="90" wrapText="1"/>
    </xf>
    <xf numFmtId="0" fontId="11" fillId="0" borderId="49" xfId="0" applyFont="1" applyFill="1" applyBorder="1" applyAlignment="1">
      <alignment horizontal="center" vertical="center" textRotation="90"/>
    </xf>
    <xf numFmtId="14" fontId="5" fillId="0" borderId="49" xfId="0" applyNumberFormat="1" applyFont="1" applyFill="1" applyBorder="1" applyAlignment="1">
      <alignment horizontal="center" vertical="center"/>
    </xf>
    <xf numFmtId="0" fontId="1" fillId="0" borderId="49" xfId="0" applyFont="1" applyFill="1" applyBorder="1" applyAlignment="1">
      <alignment horizontal="center" vertical="center" wrapText="1"/>
    </xf>
    <xf numFmtId="0" fontId="13" fillId="2" borderId="49"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horizontal="left" vertical="center"/>
    </xf>
    <xf numFmtId="0" fontId="45" fillId="0" borderId="49" xfId="0" applyFont="1" applyBorder="1" applyAlignment="1">
      <alignment horizontal="left" vertical="center" wrapText="1"/>
    </xf>
    <xf numFmtId="0" fontId="0" fillId="0" borderId="49" xfId="0" applyFont="1" applyFill="1" applyBorder="1" applyAlignment="1">
      <alignment horizontal="left" vertical="center" wrapText="1"/>
    </xf>
    <xf numFmtId="0" fontId="5" fillId="3" borderId="49" xfId="0" applyFont="1" applyFill="1" applyBorder="1" applyAlignment="1">
      <alignment horizontal="left" vertical="center"/>
    </xf>
    <xf numFmtId="0" fontId="5" fillId="0" borderId="50" xfId="0" applyFont="1" applyBorder="1" applyAlignment="1">
      <alignment horizontal="center" vertical="center" wrapText="1"/>
    </xf>
    <xf numFmtId="14" fontId="2" fillId="0" borderId="18" xfId="0" applyNumberFormat="1" applyFont="1" applyBorder="1" applyAlignment="1">
      <alignment horizontal="center" vertical="center"/>
    </xf>
    <xf numFmtId="14" fontId="2" fillId="0" borderId="18" xfId="0" applyNumberFormat="1" applyFont="1" applyFill="1" applyBorder="1" applyAlignment="1">
      <alignment horizontal="center" vertical="center"/>
    </xf>
    <xf numFmtId="14" fontId="2" fillId="0" borderId="37" xfId="0" applyNumberFormat="1" applyFont="1" applyBorder="1" applyAlignment="1">
      <alignment horizontal="center" vertical="center"/>
    </xf>
    <xf numFmtId="14" fontId="2" fillId="0" borderId="49" xfId="0" applyNumberFormat="1" applyFont="1" applyBorder="1" applyAlignment="1">
      <alignment horizontal="center" vertical="center"/>
    </xf>
    <xf numFmtId="0" fontId="5" fillId="0" borderId="49" xfId="0" applyFont="1" applyFill="1" applyBorder="1" applyAlignment="1">
      <alignment horizontal="center" vertical="center"/>
    </xf>
    <xf numFmtId="0" fontId="40" fillId="0" borderId="49" xfId="0" applyFont="1" applyFill="1" applyBorder="1" applyAlignment="1">
      <alignment horizontal="center" vertical="center" wrapText="1"/>
    </xf>
    <xf numFmtId="0" fontId="40" fillId="0" borderId="49" xfId="0" applyFont="1" applyFill="1" applyBorder="1" applyAlignment="1">
      <alignment horizontal="left" vertical="center" wrapText="1"/>
    </xf>
    <xf numFmtId="165" fontId="52" fillId="23" borderId="63" xfId="2" applyNumberFormat="1" applyFont="1" applyFill="1" applyBorder="1" applyAlignment="1">
      <alignment horizontal="center" vertical="center" wrapText="1"/>
    </xf>
    <xf numFmtId="0" fontId="54" fillId="24" borderId="30" xfId="2" applyFont="1" applyFill="1" applyBorder="1" applyAlignment="1">
      <alignment horizontal="center" vertical="center"/>
    </xf>
    <xf numFmtId="0" fontId="44" fillId="0" borderId="31" xfId="2" applyFont="1" applyBorder="1"/>
    <xf numFmtId="0" fontId="44" fillId="0" borderId="32" xfId="2" applyFont="1" applyBorder="1"/>
    <xf numFmtId="0" fontId="0" fillId="0" borderId="48" xfId="2" applyFont="1" applyAlignment="1"/>
    <xf numFmtId="0" fontId="51" fillId="11" borderId="53" xfId="2" applyFont="1" applyFill="1" applyBorder="1" applyAlignment="1">
      <alignment horizontal="center" vertical="center" wrapText="1"/>
    </xf>
    <xf numFmtId="0" fontId="44" fillId="0" borderId="54" xfId="2" applyFont="1" applyBorder="1"/>
    <xf numFmtId="0" fontId="52" fillId="11" borderId="56" xfId="2" applyFont="1" applyFill="1" applyBorder="1" applyAlignment="1">
      <alignment horizontal="center" vertical="center" wrapText="1"/>
    </xf>
    <xf numFmtId="0" fontId="44" fillId="0" borderId="57" xfId="2" applyFont="1" applyBorder="1"/>
    <xf numFmtId="0" fontId="44" fillId="0" borderId="58" xfId="2" applyFont="1" applyBorder="1"/>
    <xf numFmtId="0" fontId="44" fillId="0" borderId="59" xfId="2" applyFont="1" applyBorder="1"/>
    <xf numFmtId="0" fontId="44" fillId="0" borderId="60" xfId="2" applyFont="1" applyBorder="1"/>
    <xf numFmtId="0" fontId="44" fillId="0" borderId="53" xfId="2" applyFont="1" applyBorder="1"/>
    <xf numFmtId="0" fontId="44" fillId="0" borderId="55" xfId="2" applyFont="1" applyBorder="1"/>
    <xf numFmtId="0" fontId="52" fillId="23" borderId="56" xfId="2" applyFont="1" applyFill="1" applyBorder="1" applyAlignment="1">
      <alignment horizontal="center" vertical="center" wrapText="1"/>
    </xf>
    <xf numFmtId="0" fontId="52" fillId="23" borderId="57" xfId="2" applyFont="1" applyFill="1" applyBorder="1" applyAlignment="1">
      <alignment horizontal="center" vertical="center" wrapText="1"/>
    </xf>
    <xf numFmtId="0" fontId="52" fillId="23" borderId="53" xfId="2" applyFont="1" applyFill="1" applyBorder="1" applyAlignment="1">
      <alignment horizontal="center" vertical="center" wrapText="1"/>
    </xf>
    <xf numFmtId="0" fontId="52" fillId="23" borderId="54" xfId="2" applyFont="1" applyFill="1" applyBorder="1" applyAlignment="1">
      <alignment horizontal="center" vertical="center" wrapText="1"/>
    </xf>
    <xf numFmtId="0" fontId="52" fillId="23" borderId="30" xfId="2" applyFont="1" applyFill="1" applyBorder="1" applyAlignment="1">
      <alignment horizontal="center" vertical="center"/>
    </xf>
    <xf numFmtId="0" fontId="52" fillId="23" borderId="31" xfId="2" applyFont="1" applyFill="1" applyBorder="1" applyAlignment="1">
      <alignment horizontal="center" vertical="center"/>
    </xf>
    <xf numFmtId="165" fontId="33" fillId="23" borderId="64" xfId="0" applyNumberFormat="1" applyFont="1" applyFill="1" applyBorder="1" applyAlignment="1">
      <alignment horizontal="center" vertical="center" wrapText="1"/>
    </xf>
    <xf numFmtId="165" fontId="33" fillId="23" borderId="65"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4" fillId="0" borderId="8" xfId="0" applyFont="1" applyBorder="1" applyAlignment="1">
      <alignment horizontal="center" vertical="center" wrapText="1"/>
    </xf>
    <xf numFmtId="0" fontId="0" fillId="0" borderId="0" xfId="0" applyFont="1" applyAlignment="1"/>
    <xf numFmtId="0" fontId="2" fillId="0" borderId="12" xfId="0" applyFont="1" applyBorder="1"/>
    <xf numFmtId="0" fontId="4" fillId="2"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4" fillId="29" borderId="24" xfId="0" applyFont="1" applyFill="1" applyBorder="1" applyAlignment="1">
      <alignment horizontal="center" vertical="center" wrapText="1"/>
    </xf>
    <xf numFmtId="0" fontId="2" fillId="19" borderId="25" xfId="0" applyFont="1" applyFill="1" applyBorder="1"/>
    <xf numFmtId="0" fontId="2" fillId="19" borderId="26" xfId="0" applyFont="1" applyFill="1" applyBorder="1"/>
    <xf numFmtId="0" fontId="4" fillId="4" borderId="4" xfId="0" applyFont="1" applyFill="1" applyBorder="1" applyAlignment="1">
      <alignment horizontal="left" vertical="center" wrapText="1"/>
    </xf>
    <xf numFmtId="0" fontId="2" fillId="0" borderId="6" xfId="0" applyFont="1" applyBorder="1"/>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7" fillId="6" borderId="13" xfId="0" applyFont="1" applyFill="1" applyBorder="1" applyAlignment="1">
      <alignment horizontal="center" vertical="center"/>
    </xf>
    <xf numFmtId="0" fontId="2" fillId="0" borderId="37" xfId="0" applyFont="1" applyBorder="1"/>
    <xf numFmtId="0" fontId="7" fillId="6" borderId="13" xfId="0" applyFont="1" applyFill="1" applyBorder="1" applyAlignment="1">
      <alignment horizontal="center" vertical="center" wrapText="1"/>
    </xf>
    <xf numFmtId="0" fontId="7" fillId="21" borderId="13" xfId="0" applyFont="1" applyFill="1" applyBorder="1" applyAlignment="1">
      <alignment horizontal="center" vertical="center" wrapText="1"/>
    </xf>
    <xf numFmtId="0" fontId="2" fillId="22" borderId="37" xfId="0" applyFont="1" applyFill="1" applyBorder="1"/>
    <xf numFmtId="0" fontId="7" fillId="10" borderId="13"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6" borderId="13" xfId="0" applyFont="1" applyFill="1" applyBorder="1" applyAlignment="1">
      <alignment horizontal="center" vertical="center" textRotation="90" wrapText="1"/>
    </xf>
    <xf numFmtId="0" fontId="7" fillId="10" borderId="4" xfId="0" applyFont="1" applyFill="1" applyBorder="1" applyAlignment="1">
      <alignment horizontal="center" vertical="center" wrapText="1"/>
    </xf>
    <xf numFmtId="0" fontId="2" fillId="0" borderId="5" xfId="0" applyFont="1" applyBorder="1"/>
    <xf numFmtId="49" fontId="12" fillId="10" borderId="4" xfId="0" applyNumberFormat="1" applyFont="1" applyFill="1" applyBorder="1" applyAlignment="1">
      <alignment horizontal="center" vertical="center" wrapText="1"/>
    </xf>
    <xf numFmtId="0" fontId="10" fillId="10" borderId="4" xfId="0" applyFont="1" applyFill="1" applyBorder="1" applyAlignment="1">
      <alignment horizontal="center" vertical="center" wrapText="1"/>
    </xf>
    <xf numFmtId="49" fontId="7" fillId="9" borderId="4"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2" fillId="0" borderId="49" xfId="0" applyFont="1" applyBorder="1"/>
    <xf numFmtId="0" fontId="5" fillId="0" borderId="49" xfId="0" applyFont="1" applyFill="1" applyBorder="1" applyAlignment="1">
      <alignment horizontal="center" vertical="center"/>
    </xf>
    <xf numFmtId="0" fontId="2" fillId="0" borderId="49" xfId="0" applyFont="1" applyFill="1" applyBorder="1"/>
    <xf numFmtId="0" fontId="11" fillId="0" borderId="4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9" xfId="0" applyFont="1" applyBorder="1" applyAlignment="1">
      <alignment horizontal="center" vertical="center"/>
    </xf>
    <xf numFmtId="0" fontId="7" fillId="6" borderId="13" xfId="0" applyFont="1" applyFill="1" applyBorder="1" applyAlignment="1">
      <alignment horizontal="center" vertical="center" textRotation="90"/>
    </xf>
    <xf numFmtId="0" fontId="2" fillId="0" borderId="18" xfId="0" applyFont="1" applyBorder="1"/>
    <xf numFmtId="0" fontId="46" fillId="6" borderId="13" xfId="0" applyFont="1" applyFill="1" applyBorder="1" applyAlignment="1">
      <alignment horizontal="center" vertical="center" wrapText="1"/>
    </xf>
    <xf numFmtId="0" fontId="5" fillId="0" borderId="13" xfId="0" applyFont="1" applyBorder="1" applyAlignment="1">
      <alignment horizontal="center" vertical="center"/>
    </xf>
    <xf numFmtId="0" fontId="2" fillId="0" borderId="23" xfId="0" applyFont="1" applyBorder="1"/>
    <xf numFmtId="0" fontId="2" fillId="0" borderId="24" xfId="0" applyFont="1" applyBorder="1"/>
    <xf numFmtId="9" fontId="5" fillId="0" borderId="49" xfId="0" applyNumberFormat="1" applyFont="1" applyBorder="1" applyAlignment="1">
      <alignment horizontal="center" vertical="center" wrapText="1"/>
    </xf>
    <xf numFmtId="0" fontId="11" fillId="0" borderId="49" xfId="0" applyFont="1" applyBorder="1" applyAlignment="1">
      <alignment horizontal="center" vertical="center"/>
    </xf>
    <xf numFmtId="0" fontId="40" fillId="0" borderId="49" xfId="0" applyFont="1" applyBorder="1" applyAlignment="1">
      <alignment horizontal="center" vertical="center" wrapText="1"/>
    </xf>
    <xf numFmtId="0" fontId="2" fillId="0" borderId="49"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wrapText="1"/>
    </xf>
    <xf numFmtId="0" fontId="40" fillId="0" borderId="49" xfId="0" applyFont="1" applyBorder="1" applyAlignment="1" applyProtection="1">
      <alignment horizontal="center" vertical="center" wrapText="1"/>
      <protection locked="0"/>
    </xf>
    <xf numFmtId="0" fontId="5" fillId="0" borderId="62" xfId="0" applyFont="1" applyBorder="1" applyAlignment="1">
      <alignment horizontal="center" vertical="center" wrapText="1"/>
    </xf>
    <xf numFmtId="9" fontId="40" fillId="0" borderId="50" xfId="0" applyNumberFormat="1" applyFont="1" applyBorder="1" applyAlignment="1" applyProtection="1">
      <alignment horizontal="center" vertical="center" wrapText="1"/>
      <protection hidden="1"/>
    </xf>
    <xf numFmtId="9" fontId="40" fillId="0" borderId="51" xfId="0" applyNumberFormat="1" applyFont="1" applyBorder="1" applyAlignment="1" applyProtection="1">
      <alignment horizontal="center" vertical="center" wrapText="1"/>
      <protection hidden="1"/>
    </xf>
    <xf numFmtId="9" fontId="40" fillId="0" borderId="52" xfId="0" applyNumberFormat="1" applyFont="1" applyBorder="1" applyAlignment="1" applyProtection="1">
      <alignment horizontal="center" vertical="center" wrapText="1"/>
      <protection hidden="1"/>
    </xf>
    <xf numFmtId="0" fontId="7" fillId="6" borderId="4" xfId="0" applyFont="1" applyFill="1" applyBorder="1" applyAlignment="1">
      <alignment horizontal="center" vertical="center" wrapText="1"/>
    </xf>
    <xf numFmtId="0" fontId="7" fillId="6" borderId="13" xfId="0" applyFont="1" applyFill="1" applyBorder="1" applyAlignment="1">
      <alignment vertical="center" wrapText="1"/>
    </xf>
    <xf numFmtId="0" fontId="2" fillId="0" borderId="18" xfId="0" applyFont="1" applyBorder="1" applyAlignment="1"/>
    <xf numFmtId="0" fontId="7" fillId="6" borderId="37" xfId="0" applyFont="1" applyFill="1" applyBorder="1" applyAlignment="1">
      <alignment horizontal="center" vertical="center" wrapText="1"/>
    </xf>
    <xf numFmtId="0" fontId="7" fillId="20" borderId="13" xfId="0" applyFont="1" applyFill="1" applyBorder="1" applyAlignment="1">
      <alignment horizontal="center" vertical="center" wrapText="1"/>
    </xf>
    <xf numFmtId="0" fontId="2" fillId="19" borderId="18" xfId="0" applyFont="1" applyFill="1" applyBorder="1"/>
    <xf numFmtId="0" fontId="2" fillId="19" borderId="37" xfId="0" applyFont="1" applyFill="1" applyBorder="1"/>
    <xf numFmtId="9" fontId="40" fillId="0" borderId="50" xfId="0" applyNumberFormat="1" applyFont="1" applyFill="1" applyBorder="1" applyAlignment="1" applyProtection="1">
      <alignment horizontal="center" vertical="center" wrapText="1"/>
      <protection hidden="1"/>
    </xf>
    <xf numFmtId="9" fontId="40" fillId="0" borderId="51" xfId="0" applyNumberFormat="1" applyFont="1" applyFill="1" applyBorder="1" applyAlignment="1" applyProtection="1">
      <alignment horizontal="center" vertical="center" wrapText="1"/>
      <protection hidden="1"/>
    </xf>
    <xf numFmtId="9" fontId="40" fillId="0" borderId="52" xfId="0" applyNumberFormat="1" applyFont="1" applyFill="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2" fillId="0" borderId="3" xfId="0" applyFont="1" applyBorder="1"/>
    <xf numFmtId="0" fontId="4" fillId="2"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1" fillId="0" borderId="49" xfId="0" applyFont="1" applyBorder="1" applyAlignment="1" applyProtection="1">
      <alignment horizontal="center" vertical="center" wrapText="1"/>
      <protection locked="0"/>
    </xf>
    <xf numFmtId="0" fontId="40" fillId="0" borderId="49" xfId="0" applyFont="1" applyBorder="1" applyAlignment="1" applyProtection="1">
      <alignment horizontal="center" vertical="center"/>
      <protection locked="0"/>
    </xf>
    <xf numFmtId="0" fontId="42" fillId="0" borderId="49" xfId="0" applyFont="1" applyFill="1" applyBorder="1" applyAlignment="1" applyProtection="1">
      <alignment horizontal="center" vertical="center" wrapText="1"/>
      <protection hidden="1"/>
    </xf>
    <xf numFmtId="9" fontId="40" fillId="0" borderId="49" xfId="0" applyNumberFormat="1" applyFont="1" applyBorder="1" applyAlignment="1" applyProtection="1">
      <alignment horizontal="center" vertical="center" wrapText="1"/>
      <protection hidden="1"/>
    </xf>
    <xf numFmtId="1" fontId="40" fillId="18" borderId="50" xfId="0" applyNumberFormat="1" applyFont="1" applyFill="1" applyBorder="1" applyAlignment="1" applyProtection="1">
      <alignment horizontal="center" vertical="center" wrapText="1"/>
      <protection hidden="1"/>
    </xf>
    <xf numFmtId="1" fontId="40" fillId="18" borderId="51" xfId="0" applyNumberFormat="1" applyFont="1" applyFill="1" applyBorder="1" applyAlignment="1" applyProtection="1">
      <alignment horizontal="center" vertical="center" wrapText="1"/>
      <protection hidden="1"/>
    </xf>
    <xf numFmtId="1" fontId="40" fillId="18" borderId="52" xfId="0" applyNumberFormat="1" applyFont="1" applyFill="1" applyBorder="1" applyAlignment="1" applyProtection="1">
      <alignment horizontal="center" vertical="center" wrapText="1"/>
      <protection hidden="1"/>
    </xf>
    <xf numFmtId="9" fontId="40" fillId="0" borderId="49" xfId="0" applyNumberFormat="1" applyFont="1" applyFill="1" applyBorder="1" applyAlignment="1" applyProtection="1">
      <alignment horizontal="center" vertical="center" wrapText="1"/>
      <protection locked="0"/>
    </xf>
    <xf numFmtId="9" fontId="40" fillId="0" borderId="49" xfId="0" applyNumberFormat="1" applyFont="1" applyFill="1" applyBorder="1" applyAlignment="1" applyProtection="1">
      <alignment horizontal="center" vertical="center" wrapText="1"/>
      <protection hidden="1"/>
    </xf>
    <xf numFmtId="0" fontId="42" fillId="0" borderId="49" xfId="0" applyFont="1" applyFill="1" applyBorder="1" applyAlignment="1" applyProtection="1">
      <alignment horizontal="center" vertical="center"/>
      <protection hidden="1"/>
    </xf>
    <xf numFmtId="49" fontId="8" fillId="6" borderId="14" xfId="0" applyNumberFormat="1" applyFont="1" applyFill="1" applyBorder="1" applyAlignment="1">
      <alignment horizontal="center" vertical="center" wrapText="1"/>
    </xf>
    <xf numFmtId="0" fontId="2" fillId="0" borderId="15" xfId="0" applyFont="1" applyBorder="1"/>
    <xf numFmtId="0" fontId="2" fillId="0" borderId="16" xfId="0" applyFont="1" applyBorder="1"/>
    <xf numFmtId="49" fontId="9" fillId="6" borderId="17" xfId="0" applyNumberFormat="1" applyFont="1" applyFill="1" applyBorder="1" applyAlignment="1">
      <alignment horizontal="center" vertical="center" wrapText="1"/>
    </xf>
    <xf numFmtId="0" fontId="2" fillId="0" borderId="21" xfId="0" applyFont="1" applyBorder="1"/>
    <xf numFmtId="49" fontId="7" fillId="7" borderId="4" xfId="0" applyNumberFormat="1" applyFont="1" applyFill="1" applyBorder="1" applyAlignment="1">
      <alignment horizontal="center" vertical="center" wrapText="1"/>
    </xf>
    <xf numFmtId="0" fontId="10" fillId="8" borderId="4" xfId="0" applyFont="1" applyFill="1" applyBorder="1" applyAlignment="1">
      <alignment horizontal="center" vertical="center" wrapText="1"/>
    </xf>
    <xf numFmtId="0" fontId="42" fillId="0" borderId="50" xfId="0" applyFont="1" applyFill="1" applyBorder="1" applyAlignment="1" applyProtection="1">
      <alignment horizontal="center" vertical="center" wrapText="1"/>
      <protection hidden="1"/>
    </xf>
    <xf numFmtId="0" fontId="42" fillId="0" borderId="52" xfId="0" applyFont="1" applyFill="1" applyBorder="1" applyAlignment="1" applyProtection="1">
      <alignment horizontal="center" vertical="center" wrapText="1"/>
      <protection hidden="1"/>
    </xf>
    <xf numFmtId="0" fontId="40" fillId="0" borderId="50" xfId="0" applyFont="1" applyBorder="1" applyAlignment="1" applyProtection="1">
      <alignment horizontal="center" vertical="center"/>
      <protection locked="0"/>
    </xf>
    <xf numFmtId="0" fontId="40" fillId="0" borderId="52" xfId="0" applyFont="1" applyBorder="1" applyAlignment="1" applyProtection="1">
      <alignment horizontal="center" vertical="center"/>
      <protection locked="0"/>
    </xf>
    <xf numFmtId="0" fontId="40" fillId="0" borderId="50" xfId="0" applyFont="1" applyBorder="1" applyAlignment="1" applyProtection="1">
      <alignment horizontal="center" vertical="center" wrapText="1"/>
      <protection locked="0"/>
    </xf>
    <xf numFmtId="0" fontId="40" fillId="0" borderId="52" xfId="0" applyFont="1" applyBorder="1" applyAlignment="1" applyProtection="1">
      <alignment horizontal="center" vertical="center" wrapText="1"/>
      <protection locked="0"/>
    </xf>
    <xf numFmtId="0" fontId="40" fillId="0" borderId="49" xfId="0" applyFont="1" applyBorder="1" applyAlignment="1" applyProtection="1">
      <alignment horizontal="center" vertical="center"/>
    </xf>
    <xf numFmtId="0" fontId="40" fillId="0" borderId="49" xfId="0" applyFont="1" applyBorder="1" applyAlignment="1" applyProtection="1">
      <alignment horizontal="center" vertical="center" wrapText="1"/>
    </xf>
    <xf numFmtId="0" fontId="41" fillId="0" borderId="50" xfId="0" applyFont="1" applyBorder="1" applyAlignment="1" applyProtection="1">
      <alignment horizontal="center" vertical="center" wrapText="1"/>
      <protection locked="0"/>
    </xf>
    <xf numFmtId="0" fontId="41" fillId="0" borderId="52" xfId="0" applyFont="1" applyBorder="1" applyAlignment="1" applyProtection="1">
      <alignment horizontal="center" vertical="center" wrapText="1"/>
      <protection locked="0"/>
    </xf>
    <xf numFmtId="0" fontId="40" fillId="0" borderId="50" xfId="0" applyFont="1" applyBorder="1" applyAlignment="1" applyProtection="1">
      <alignment horizontal="center" vertical="center" wrapText="1"/>
    </xf>
    <xf numFmtId="0" fontId="40" fillId="0" borderId="52" xfId="0" applyFont="1" applyBorder="1" applyAlignment="1" applyProtection="1">
      <alignment horizontal="center" vertical="center" wrapText="1"/>
    </xf>
    <xf numFmtId="0" fontId="40" fillId="0" borderId="50" xfId="0" applyFont="1" applyBorder="1" applyAlignment="1" applyProtection="1">
      <alignment horizontal="center" vertical="center"/>
    </xf>
    <xf numFmtId="0" fontId="40" fillId="0" borderId="52" xfId="0" applyFont="1" applyBorder="1" applyAlignment="1" applyProtection="1">
      <alignment horizontal="center" vertical="center"/>
    </xf>
    <xf numFmtId="9" fontId="40" fillId="0" borderId="50" xfId="0" applyNumberFormat="1" applyFont="1" applyFill="1" applyBorder="1" applyAlignment="1" applyProtection="1">
      <alignment horizontal="center" vertical="center" wrapText="1"/>
      <protection locked="0"/>
    </xf>
    <xf numFmtId="9" fontId="40" fillId="0" borderId="52" xfId="0" applyNumberFormat="1" applyFont="1" applyFill="1" applyBorder="1" applyAlignment="1" applyProtection="1">
      <alignment horizontal="center" vertical="center" wrapText="1"/>
      <protection locked="0"/>
    </xf>
    <xf numFmtId="0" fontId="43" fillId="0" borderId="50" xfId="0" applyFont="1" applyBorder="1" applyAlignment="1">
      <alignment horizontal="center" vertical="center" wrapText="1"/>
    </xf>
    <xf numFmtId="0" fontId="43" fillId="0" borderId="52" xfId="0" applyFont="1" applyBorder="1" applyAlignment="1">
      <alignment horizontal="center" vertical="center" wrapText="1"/>
    </xf>
    <xf numFmtId="0" fontId="43" fillId="0" borderId="49" xfId="0" applyFont="1" applyBorder="1" applyAlignment="1">
      <alignment horizontal="center" vertical="center" wrapText="1"/>
    </xf>
    <xf numFmtId="0" fontId="42" fillId="0" borderId="50" xfId="0" applyFont="1" applyFill="1" applyBorder="1" applyAlignment="1" applyProtection="1">
      <alignment horizontal="center" vertical="center"/>
      <protection hidden="1"/>
    </xf>
    <xf numFmtId="0" fontId="42" fillId="0" borderId="52" xfId="0" applyFont="1" applyFill="1" applyBorder="1" applyAlignment="1" applyProtection="1">
      <alignment horizontal="center" vertical="center"/>
      <protection hidden="1"/>
    </xf>
    <xf numFmtId="1" fontId="40" fillId="18" borderId="49" xfId="0" applyNumberFormat="1" applyFont="1" applyFill="1" applyBorder="1" applyAlignment="1" applyProtection="1">
      <alignment horizontal="center" vertical="center" wrapText="1"/>
      <protection hidden="1"/>
    </xf>
    <xf numFmtId="0" fontId="15" fillId="0" borderId="0" xfId="0" applyFont="1" applyAlignment="1">
      <alignment horizontal="center" vertical="center"/>
    </xf>
    <xf numFmtId="0" fontId="21" fillId="0" borderId="0" xfId="0" applyFont="1" applyAlignment="1">
      <alignment horizontal="center" vertical="center"/>
    </xf>
    <xf numFmtId="0" fontId="32" fillId="3" borderId="48" xfId="0" applyFont="1" applyFill="1" applyBorder="1" applyAlignment="1">
      <alignment horizontal="left" vertical="center" wrapText="1"/>
    </xf>
    <xf numFmtId="0" fontId="33" fillId="3" borderId="13" xfId="0" applyFont="1" applyFill="1" applyBorder="1" applyAlignment="1">
      <alignment horizontal="center" vertical="center" wrapText="1" readingOrder="1"/>
    </xf>
    <xf numFmtId="0" fontId="2" fillId="0" borderId="45" xfId="0" applyFont="1" applyBorder="1"/>
    <xf numFmtId="0" fontId="31" fillId="3" borderId="30" xfId="0" applyFont="1" applyFill="1" applyBorder="1" applyAlignment="1">
      <alignment horizontal="center" vertical="center" wrapText="1" readingOrder="1"/>
    </xf>
    <xf numFmtId="0" fontId="2" fillId="0" borderId="31" xfId="0" applyFont="1" applyBorder="1"/>
    <xf numFmtId="0" fontId="2" fillId="0" borderId="32" xfId="0" applyFont="1" applyBorder="1"/>
    <xf numFmtId="0" fontId="33" fillId="3" borderId="30" xfId="0" applyFont="1" applyFill="1" applyBorder="1" applyAlignment="1">
      <alignment horizontal="center" vertical="center" wrapText="1" readingOrder="1"/>
    </xf>
    <xf numFmtId="0" fontId="2" fillId="0" borderId="33" xfId="0" applyFont="1" applyBorder="1"/>
    <xf numFmtId="0" fontId="33" fillId="3" borderId="36" xfId="0" applyFont="1" applyFill="1" applyBorder="1" applyAlignment="1">
      <alignment horizontal="center" vertical="center" wrapText="1" readingOrder="1"/>
    </xf>
    <xf numFmtId="0" fontId="2" fillId="0" borderId="40" xfId="0" applyFont="1" applyBorder="1"/>
    <xf numFmtId="0" fontId="2" fillId="0" borderId="42" xfId="0" applyFont="1" applyBorder="1"/>
    <xf numFmtId="0" fontId="33" fillId="3" borderId="37" xfId="0" applyFont="1" applyFill="1" applyBorder="1" applyAlignment="1">
      <alignment horizontal="center" vertical="center" wrapText="1" readingOrder="1"/>
    </xf>
    <xf numFmtId="0" fontId="33" fillId="3" borderId="43" xfId="0" applyFont="1" applyFill="1" applyBorder="1" applyAlignment="1">
      <alignment horizontal="center" vertical="center" wrapText="1" readingOrder="1"/>
    </xf>
    <xf numFmtId="0" fontId="2" fillId="0" borderId="44" xfId="0" applyFont="1" applyBorder="1"/>
  </cellXfs>
  <cellStyles count="3">
    <cellStyle name="Normal" xfId="0" builtinId="0"/>
    <cellStyle name="Normal 2" xfId="2"/>
    <cellStyle name="Porcentaje" xfId="1" builtinId="5"/>
  </cellStyles>
  <dxfs count="71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14"/>
      <tableStyleElement type="firstRowStripe" dxfId="713"/>
      <tableStyleElement type="secondRowStripe" dxfId="7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333333"/>
                </a:solidFill>
                <a:latin typeface="+mn-lt"/>
              </a:defRPr>
            </a:pPr>
            <a:r>
              <a:rPr lang="es-CO" sz="1800" b="1" i="0">
                <a:solidFill>
                  <a:srgbClr val="333333"/>
                </a:solidFill>
                <a:latin typeface="+mn-lt"/>
              </a:rPr>
              <a:t>Cantidad de Riesgos por Proceso</a:t>
            </a:r>
          </a:p>
        </c:rich>
      </c:tx>
      <c:layout/>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3</c:v>
                </c:pt>
                <c:pt idx="4">
                  <c:v>2</c:v>
                </c:pt>
                <c:pt idx="5">
                  <c:v>1</c:v>
                </c:pt>
                <c:pt idx="6">
                  <c:v>2</c:v>
                </c:pt>
                <c:pt idx="7">
                  <c:v>3</c:v>
                </c:pt>
                <c:pt idx="8">
                  <c:v>1</c:v>
                </c:pt>
                <c:pt idx="9">
                  <c:v>7</c:v>
                </c:pt>
                <c:pt idx="10">
                  <c:v>2</c:v>
                </c:pt>
                <c:pt idx="11">
                  <c:v>3</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C75-4085-BC78-DC5BB301E04A}"/>
            </c:ext>
          </c:extLst>
        </c:ser>
        <c:dLbls>
          <c:showLegendKey val="0"/>
          <c:showVal val="0"/>
          <c:showCatName val="0"/>
          <c:showSerName val="0"/>
          <c:showPercent val="0"/>
          <c:showBubbleSize val="0"/>
        </c:dLbls>
        <c:gapWidth val="150"/>
        <c:axId val="143790992"/>
        <c:axId val="143790208"/>
      </c:barChart>
      <c:catAx>
        <c:axId val="143790992"/>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143790208"/>
        <c:crosses val="autoZero"/>
        <c:auto val="1"/>
        <c:lblAlgn val="ctr"/>
        <c:lblOffset val="100"/>
        <c:noMultiLvlLbl val="1"/>
      </c:catAx>
      <c:valAx>
        <c:axId val="14379020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s-CO"/>
          </a:p>
        </c:txPr>
        <c:crossAx val="143790992"/>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600" b="1" i="0">
                <a:solidFill>
                  <a:srgbClr val="333333"/>
                </a:solidFill>
                <a:latin typeface="+mn-lt"/>
              </a:defRPr>
            </a:pPr>
            <a:r>
              <a:rPr lang="es-CO" sz="1600" b="1" i="0">
                <a:solidFill>
                  <a:srgbClr val="333333"/>
                </a:solidFill>
                <a:latin typeface="+mn-lt"/>
              </a:rPr>
              <a:t>Proporción por Tipo de Riesgos</a:t>
            </a:r>
          </a:p>
        </c:rich>
      </c:tx>
      <c:layout/>
      <c:overlay val="0"/>
    </c:title>
    <c:autoTitleDeleted val="0"/>
    <c:plotArea>
      <c:layout/>
      <c:barChart>
        <c:barDir val="bar"/>
        <c:grouping val="clustered"/>
        <c:varyColors val="0"/>
        <c:ser>
          <c:idx val="0"/>
          <c:order val="0"/>
          <c:invertIfNegative val="0"/>
          <c:dPt>
            <c:idx val="0"/>
            <c:invertIfNegative val="0"/>
            <c:bubble3D val="0"/>
            <c:spPr>
              <a:solidFill>
                <a:srgbClr val="33CCCC"/>
              </a:solidFill>
            </c:spPr>
            <c:extLst>
              <c:ext xmlns:c16="http://schemas.microsoft.com/office/drawing/2014/chart" uri="{C3380CC4-5D6E-409C-BE32-E72D297353CC}">
                <c16:uniqueId val="{00000001-90E1-4969-9618-D1232B79298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8</c:v>
                </c:pt>
                <c:pt idx="1">
                  <c:v>2</c:v>
                </c:pt>
                <c:pt idx="2">
                  <c:v>3</c:v>
                </c:pt>
                <c:pt idx="3">
                  <c:v>1</c:v>
                </c:pt>
                <c:pt idx="4">
                  <c:v>2</c:v>
                </c:pt>
                <c:pt idx="5">
                  <c:v>2</c:v>
                </c:pt>
                <c:pt idx="6">
                  <c:v>1</c:v>
                </c:pt>
                <c:pt idx="7">
                  <c:v>3</c:v>
                </c:pt>
                <c:pt idx="8">
                  <c:v>0</c:v>
                </c:pt>
                <c:pt idx="9">
                  <c:v>11</c:v>
                </c:pt>
                <c:pt idx="10">
                  <c:v>0</c:v>
                </c:pt>
                <c:pt idx="11">
                  <c:v>1</c:v>
                </c:pt>
              </c:numCache>
            </c:numRef>
          </c:val>
          <c:extLst>
            <c:ext xmlns:c16="http://schemas.microsoft.com/office/drawing/2014/chart" uri="{C3380CC4-5D6E-409C-BE32-E72D297353CC}">
              <c16:uniqueId val="{00000002-90E1-4969-9618-D1232B792988}"/>
            </c:ext>
          </c:extLst>
        </c:ser>
        <c:dLbls>
          <c:showLegendKey val="0"/>
          <c:showVal val="0"/>
          <c:showCatName val="0"/>
          <c:showSerName val="0"/>
          <c:showPercent val="0"/>
          <c:showBubbleSize val="0"/>
        </c:dLbls>
        <c:gapWidth val="100"/>
        <c:axId val="143791776"/>
        <c:axId val="143790600"/>
      </c:barChart>
      <c:valAx>
        <c:axId val="143790600"/>
        <c:scaling>
          <c:orientation val="minMax"/>
        </c:scaling>
        <c:delete val="0"/>
        <c:axPos val="b"/>
        <c:majorGridlines/>
        <c:numFmt formatCode="General" sourceLinked="1"/>
        <c:majorTickMark val="out"/>
        <c:minorTickMark val="none"/>
        <c:tickLblPos val="nextTo"/>
        <c:crossAx val="143791776"/>
        <c:crosses val="autoZero"/>
        <c:crossBetween val="between"/>
      </c:valAx>
      <c:catAx>
        <c:axId val="143791776"/>
        <c:scaling>
          <c:orientation val="minMax"/>
        </c:scaling>
        <c:delete val="0"/>
        <c:axPos val="l"/>
        <c:numFmt formatCode="General" sourceLinked="1"/>
        <c:majorTickMark val="out"/>
        <c:minorTickMark val="none"/>
        <c:tickLblPos val="nextTo"/>
        <c:crossAx val="143790600"/>
        <c:crosses val="autoZero"/>
        <c:auto val="1"/>
        <c:lblAlgn val="ctr"/>
        <c:lblOffset val="100"/>
        <c:noMultiLvlLbl val="0"/>
      </c:cat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66675</xdr:rowOff>
    </xdr:from>
    <xdr:ext cx="8220075" cy="5505450"/>
    <xdr:graphicFrame macro="">
      <xdr:nvGraphicFramePr>
        <xdr:cNvPr id="2" name="Chart 1" descr="Chart 0">
          <a:extLst>
            <a:ext uri="{FF2B5EF4-FFF2-40B4-BE49-F238E27FC236}">
              <a16:creationId xmlns:a16="http://schemas.microsoft.com/office/drawing/2014/main" id="{00000000-0008-0000-0000-0000DB74D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457199</xdr:colOff>
      <xdr:row>24</xdr:row>
      <xdr:rowOff>152400</xdr:rowOff>
    </xdr:from>
    <xdr:ext cx="10891157" cy="4841421"/>
    <xdr:graphicFrame macro="">
      <xdr:nvGraphicFramePr>
        <xdr:cNvPr id="3" name="Chart 2" descr="Chart 1">
          <a:extLst>
            <a:ext uri="{FF2B5EF4-FFF2-40B4-BE49-F238E27FC236}">
              <a16:creationId xmlns:a16="http://schemas.microsoft.com/office/drawing/2014/main" id="{00000000-0008-0000-0000-0000272EF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228600</xdr:colOff>
      <xdr:row>1</xdr:row>
      <xdr:rowOff>142875</xdr:rowOff>
    </xdr:from>
    <xdr:ext cx="3400425" cy="885825"/>
    <xdr:sp macro="" textlink="">
      <xdr:nvSpPr>
        <xdr:cNvPr id="4" name="Shape 3">
          <a:extLst>
            <a:ext uri="{FF2B5EF4-FFF2-40B4-BE49-F238E27FC236}">
              <a16:creationId xmlns:a16="http://schemas.microsoft.com/office/drawing/2014/main" id="{00000000-0008-0000-0000-000003000000}"/>
            </a:ext>
          </a:extLst>
        </xdr:cNvPr>
        <xdr:cNvSpPr/>
      </xdr:nvSpPr>
      <xdr:spPr>
        <a:xfrm>
          <a:off x="5534025" y="1447800"/>
          <a:ext cx="3400425" cy="8858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rojas/Downloads/LA_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rojas/Downloads/MAPA%20DE%20RIESGOS%20IDEP%202022%20-%20FINAL%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drojas\Downloads\FT-MIC-03-07_Mapa%20de%20riesgos%20institucional%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Gestión"/>
      <sheetName val="Corrup "/>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uzdZQiXoqDD3pnB6DMchqA3JB9vIP7jq/edit" TargetMode="External"/><Relationship Id="rId1" Type="http://schemas.openxmlformats.org/officeDocument/2006/relationships/hyperlink" Target="https://docs.google.com/spreadsheets/d/1uzdZQiXoqDD3pnB6DMchqA3JB9vIP7jq/edi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X871"/>
  <sheetViews>
    <sheetView zoomScale="89" zoomScaleNormal="85" workbookViewId="0">
      <selection activeCell="E36" sqref="E36"/>
    </sheetView>
  </sheetViews>
  <sheetFormatPr baseColWidth="10" defaultColWidth="14.42578125" defaultRowHeight="15" customHeight="1" x14ac:dyDescent="0.25"/>
  <cols>
    <col min="1" max="1" width="59.140625" style="179" bestFit="1" customWidth="1"/>
    <col min="2" max="2" width="20.42578125" style="179" customWidth="1"/>
    <col min="3" max="3" width="24" style="179" customWidth="1"/>
    <col min="4" max="4" width="26" style="179" customWidth="1"/>
    <col min="5" max="5" width="28.140625" style="179" customWidth="1"/>
    <col min="6" max="6" width="34.7109375" style="179" customWidth="1"/>
    <col min="7" max="7" width="23.85546875" style="179" customWidth="1"/>
    <col min="8" max="8" width="30" style="179" customWidth="1"/>
    <col min="9" max="9" width="31.28515625" style="179" customWidth="1"/>
    <col min="10" max="10" width="24.28515625" style="179" customWidth="1"/>
    <col min="11" max="13" width="22.140625" style="179" customWidth="1"/>
    <col min="14" max="14" width="18.7109375" style="179" customWidth="1"/>
    <col min="15" max="15" width="29.85546875" style="179" customWidth="1"/>
    <col min="16" max="16" width="22.28515625" style="179" customWidth="1"/>
    <col min="17" max="17" width="31.5703125" style="179" customWidth="1"/>
    <col min="18" max="24" width="10" style="179" customWidth="1"/>
    <col min="25" max="16384" width="14.42578125" style="179"/>
  </cols>
  <sheetData>
    <row r="1" spans="1:24" ht="102.75" customHeight="1" thickBot="1" x14ac:dyDescent="0.3">
      <c r="A1" s="255" t="s">
        <v>475</v>
      </c>
      <c r="B1" s="256"/>
      <c r="C1" s="256"/>
      <c r="D1" s="256"/>
      <c r="E1" s="256"/>
      <c r="F1" s="256"/>
      <c r="G1" s="256"/>
      <c r="H1" s="256"/>
      <c r="I1" s="256"/>
      <c r="J1" s="256"/>
      <c r="K1" s="256"/>
      <c r="L1" s="256"/>
      <c r="M1" s="256"/>
      <c r="N1" s="256"/>
      <c r="O1" s="256"/>
      <c r="P1" s="256"/>
      <c r="Q1" s="256"/>
      <c r="R1" s="178"/>
      <c r="T1" s="178"/>
      <c r="V1" s="178"/>
      <c r="X1" s="178"/>
    </row>
    <row r="2" spans="1:24" ht="15" customHeight="1" x14ac:dyDescent="0.25">
      <c r="A2" s="257"/>
      <c r="B2" s="258"/>
      <c r="C2" s="258"/>
      <c r="D2" s="258"/>
      <c r="E2" s="258"/>
      <c r="F2" s="258"/>
      <c r="G2" s="258"/>
      <c r="H2" s="258"/>
      <c r="I2" s="258"/>
      <c r="J2" s="258"/>
      <c r="K2" s="258"/>
      <c r="L2" s="258"/>
      <c r="M2" s="258"/>
      <c r="N2" s="259"/>
      <c r="O2" s="264" t="s">
        <v>476</v>
      </c>
      <c r="P2" s="265"/>
      <c r="Q2" s="270">
        <v>44561</v>
      </c>
      <c r="R2" s="178"/>
      <c r="T2" s="178"/>
      <c r="V2" s="178"/>
      <c r="X2" s="178"/>
    </row>
    <row r="3" spans="1:24" ht="15.75" customHeight="1" thickBot="1" x14ac:dyDescent="0.3">
      <c r="A3" s="260"/>
      <c r="B3" s="254"/>
      <c r="C3" s="254"/>
      <c r="D3" s="254"/>
      <c r="E3" s="254"/>
      <c r="F3" s="254"/>
      <c r="G3" s="254"/>
      <c r="H3" s="254"/>
      <c r="I3" s="254"/>
      <c r="J3" s="254"/>
      <c r="K3" s="254"/>
      <c r="L3" s="254"/>
      <c r="M3" s="254"/>
      <c r="N3" s="261"/>
      <c r="O3" s="266"/>
      <c r="P3" s="267"/>
      <c r="Q3" s="271"/>
      <c r="R3" s="178"/>
      <c r="T3" s="178"/>
      <c r="V3" s="178"/>
      <c r="X3" s="178"/>
    </row>
    <row r="4" spans="1:24" ht="15" customHeight="1" x14ac:dyDescent="0.25">
      <c r="A4" s="260"/>
      <c r="B4" s="254"/>
      <c r="C4" s="254"/>
      <c r="D4" s="254"/>
      <c r="E4" s="254"/>
      <c r="F4" s="254"/>
      <c r="G4" s="254"/>
      <c r="H4" s="254"/>
      <c r="I4" s="254"/>
      <c r="J4" s="254"/>
      <c r="K4" s="254"/>
      <c r="L4" s="254"/>
      <c r="M4" s="254"/>
      <c r="N4" s="261"/>
      <c r="O4" s="264" t="s">
        <v>477</v>
      </c>
      <c r="P4" s="265"/>
      <c r="Q4" s="270">
        <v>44681</v>
      </c>
      <c r="R4" s="178"/>
      <c r="T4" s="178"/>
      <c r="V4" s="178"/>
      <c r="X4" s="178"/>
    </row>
    <row r="5" spans="1:24" ht="15.75" customHeight="1" thickBot="1" x14ac:dyDescent="0.3">
      <c r="A5" s="260"/>
      <c r="B5" s="254"/>
      <c r="C5" s="254"/>
      <c r="D5" s="254"/>
      <c r="E5" s="254"/>
      <c r="F5" s="254"/>
      <c r="G5" s="254"/>
      <c r="H5" s="254"/>
      <c r="I5" s="254"/>
      <c r="J5" s="254"/>
      <c r="K5" s="254"/>
      <c r="L5" s="254"/>
      <c r="M5" s="254"/>
      <c r="N5" s="261"/>
      <c r="O5" s="266"/>
      <c r="P5" s="267"/>
      <c r="Q5" s="271"/>
      <c r="R5" s="178"/>
      <c r="T5" s="178"/>
      <c r="V5" s="178"/>
      <c r="X5" s="178"/>
    </row>
    <row r="6" spans="1:24" ht="48" customHeight="1" thickBot="1" x14ac:dyDescent="0.3">
      <c r="A6" s="262"/>
      <c r="B6" s="256"/>
      <c r="C6" s="256"/>
      <c r="D6" s="256"/>
      <c r="E6" s="256"/>
      <c r="F6" s="256"/>
      <c r="G6" s="256"/>
      <c r="H6" s="256"/>
      <c r="I6" s="256"/>
      <c r="J6" s="256"/>
      <c r="K6" s="256"/>
      <c r="L6" s="256"/>
      <c r="M6" s="256"/>
      <c r="N6" s="263"/>
      <c r="O6" s="268" t="s">
        <v>478</v>
      </c>
      <c r="P6" s="269"/>
      <c r="Q6" s="250">
        <v>44592</v>
      </c>
      <c r="R6" s="178"/>
      <c r="T6" s="178"/>
      <c r="V6" s="178"/>
      <c r="X6" s="178"/>
    </row>
    <row r="7" spans="1:24" ht="15.75" customHeight="1" thickBot="1" x14ac:dyDescent="0.3">
      <c r="A7" s="180"/>
      <c r="B7" s="180"/>
      <c r="C7" s="180"/>
      <c r="D7" s="180"/>
      <c r="E7" s="180"/>
      <c r="F7" s="180"/>
      <c r="G7" s="180"/>
      <c r="H7" s="180"/>
      <c r="I7" s="180"/>
      <c r="J7" s="180"/>
      <c r="K7" s="180"/>
      <c r="L7" s="180"/>
      <c r="M7" s="180"/>
      <c r="N7" s="180"/>
      <c r="O7" s="180"/>
      <c r="P7" s="180"/>
      <c r="Q7" s="180"/>
      <c r="R7" s="178"/>
      <c r="T7" s="178"/>
      <c r="V7" s="178"/>
      <c r="X7" s="178"/>
    </row>
    <row r="8" spans="1:24" ht="18.75" customHeight="1" thickBot="1" x14ac:dyDescent="0.3">
      <c r="A8" s="251" t="s">
        <v>479</v>
      </c>
      <c r="B8" s="252"/>
      <c r="C8" s="252"/>
      <c r="D8" s="252"/>
      <c r="E8" s="252"/>
      <c r="F8" s="252"/>
      <c r="G8" s="252"/>
      <c r="H8" s="252"/>
      <c r="I8" s="252"/>
      <c r="J8" s="252"/>
      <c r="K8" s="252"/>
      <c r="L8" s="252"/>
      <c r="M8" s="252"/>
      <c r="N8" s="253"/>
      <c r="O8" s="180"/>
      <c r="P8" s="180"/>
      <c r="Q8" s="180"/>
      <c r="R8" s="178"/>
      <c r="T8" s="178"/>
      <c r="V8" s="178"/>
      <c r="X8" s="178"/>
    </row>
    <row r="9" spans="1:24" ht="60" customHeight="1" x14ac:dyDescent="0.25">
      <c r="A9" s="181" t="s">
        <v>480</v>
      </c>
      <c r="B9" s="181" t="s">
        <v>481</v>
      </c>
      <c r="C9" s="181" t="s">
        <v>482</v>
      </c>
      <c r="D9" s="181" t="s">
        <v>483</v>
      </c>
      <c r="E9" s="181" t="s">
        <v>484</v>
      </c>
      <c r="F9" s="181" t="s">
        <v>485</v>
      </c>
      <c r="G9" s="181" t="s">
        <v>486</v>
      </c>
      <c r="H9" s="182" t="s">
        <v>487</v>
      </c>
      <c r="I9" s="182" t="s">
        <v>488</v>
      </c>
      <c r="J9" s="181" t="s">
        <v>489</v>
      </c>
      <c r="K9" s="181" t="s">
        <v>247</v>
      </c>
      <c r="L9" s="181" t="s">
        <v>490</v>
      </c>
      <c r="M9" s="181" t="s">
        <v>491</v>
      </c>
      <c r="N9" s="181" t="s">
        <v>492</v>
      </c>
      <c r="O9" s="180"/>
      <c r="P9" s="180"/>
      <c r="Q9" s="180"/>
      <c r="R9" s="178"/>
      <c r="T9" s="178"/>
      <c r="V9" s="178"/>
      <c r="X9" s="178"/>
    </row>
    <row r="10" spans="1:24" x14ac:dyDescent="0.25">
      <c r="A10" s="183" t="s">
        <v>493</v>
      </c>
      <c r="B10" s="188">
        <v>2</v>
      </c>
      <c r="C10" s="186"/>
      <c r="D10" s="186"/>
      <c r="E10" s="186"/>
      <c r="F10" s="186"/>
      <c r="G10" s="186"/>
      <c r="H10" s="186"/>
      <c r="I10" s="186"/>
      <c r="J10" s="186"/>
      <c r="K10" s="186">
        <v>0</v>
      </c>
      <c r="L10" s="186"/>
      <c r="M10" s="186"/>
      <c r="N10" s="187">
        <f t="shared" ref="N10:N23" si="0">SUM(B10:M10)</f>
        <v>2</v>
      </c>
      <c r="O10" s="180"/>
      <c r="P10" s="180"/>
      <c r="Q10" s="180"/>
      <c r="R10" s="178"/>
      <c r="T10" s="178"/>
      <c r="V10" s="178"/>
      <c r="X10" s="178"/>
    </row>
    <row r="11" spans="1:24" x14ac:dyDescent="0.25">
      <c r="A11" s="183" t="s">
        <v>170</v>
      </c>
      <c r="B11" s="184"/>
      <c r="C11" s="185">
        <v>2</v>
      </c>
      <c r="D11" s="185"/>
      <c r="E11" s="185"/>
      <c r="F11" s="185"/>
      <c r="G11" s="185"/>
      <c r="H11" s="185"/>
      <c r="I11" s="185"/>
      <c r="J11" s="186"/>
      <c r="K11" s="185">
        <v>1</v>
      </c>
      <c r="L11" s="185"/>
      <c r="M11" s="185"/>
      <c r="N11" s="187">
        <f t="shared" si="0"/>
        <v>3</v>
      </c>
      <c r="O11" s="180"/>
      <c r="P11" s="180"/>
      <c r="Q11" s="180"/>
      <c r="R11" s="178"/>
      <c r="T11" s="178"/>
      <c r="V11" s="178"/>
      <c r="X11" s="178"/>
    </row>
    <row r="12" spans="1:24" x14ac:dyDescent="0.25">
      <c r="A12" s="183" t="s">
        <v>100</v>
      </c>
      <c r="B12" s="188">
        <v>1</v>
      </c>
      <c r="C12" s="186"/>
      <c r="D12" s="186"/>
      <c r="E12" s="186"/>
      <c r="F12" s="186"/>
      <c r="G12" s="186"/>
      <c r="H12" s="186"/>
      <c r="I12" s="186"/>
      <c r="J12" s="186"/>
      <c r="K12" s="186">
        <v>1</v>
      </c>
      <c r="L12" s="186"/>
      <c r="M12" s="186"/>
      <c r="N12" s="187">
        <f t="shared" si="0"/>
        <v>2</v>
      </c>
      <c r="O12" s="180"/>
      <c r="P12" s="180"/>
      <c r="Q12" s="180"/>
      <c r="R12" s="178"/>
      <c r="T12" s="178"/>
      <c r="V12" s="178"/>
      <c r="X12" s="178"/>
    </row>
    <row r="13" spans="1:24" x14ac:dyDescent="0.25">
      <c r="A13" s="189" t="s">
        <v>494</v>
      </c>
      <c r="B13" s="190">
        <v>1</v>
      </c>
      <c r="C13" s="191"/>
      <c r="D13" s="191"/>
      <c r="E13" s="191"/>
      <c r="F13" s="191"/>
      <c r="G13" s="191"/>
      <c r="H13" s="191"/>
      <c r="I13" s="191"/>
      <c r="J13" s="191"/>
      <c r="K13" s="191">
        <v>1</v>
      </c>
      <c r="L13" s="191"/>
      <c r="M13" s="191">
        <v>1</v>
      </c>
      <c r="N13" s="192">
        <f t="shared" si="0"/>
        <v>3</v>
      </c>
      <c r="O13" s="180"/>
      <c r="P13" s="180"/>
      <c r="Q13" s="180"/>
      <c r="R13" s="178"/>
      <c r="T13" s="178"/>
      <c r="V13" s="178"/>
      <c r="X13" s="178"/>
    </row>
    <row r="14" spans="1:24" x14ac:dyDescent="0.25">
      <c r="A14" s="193" t="s">
        <v>64</v>
      </c>
      <c r="B14" s="194"/>
      <c r="C14" s="195"/>
      <c r="D14" s="195">
        <v>1</v>
      </c>
      <c r="E14" s="195"/>
      <c r="F14" s="195"/>
      <c r="G14" s="195"/>
      <c r="H14" s="195"/>
      <c r="I14" s="195"/>
      <c r="J14" s="195"/>
      <c r="K14" s="195">
        <v>1</v>
      </c>
      <c r="L14" s="195"/>
      <c r="M14" s="195"/>
      <c r="N14" s="196">
        <f t="shared" si="0"/>
        <v>2</v>
      </c>
      <c r="O14" s="180"/>
      <c r="P14" s="180"/>
      <c r="Q14" s="180"/>
      <c r="R14" s="178"/>
      <c r="T14" s="178"/>
      <c r="V14" s="178"/>
      <c r="X14" s="178"/>
    </row>
    <row r="15" spans="1:24" x14ac:dyDescent="0.25">
      <c r="A15" s="193" t="s">
        <v>108</v>
      </c>
      <c r="B15" s="194">
        <v>1</v>
      </c>
      <c r="C15" s="195"/>
      <c r="D15" s="195"/>
      <c r="E15" s="195"/>
      <c r="F15" s="195"/>
      <c r="G15" s="195"/>
      <c r="H15" s="195"/>
      <c r="I15" s="195"/>
      <c r="J15" s="195"/>
      <c r="K15" s="195">
        <v>0</v>
      </c>
      <c r="L15" s="195"/>
      <c r="M15" s="195"/>
      <c r="N15" s="196">
        <f t="shared" si="0"/>
        <v>1</v>
      </c>
      <c r="O15" s="180"/>
      <c r="P15" s="180"/>
      <c r="Q15" s="180"/>
      <c r="R15" s="178"/>
      <c r="T15" s="178"/>
      <c r="V15" s="178"/>
      <c r="X15" s="178"/>
    </row>
    <row r="16" spans="1:24" x14ac:dyDescent="0.25">
      <c r="A16" s="193" t="s">
        <v>495</v>
      </c>
      <c r="B16" s="194"/>
      <c r="C16" s="195"/>
      <c r="D16" s="195">
        <v>2</v>
      </c>
      <c r="E16" s="195"/>
      <c r="F16" s="195"/>
      <c r="G16" s="195"/>
      <c r="H16" s="195"/>
      <c r="I16" s="195"/>
      <c r="J16" s="195"/>
      <c r="K16" s="195">
        <v>0</v>
      </c>
      <c r="L16" s="195"/>
      <c r="M16" s="195"/>
      <c r="N16" s="196">
        <f t="shared" si="0"/>
        <v>2</v>
      </c>
      <c r="O16" s="180"/>
      <c r="P16" s="180"/>
      <c r="Q16" s="180"/>
      <c r="R16" s="178"/>
      <c r="T16" s="178"/>
      <c r="V16" s="178"/>
      <c r="X16" s="178"/>
    </row>
    <row r="17" spans="1:24" x14ac:dyDescent="0.25">
      <c r="A17" s="193" t="s">
        <v>496</v>
      </c>
      <c r="B17" s="194"/>
      <c r="C17" s="195"/>
      <c r="D17" s="195"/>
      <c r="E17" s="195"/>
      <c r="F17" s="195"/>
      <c r="G17" s="195">
        <v>2</v>
      </c>
      <c r="H17" s="195"/>
      <c r="I17" s="195"/>
      <c r="J17" s="195"/>
      <c r="K17" s="195">
        <v>1</v>
      </c>
      <c r="L17" s="195"/>
      <c r="M17" s="195"/>
      <c r="N17" s="196">
        <f t="shared" si="0"/>
        <v>3</v>
      </c>
      <c r="O17" s="180"/>
      <c r="P17" s="180"/>
      <c r="Q17" s="180"/>
      <c r="R17" s="178"/>
      <c r="T17" s="178"/>
      <c r="V17" s="178"/>
      <c r="X17" s="178"/>
    </row>
    <row r="18" spans="1:24" ht="15.75" customHeight="1" x14ac:dyDescent="0.25">
      <c r="A18" s="193" t="s">
        <v>293</v>
      </c>
      <c r="B18" s="194"/>
      <c r="C18" s="195"/>
      <c r="D18" s="195"/>
      <c r="E18" s="195"/>
      <c r="F18" s="195"/>
      <c r="G18" s="195"/>
      <c r="H18" s="195"/>
      <c r="I18" s="195"/>
      <c r="J18" s="195"/>
      <c r="K18" s="195">
        <v>1</v>
      </c>
      <c r="L18" s="195"/>
      <c r="M18" s="195"/>
      <c r="N18" s="196">
        <f t="shared" si="0"/>
        <v>1</v>
      </c>
      <c r="O18" s="180"/>
      <c r="P18" s="180"/>
      <c r="Q18" s="180"/>
      <c r="R18" s="178"/>
      <c r="T18" s="178"/>
      <c r="V18" s="178"/>
      <c r="X18" s="178"/>
    </row>
    <row r="19" spans="1:24" x14ac:dyDescent="0.25">
      <c r="A19" s="193" t="s">
        <v>118</v>
      </c>
      <c r="B19" s="194">
        <v>2</v>
      </c>
      <c r="C19" s="195"/>
      <c r="D19" s="195"/>
      <c r="E19" s="195"/>
      <c r="F19" s="195">
        <v>2</v>
      </c>
      <c r="G19" s="195"/>
      <c r="H19" s="195"/>
      <c r="I19" s="195"/>
      <c r="J19" s="195"/>
      <c r="K19" s="195">
        <v>3</v>
      </c>
      <c r="L19" s="195"/>
      <c r="M19" s="195"/>
      <c r="N19" s="196">
        <f t="shared" si="0"/>
        <v>7</v>
      </c>
      <c r="O19" s="180"/>
      <c r="P19" s="180"/>
      <c r="Q19" s="180"/>
      <c r="R19" s="178"/>
      <c r="T19" s="178"/>
      <c r="V19" s="178"/>
      <c r="X19" s="178"/>
    </row>
    <row r="20" spans="1:24" x14ac:dyDescent="0.25">
      <c r="A20" s="193" t="s">
        <v>107</v>
      </c>
      <c r="B20" s="194">
        <v>1</v>
      </c>
      <c r="C20" s="195"/>
      <c r="D20" s="195"/>
      <c r="E20" s="195"/>
      <c r="F20" s="195"/>
      <c r="G20" s="195"/>
      <c r="H20" s="195"/>
      <c r="I20" s="195"/>
      <c r="J20" s="195"/>
      <c r="K20" s="195">
        <v>1</v>
      </c>
      <c r="L20" s="195"/>
      <c r="M20" s="195"/>
      <c r="N20" s="196">
        <f t="shared" si="0"/>
        <v>2</v>
      </c>
      <c r="O20" s="180"/>
      <c r="P20" s="180"/>
      <c r="Q20" s="180"/>
      <c r="R20" s="178"/>
      <c r="T20" s="178"/>
      <c r="V20" s="178"/>
      <c r="X20" s="178"/>
    </row>
    <row r="21" spans="1:24" x14ac:dyDescent="0.25">
      <c r="A21" s="193" t="s">
        <v>156</v>
      </c>
      <c r="B21" s="194"/>
      <c r="C21" s="195"/>
      <c r="D21" s="195"/>
      <c r="E21" s="195"/>
      <c r="F21" s="195"/>
      <c r="G21" s="195"/>
      <c r="H21" s="195"/>
      <c r="I21" s="195">
        <v>3</v>
      </c>
      <c r="J21" s="195"/>
      <c r="K21" s="195">
        <v>0</v>
      </c>
      <c r="L21" s="195"/>
      <c r="M21" s="195"/>
      <c r="N21" s="196">
        <f t="shared" si="0"/>
        <v>3</v>
      </c>
      <c r="O21" s="180"/>
      <c r="P21" s="180"/>
      <c r="Q21" s="180"/>
      <c r="R21" s="178"/>
      <c r="T21" s="178"/>
      <c r="V21" s="178"/>
      <c r="X21" s="178"/>
    </row>
    <row r="22" spans="1:24" ht="15.75" customHeight="1" x14ac:dyDescent="0.25">
      <c r="A22" s="197" t="s">
        <v>498</v>
      </c>
      <c r="B22" s="198"/>
      <c r="C22" s="199"/>
      <c r="D22" s="199"/>
      <c r="E22" s="199">
        <v>1</v>
      </c>
      <c r="F22" s="199"/>
      <c r="G22" s="199"/>
      <c r="H22" s="199"/>
      <c r="I22" s="199"/>
      <c r="J22" s="199"/>
      <c r="K22" s="199">
        <v>0</v>
      </c>
      <c r="L22" s="199"/>
      <c r="M22" s="199"/>
      <c r="N22" s="200">
        <f t="shared" si="0"/>
        <v>1</v>
      </c>
      <c r="O22" s="180"/>
      <c r="P22" s="180"/>
      <c r="Q22" s="180"/>
      <c r="R22" s="178"/>
      <c r="T22" s="178"/>
      <c r="V22" s="178"/>
      <c r="X22" s="178"/>
    </row>
    <row r="23" spans="1:24" ht="15.75" customHeight="1" x14ac:dyDescent="0.25">
      <c r="A23" s="197" t="s">
        <v>497</v>
      </c>
      <c r="B23" s="198"/>
      <c r="C23" s="199"/>
      <c r="D23" s="199"/>
      <c r="E23" s="199"/>
      <c r="F23" s="199"/>
      <c r="G23" s="199"/>
      <c r="H23" s="199">
        <v>1</v>
      </c>
      <c r="I23" s="199"/>
      <c r="J23" s="199"/>
      <c r="K23" s="199">
        <v>1</v>
      </c>
      <c r="L23" s="199"/>
      <c r="M23" s="199"/>
      <c r="N23" s="200">
        <f t="shared" si="0"/>
        <v>2</v>
      </c>
      <c r="O23" s="180"/>
      <c r="P23" s="180"/>
      <c r="Q23" s="180"/>
      <c r="R23" s="178"/>
      <c r="T23" s="178"/>
      <c r="V23" s="178"/>
      <c r="X23" s="178"/>
    </row>
    <row r="24" spans="1:24" ht="15.75" customHeight="1" x14ac:dyDescent="0.25">
      <c r="A24" s="201" t="s">
        <v>492</v>
      </c>
      <c r="B24" s="202">
        <f>SUM(B10:B23)</f>
        <v>8</v>
      </c>
      <c r="C24" s="202">
        <f t="shared" ref="C24:M24" si="1">SUM(C10:C23)</f>
        <v>2</v>
      </c>
      <c r="D24" s="202">
        <f t="shared" si="1"/>
        <v>3</v>
      </c>
      <c r="E24" s="202">
        <f t="shared" si="1"/>
        <v>1</v>
      </c>
      <c r="F24" s="202">
        <f t="shared" si="1"/>
        <v>2</v>
      </c>
      <c r="G24" s="202">
        <f t="shared" si="1"/>
        <v>2</v>
      </c>
      <c r="H24" s="202">
        <f t="shared" si="1"/>
        <v>1</v>
      </c>
      <c r="I24" s="202">
        <f t="shared" si="1"/>
        <v>3</v>
      </c>
      <c r="J24" s="202">
        <f t="shared" si="1"/>
        <v>0</v>
      </c>
      <c r="K24" s="202">
        <f t="shared" si="1"/>
        <v>11</v>
      </c>
      <c r="L24" s="202">
        <f t="shared" si="1"/>
        <v>0</v>
      </c>
      <c r="M24" s="202">
        <f t="shared" si="1"/>
        <v>1</v>
      </c>
      <c r="N24" s="202">
        <f>SUM(N10:N23)</f>
        <v>34</v>
      </c>
      <c r="O24" s="180"/>
      <c r="P24" s="180"/>
      <c r="Q24" s="180"/>
      <c r="R24" s="178"/>
      <c r="T24" s="178"/>
      <c r="V24" s="178"/>
      <c r="X24" s="178"/>
    </row>
    <row r="25" spans="1:24" ht="15.75" customHeight="1" x14ac:dyDescent="0.25">
      <c r="A25" s="180"/>
      <c r="B25" s="180"/>
      <c r="C25" s="180"/>
      <c r="D25" s="180"/>
      <c r="E25" s="180"/>
      <c r="F25" s="180"/>
      <c r="G25" s="180"/>
      <c r="H25" s="180"/>
      <c r="I25" s="180"/>
      <c r="J25" s="180"/>
      <c r="K25" s="180"/>
      <c r="L25" s="180"/>
      <c r="M25" s="180"/>
      <c r="N25" s="180"/>
      <c r="O25" s="180"/>
      <c r="P25" s="180"/>
      <c r="Q25" s="180"/>
      <c r="R25" s="178"/>
      <c r="T25" s="178"/>
      <c r="V25" s="178"/>
      <c r="X25" s="178"/>
    </row>
    <row r="26" spans="1:24" ht="15.75" customHeight="1" x14ac:dyDescent="0.25">
      <c r="A26" s="178"/>
      <c r="B26" s="178"/>
      <c r="C26" s="178"/>
      <c r="D26" s="178"/>
      <c r="E26" s="178"/>
      <c r="F26" s="178"/>
      <c r="G26" s="178"/>
      <c r="H26" s="178"/>
      <c r="I26" s="178"/>
      <c r="J26" s="178"/>
      <c r="K26" s="178"/>
      <c r="L26" s="178"/>
      <c r="M26" s="178"/>
      <c r="N26" s="178"/>
      <c r="O26" s="178"/>
      <c r="P26" s="178"/>
      <c r="Q26" s="178"/>
      <c r="R26" s="178"/>
      <c r="T26" s="178"/>
      <c r="V26" s="178"/>
      <c r="X26" s="178"/>
    </row>
    <row r="27" spans="1:24" ht="15.75" customHeight="1" x14ac:dyDescent="0.25">
      <c r="A27" s="178"/>
      <c r="B27" s="178"/>
      <c r="C27" s="178"/>
      <c r="D27" s="178"/>
      <c r="E27" s="178"/>
      <c r="F27" s="178"/>
      <c r="G27" s="178"/>
      <c r="H27" s="178"/>
      <c r="I27" s="178"/>
      <c r="J27" s="178"/>
      <c r="K27" s="178"/>
      <c r="L27" s="178"/>
      <c r="M27" s="178"/>
      <c r="N27" s="178"/>
      <c r="O27" s="178"/>
      <c r="P27" s="178"/>
      <c r="Q27" s="178"/>
      <c r="R27" s="178"/>
      <c r="T27" s="178"/>
      <c r="V27" s="178"/>
      <c r="X27" s="178"/>
    </row>
    <row r="28" spans="1:24" ht="15.75" customHeight="1" x14ac:dyDescent="0.25">
      <c r="A28" s="178"/>
      <c r="B28" s="178"/>
      <c r="C28" s="178"/>
      <c r="D28" s="178"/>
      <c r="E28" s="178"/>
      <c r="F28" s="178"/>
      <c r="G28" s="178"/>
      <c r="H28" s="178"/>
      <c r="I28" s="178"/>
      <c r="J28" s="178"/>
      <c r="K28" s="178"/>
      <c r="L28" s="178"/>
      <c r="M28" s="178"/>
      <c r="N28" s="178"/>
      <c r="O28" s="178"/>
      <c r="P28" s="178"/>
      <c r="Q28" s="178"/>
      <c r="R28" s="178"/>
      <c r="T28" s="178"/>
      <c r="V28" s="178"/>
      <c r="X28" s="178"/>
    </row>
    <row r="29" spans="1:24" ht="15.75" customHeight="1" x14ac:dyDescent="0.25">
      <c r="A29" s="178"/>
      <c r="B29" s="178"/>
      <c r="C29" s="178"/>
      <c r="D29" s="178"/>
      <c r="E29" s="178"/>
      <c r="F29" s="178"/>
      <c r="G29" s="178"/>
      <c r="H29" s="178"/>
      <c r="I29" s="178"/>
      <c r="J29" s="178"/>
      <c r="K29" s="178"/>
      <c r="L29" s="178"/>
      <c r="M29" s="178"/>
      <c r="N29" s="178"/>
      <c r="O29" s="178"/>
      <c r="P29" s="178"/>
      <c r="Q29" s="178"/>
      <c r="R29" s="178"/>
      <c r="T29" s="178"/>
      <c r="V29" s="178"/>
      <c r="X29" s="178"/>
    </row>
    <row r="30" spans="1:24" ht="15.75" customHeight="1" x14ac:dyDescent="0.25">
      <c r="A30" s="178"/>
      <c r="B30" s="178"/>
      <c r="C30" s="178"/>
      <c r="D30" s="178"/>
      <c r="E30" s="178"/>
      <c r="F30" s="178"/>
      <c r="G30" s="178"/>
      <c r="H30" s="178"/>
      <c r="I30" s="178"/>
      <c r="J30" s="178"/>
      <c r="K30" s="178"/>
      <c r="L30" s="178"/>
      <c r="M30" s="178"/>
      <c r="N30" s="178"/>
      <c r="O30" s="178"/>
      <c r="P30" s="178"/>
      <c r="Q30" s="178"/>
      <c r="R30" s="178"/>
      <c r="T30" s="178"/>
      <c r="V30" s="178"/>
      <c r="X30" s="178"/>
    </row>
    <row r="31" spans="1:24" ht="15.75" customHeight="1" x14ac:dyDescent="0.25">
      <c r="A31" s="178"/>
      <c r="B31" s="178"/>
      <c r="C31" s="178"/>
      <c r="D31" s="178"/>
      <c r="E31" s="178"/>
      <c r="F31" s="178"/>
      <c r="G31" s="178"/>
      <c r="H31" s="178"/>
      <c r="I31" s="178"/>
      <c r="J31" s="178"/>
      <c r="K31" s="178"/>
      <c r="L31" s="178"/>
      <c r="M31" s="178"/>
      <c r="N31" s="178"/>
      <c r="O31" s="178"/>
      <c r="P31" s="178"/>
      <c r="Q31" s="178"/>
      <c r="R31" s="178"/>
      <c r="T31" s="178"/>
      <c r="V31" s="178"/>
      <c r="X31" s="178"/>
    </row>
    <row r="32" spans="1:24" ht="15.75" customHeight="1" x14ac:dyDescent="0.25">
      <c r="A32" s="178"/>
      <c r="B32" s="178"/>
      <c r="C32" s="178"/>
      <c r="D32" s="178"/>
      <c r="E32" s="178"/>
      <c r="F32" s="178"/>
      <c r="G32" s="178"/>
      <c r="H32" s="178"/>
      <c r="I32" s="178"/>
      <c r="J32" s="178"/>
      <c r="K32" s="178"/>
      <c r="L32" s="178"/>
      <c r="M32" s="178"/>
      <c r="N32" s="178"/>
      <c r="O32" s="178"/>
      <c r="P32" s="178"/>
      <c r="Q32" s="178"/>
      <c r="R32" s="178"/>
      <c r="T32" s="178"/>
      <c r="V32" s="178"/>
      <c r="X32" s="178"/>
    </row>
    <row r="33" spans="1:24" ht="15.75" customHeight="1" x14ac:dyDescent="0.25">
      <c r="A33" s="178"/>
      <c r="B33" s="178"/>
      <c r="C33" s="178"/>
      <c r="D33" s="178"/>
      <c r="E33" s="178"/>
      <c r="F33" s="178"/>
      <c r="G33" s="178"/>
      <c r="H33" s="178"/>
      <c r="I33" s="178"/>
      <c r="J33" s="178"/>
      <c r="K33" s="178"/>
      <c r="L33" s="178"/>
      <c r="M33" s="178"/>
      <c r="N33" s="178"/>
      <c r="O33" s="178"/>
      <c r="P33" s="178"/>
      <c r="Q33" s="178"/>
      <c r="R33" s="178"/>
      <c r="T33" s="178"/>
      <c r="V33" s="178"/>
      <c r="X33" s="178"/>
    </row>
    <row r="34" spans="1:24" ht="15.75" customHeight="1" x14ac:dyDescent="0.25">
      <c r="A34" s="178"/>
      <c r="B34" s="178"/>
      <c r="C34" s="178"/>
      <c r="D34" s="178"/>
      <c r="E34" s="178"/>
      <c r="F34" s="178"/>
      <c r="G34" s="178"/>
      <c r="H34" s="178"/>
      <c r="I34" s="178"/>
      <c r="J34" s="178"/>
      <c r="K34" s="178"/>
      <c r="L34" s="178"/>
      <c r="M34" s="178"/>
      <c r="N34" s="178"/>
      <c r="O34" s="178"/>
      <c r="P34" s="178"/>
      <c r="Q34" s="178"/>
      <c r="R34" s="178"/>
      <c r="T34" s="178"/>
      <c r="V34" s="178"/>
      <c r="X34" s="178"/>
    </row>
    <row r="35" spans="1:24" ht="15.75" customHeight="1" x14ac:dyDescent="0.25">
      <c r="A35" s="178"/>
      <c r="B35" s="178"/>
      <c r="C35" s="178"/>
      <c r="D35" s="178"/>
      <c r="E35" s="178"/>
      <c r="F35" s="178"/>
      <c r="G35" s="178"/>
      <c r="H35" s="178"/>
      <c r="I35" s="178"/>
      <c r="J35" s="178"/>
      <c r="K35" s="178"/>
      <c r="L35" s="178"/>
      <c r="M35" s="178"/>
      <c r="N35" s="178"/>
      <c r="O35" s="178"/>
      <c r="P35" s="178"/>
      <c r="Q35" s="178"/>
      <c r="R35" s="178"/>
      <c r="T35" s="178"/>
      <c r="V35" s="178"/>
      <c r="X35" s="178"/>
    </row>
    <row r="36" spans="1:24" ht="15.75" customHeight="1" x14ac:dyDescent="0.25">
      <c r="A36" s="178"/>
      <c r="B36" s="178"/>
      <c r="C36" s="178"/>
      <c r="D36" s="178"/>
      <c r="E36" s="178"/>
      <c r="F36" s="178"/>
      <c r="G36" s="178"/>
      <c r="H36" s="178"/>
      <c r="I36" s="178"/>
      <c r="J36" s="178"/>
      <c r="K36" s="178"/>
      <c r="L36" s="178"/>
      <c r="M36" s="178"/>
      <c r="N36" s="178"/>
      <c r="O36" s="178"/>
      <c r="P36" s="178"/>
      <c r="Q36" s="178"/>
      <c r="R36" s="178"/>
      <c r="T36" s="178"/>
      <c r="V36" s="178"/>
      <c r="X36" s="178"/>
    </row>
    <row r="37" spans="1:24" ht="15.75" customHeight="1" x14ac:dyDescent="0.25">
      <c r="A37" s="178"/>
      <c r="B37" s="178"/>
      <c r="C37" s="178"/>
      <c r="D37" s="178"/>
      <c r="E37" s="178"/>
      <c r="F37" s="178"/>
      <c r="G37" s="178"/>
      <c r="H37" s="178"/>
      <c r="I37" s="178"/>
      <c r="J37" s="178"/>
      <c r="K37" s="178"/>
      <c r="L37" s="178"/>
      <c r="M37" s="178"/>
      <c r="N37" s="178"/>
      <c r="O37" s="178"/>
      <c r="P37" s="178"/>
      <c r="Q37" s="178"/>
      <c r="R37" s="178"/>
      <c r="T37" s="178"/>
      <c r="V37" s="178"/>
      <c r="X37" s="178"/>
    </row>
    <row r="38" spans="1:24" ht="15.75" customHeight="1" x14ac:dyDescent="0.25">
      <c r="A38" s="178"/>
      <c r="B38" s="178"/>
      <c r="C38" s="178"/>
      <c r="D38" s="178"/>
      <c r="E38" s="178"/>
      <c r="F38" s="178"/>
      <c r="G38" s="178"/>
      <c r="H38" s="178"/>
      <c r="I38" s="178"/>
      <c r="J38" s="178"/>
      <c r="K38" s="178"/>
      <c r="L38" s="178"/>
      <c r="M38" s="178"/>
      <c r="N38" s="178"/>
      <c r="O38" s="178"/>
      <c r="P38" s="178"/>
      <c r="Q38" s="178"/>
      <c r="R38" s="178"/>
      <c r="T38" s="178"/>
      <c r="V38" s="178"/>
      <c r="X38" s="178"/>
    </row>
    <row r="39" spans="1:24" ht="15.75" customHeight="1" x14ac:dyDescent="0.25">
      <c r="A39" s="178"/>
      <c r="B39" s="178"/>
      <c r="C39" s="178"/>
      <c r="D39" s="178"/>
      <c r="E39" s="178"/>
      <c r="F39" s="178"/>
      <c r="G39" s="178"/>
      <c r="H39" s="178"/>
      <c r="I39" s="178"/>
      <c r="J39" s="178"/>
      <c r="K39" s="178"/>
      <c r="L39" s="178"/>
      <c r="M39" s="178"/>
      <c r="N39" s="178"/>
      <c r="O39" s="178"/>
      <c r="P39" s="178"/>
      <c r="Q39" s="178"/>
      <c r="R39" s="178"/>
      <c r="T39" s="178"/>
      <c r="V39" s="178"/>
      <c r="X39" s="178"/>
    </row>
    <row r="40" spans="1:24" ht="15.75" customHeight="1" x14ac:dyDescent="0.25">
      <c r="A40" s="178"/>
      <c r="B40" s="178"/>
      <c r="C40" s="178"/>
      <c r="D40" s="178"/>
      <c r="E40" s="178"/>
      <c r="F40" s="178"/>
      <c r="G40" s="178"/>
      <c r="H40" s="178"/>
      <c r="I40" s="178"/>
      <c r="J40" s="178"/>
      <c r="K40" s="178"/>
      <c r="L40" s="178"/>
      <c r="M40" s="178"/>
      <c r="N40" s="178"/>
      <c r="O40" s="178"/>
      <c r="P40" s="178"/>
      <c r="Q40" s="178"/>
      <c r="R40" s="178"/>
      <c r="T40" s="178"/>
      <c r="V40" s="178"/>
      <c r="X40" s="178"/>
    </row>
    <row r="41" spans="1:24" ht="15.75" customHeight="1" x14ac:dyDescent="0.25">
      <c r="A41" s="178"/>
      <c r="B41" s="178"/>
      <c r="C41" s="178"/>
      <c r="D41" s="178"/>
      <c r="E41" s="178"/>
      <c r="F41" s="178"/>
      <c r="G41" s="178"/>
      <c r="H41" s="178"/>
      <c r="I41" s="178"/>
      <c r="J41" s="178"/>
      <c r="K41" s="178"/>
      <c r="L41" s="178"/>
      <c r="M41" s="178"/>
      <c r="N41" s="178"/>
      <c r="O41" s="178"/>
      <c r="P41" s="178"/>
      <c r="Q41" s="178"/>
      <c r="R41" s="178"/>
      <c r="T41" s="178"/>
      <c r="V41" s="178"/>
      <c r="X41" s="178"/>
    </row>
    <row r="42" spans="1:24" ht="15.75" customHeight="1" x14ac:dyDescent="0.25">
      <c r="A42" s="178"/>
      <c r="B42" s="178"/>
      <c r="C42" s="178"/>
      <c r="D42" s="178"/>
      <c r="E42" s="178"/>
      <c r="F42" s="178"/>
      <c r="G42" s="178"/>
      <c r="H42" s="178"/>
      <c r="I42" s="178"/>
      <c r="J42" s="178"/>
      <c r="K42" s="178"/>
      <c r="L42" s="178"/>
      <c r="M42" s="178"/>
      <c r="N42" s="178"/>
      <c r="O42" s="178"/>
      <c r="P42" s="178"/>
      <c r="Q42" s="178"/>
      <c r="R42" s="178"/>
      <c r="T42" s="178"/>
      <c r="V42" s="178"/>
      <c r="X42" s="178"/>
    </row>
    <row r="43" spans="1:24" ht="15.75" customHeight="1" x14ac:dyDescent="0.25">
      <c r="A43" s="178"/>
      <c r="B43" s="178"/>
      <c r="C43" s="178"/>
      <c r="D43" s="178"/>
      <c r="E43" s="178"/>
      <c r="F43" s="178"/>
      <c r="G43" s="178"/>
      <c r="H43" s="178"/>
      <c r="I43" s="178"/>
      <c r="J43" s="178"/>
      <c r="K43" s="178"/>
      <c r="L43" s="178"/>
      <c r="M43" s="178"/>
      <c r="N43" s="178"/>
      <c r="O43" s="178"/>
      <c r="P43" s="178"/>
      <c r="Q43" s="178"/>
      <c r="R43" s="178"/>
      <c r="T43" s="178"/>
      <c r="V43" s="178"/>
      <c r="X43" s="178"/>
    </row>
    <row r="44" spans="1:24" ht="15.75" customHeight="1" x14ac:dyDescent="0.25">
      <c r="A44" s="178"/>
      <c r="B44" s="178"/>
      <c r="C44" s="178"/>
      <c r="D44" s="178"/>
      <c r="E44" s="178"/>
      <c r="F44" s="178"/>
      <c r="G44" s="178"/>
      <c r="H44" s="178"/>
      <c r="I44" s="178"/>
      <c r="J44" s="178"/>
      <c r="K44" s="178"/>
      <c r="L44" s="178"/>
      <c r="M44" s="178"/>
      <c r="N44" s="178"/>
      <c r="O44" s="178"/>
      <c r="P44" s="178"/>
      <c r="Q44" s="178"/>
      <c r="R44" s="178"/>
      <c r="T44" s="178"/>
      <c r="V44" s="178"/>
      <c r="X44" s="178"/>
    </row>
    <row r="45" spans="1:24" ht="15.75" customHeight="1" x14ac:dyDescent="0.25">
      <c r="A45" s="178"/>
      <c r="B45" s="178"/>
      <c r="C45" s="178"/>
      <c r="D45" s="178"/>
      <c r="E45" s="178"/>
      <c r="F45" s="178"/>
      <c r="G45" s="178"/>
      <c r="H45" s="178"/>
      <c r="I45" s="178"/>
      <c r="J45" s="178"/>
      <c r="K45" s="178"/>
      <c r="L45" s="178"/>
      <c r="M45" s="178"/>
      <c r="N45" s="178"/>
      <c r="O45" s="178"/>
      <c r="P45" s="178"/>
      <c r="Q45" s="178"/>
      <c r="R45" s="178"/>
      <c r="T45" s="178"/>
      <c r="V45" s="178"/>
      <c r="X45" s="178"/>
    </row>
    <row r="46" spans="1:24" ht="15.75" customHeight="1" x14ac:dyDescent="0.25">
      <c r="A46" s="178"/>
      <c r="B46" s="178"/>
      <c r="C46" s="178"/>
      <c r="D46" s="178"/>
      <c r="E46" s="178"/>
      <c r="F46" s="178"/>
      <c r="G46" s="178"/>
      <c r="H46" s="178"/>
      <c r="I46" s="178"/>
      <c r="J46" s="178"/>
      <c r="K46" s="178"/>
      <c r="L46" s="178"/>
      <c r="M46" s="178"/>
      <c r="N46" s="178"/>
      <c r="O46" s="178"/>
      <c r="P46" s="178"/>
      <c r="Q46" s="178"/>
      <c r="R46" s="178"/>
      <c r="T46" s="178"/>
      <c r="V46" s="178"/>
      <c r="X46" s="178"/>
    </row>
    <row r="47" spans="1:24" ht="15.75" customHeight="1" x14ac:dyDescent="0.25">
      <c r="A47" s="203"/>
      <c r="B47" s="203"/>
      <c r="C47" s="203"/>
      <c r="D47" s="203"/>
      <c r="E47" s="203"/>
      <c r="F47" s="204"/>
      <c r="G47" s="204"/>
      <c r="H47" s="178"/>
      <c r="I47" s="178"/>
      <c r="J47" s="178"/>
      <c r="K47" s="178"/>
      <c r="L47" s="178"/>
      <c r="M47" s="178"/>
      <c r="N47" s="178"/>
      <c r="O47" s="178"/>
      <c r="P47" s="178"/>
      <c r="Q47" s="178"/>
      <c r="R47" s="178"/>
      <c r="T47" s="178"/>
      <c r="V47" s="178"/>
      <c r="X47" s="178"/>
    </row>
    <row r="48" spans="1:24" ht="15.75" customHeight="1" x14ac:dyDescent="0.25">
      <c r="A48" s="203"/>
      <c r="B48" s="203"/>
      <c r="C48" s="203"/>
      <c r="D48" s="203"/>
      <c r="E48" s="203"/>
      <c r="F48" s="205"/>
      <c r="G48" s="205"/>
      <c r="H48" s="178"/>
      <c r="I48" s="178"/>
      <c r="J48" s="178"/>
      <c r="K48" s="178"/>
      <c r="L48" s="178"/>
      <c r="M48" s="178"/>
      <c r="N48" s="178"/>
      <c r="O48" s="178"/>
      <c r="P48" s="178"/>
      <c r="Q48" s="178"/>
      <c r="R48" s="178"/>
      <c r="T48" s="178"/>
      <c r="V48" s="178"/>
      <c r="X48" s="178"/>
    </row>
    <row r="49" spans="1:24" ht="15.75" customHeight="1" x14ac:dyDescent="0.25">
      <c r="A49" s="203"/>
      <c r="B49" s="203"/>
      <c r="C49" s="203"/>
      <c r="D49" s="203"/>
      <c r="E49" s="203"/>
      <c r="F49" s="205"/>
      <c r="G49" s="205"/>
      <c r="H49" s="178"/>
      <c r="I49" s="178"/>
      <c r="J49" s="178"/>
      <c r="K49" s="178"/>
      <c r="L49" s="178"/>
      <c r="M49" s="178"/>
      <c r="N49" s="178"/>
      <c r="O49" s="178"/>
      <c r="P49" s="178"/>
      <c r="Q49" s="178"/>
      <c r="R49" s="178"/>
      <c r="T49" s="178"/>
      <c r="V49" s="178"/>
      <c r="X49" s="178"/>
    </row>
    <row r="50" spans="1:24" ht="15.75" customHeight="1" x14ac:dyDescent="0.25">
      <c r="A50" s="203"/>
      <c r="B50" s="203"/>
      <c r="C50" s="203"/>
      <c r="D50" s="203"/>
      <c r="E50" s="203"/>
      <c r="F50" s="205"/>
      <c r="G50" s="205"/>
      <c r="H50" s="178"/>
      <c r="I50" s="178"/>
      <c r="J50" s="178"/>
      <c r="K50" s="178"/>
      <c r="L50" s="178"/>
      <c r="M50" s="178"/>
      <c r="N50" s="178"/>
      <c r="O50" s="178"/>
      <c r="P50" s="178"/>
      <c r="Q50" s="178"/>
      <c r="R50" s="178"/>
      <c r="T50" s="178"/>
      <c r="V50" s="178"/>
      <c r="X50" s="178"/>
    </row>
    <row r="51" spans="1:24" ht="15.75" customHeight="1" x14ac:dyDescent="0.25">
      <c r="A51" s="203"/>
      <c r="B51" s="203"/>
      <c r="C51" s="203"/>
      <c r="D51" s="203"/>
      <c r="E51" s="203"/>
      <c r="F51" s="205"/>
      <c r="G51" s="205"/>
      <c r="H51" s="178"/>
      <c r="I51" s="178"/>
      <c r="J51" s="178"/>
      <c r="K51" s="178"/>
      <c r="L51" s="178"/>
      <c r="M51" s="178"/>
      <c r="N51" s="178"/>
      <c r="O51" s="178"/>
      <c r="P51" s="178"/>
      <c r="Q51" s="178"/>
      <c r="R51" s="178"/>
      <c r="T51" s="178"/>
      <c r="V51" s="178"/>
      <c r="X51" s="178"/>
    </row>
    <row r="52" spans="1:24" ht="15.75" customHeight="1" x14ac:dyDescent="0.25">
      <c r="A52" s="203"/>
      <c r="B52" s="203"/>
      <c r="C52" s="203"/>
      <c r="D52" s="203"/>
      <c r="E52" s="203"/>
      <c r="F52" s="205"/>
      <c r="G52" s="205"/>
      <c r="H52" s="178"/>
      <c r="I52" s="178"/>
      <c r="J52" s="178"/>
      <c r="K52" s="178"/>
      <c r="L52" s="178"/>
      <c r="M52" s="178"/>
      <c r="N52" s="178"/>
      <c r="O52" s="178"/>
      <c r="P52" s="178"/>
      <c r="Q52" s="178"/>
      <c r="R52" s="178"/>
      <c r="T52" s="178"/>
      <c r="V52" s="178"/>
      <c r="X52" s="178"/>
    </row>
    <row r="53" spans="1:24" ht="15.75" customHeight="1" x14ac:dyDescent="0.25">
      <c r="A53" s="203"/>
      <c r="B53" s="203"/>
      <c r="C53" s="203"/>
      <c r="D53" s="203"/>
      <c r="E53" s="203"/>
      <c r="F53" s="205"/>
      <c r="G53" s="205"/>
      <c r="H53" s="178"/>
      <c r="I53" s="178"/>
      <c r="J53" s="178"/>
      <c r="K53" s="178"/>
      <c r="L53" s="178"/>
      <c r="M53" s="178"/>
      <c r="N53" s="178"/>
      <c r="O53" s="178"/>
      <c r="P53" s="178"/>
      <c r="Q53" s="178"/>
      <c r="R53" s="178"/>
      <c r="T53" s="178"/>
      <c r="V53" s="178"/>
      <c r="X53" s="178"/>
    </row>
    <row r="54" spans="1:24" ht="15.75" customHeight="1" x14ac:dyDescent="0.25">
      <c r="A54" s="203"/>
      <c r="B54" s="203"/>
      <c r="C54" s="203"/>
      <c r="D54" s="203"/>
      <c r="E54" s="203"/>
      <c r="F54" s="205"/>
      <c r="G54" s="205"/>
      <c r="H54" s="178"/>
      <c r="I54" s="178"/>
      <c r="J54" s="178"/>
      <c r="K54" s="178"/>
      <c r="L54" s="178"/>
      <c r="M54" s="178"/>
      <c r="N54" s="178"/>
      <c r="O54" s="178"/>
      <c r="P54" s="178"/>
      <c r="Q54" s="178"/>
      <c r="R54" s="178"/>
      <c r="S54" s="178"/>
      <c r="T54" s="178"/>
      <c r="U54" s="178"/>
      <c r="V54" s="178"/>
      <c r="W54" s="178"/>
      <c r="X54" s="178"/>
    </row>
    <row r="55" spans="1:24" ht="15.75" customHeight="1" x14ac:dyDescent="0.25">
      <c r="A55" s="203"/>
      <c r="B55" s="203"/>
      <c r="C55" s="203"/>
      <c r="D55" s="203"/>
      <c r="E55" s="203"/>
      <c r="F55" s="205"/>
      <c r="G55" s="205"/>
      <c r="H55" s="178"/>
      <c r="I55" s="178"/>
      <c r="J55" s="178"/>
      <c r="K55" s="178"/>
      <c r="L55" s="178"/>
      <c r="M55" s="178"/>
      <c r="N55" s="178"/>
      <c r="O55" s="178"/>
      <c r="P55" s="178"/>
      <c r="Q55" s="178"/>
      <c r="R55" s="178"/>
      <c r="T55" s="178"/>
      <c r="V55" s="178"/>
      <c r="X55" s="178"/>
    </row>
    <row r="56" spans="1:24" ht="15.75" customHeight="1" x14ac:dyDescent="0.25">
      <c r="A56" s="254"/>
      <c r="B56" s="254"/>
      <c r="C56" s="254"/>
      <c r="D56" s="254"/>
      <c r="E56" s="254"/>
      <c r="F56" s="254"/>
      <c r="G56" s="254"/>
      <c r="H56" s="254"/>
      <c r="I56" s="254"/>
      <c r="J56" s="254"/>
      <c r="K56" s="254"/>
      <c r="L56" s="254"/>
      <c r="M56" s="254"/>
      <c r="N56" s="254"/>
      <c r="O56" s="254"/>
      <c r="P56" s="254"/>
      <c r="Q56" s="178"/>
      <c r="R56" s="178"/>
      <c r="T56" s="178"/>
      <c r="V56" s="178"/>
      <c r="X56" s="178"/>
    </row>
    <row r="57" spans="1:24" ht="15.75" customHeight="1" x14ac:dyDescent="0.25">
      <c r="A57" s="254"/>
      <c r="B57" s="254"/>
      <c r="C57" s="254"/>
      <c r="D57" s="254"/>
      <c r="E57" s="254"/>
      <c r="F57" s="254"/>
      <c r="G57" s="254"/>
      <c r="H57" s="254"/>
      <c r="I57" s="254"/>
      <c r="J57" s="254"/>
      <c r="K57" s="254"/>
      <c r="L57" s="254"/>
      <c r="M57" s="254"/>
      <c r="N57" s="254"/>
      <c r="O57" s="254"/>
      <c r="P57" s="254"/>
      <c r="Q57" s="178"/>
      <c r="R57" s="178"/>
      <c r="T57" s="178"/>
      <c r="V57" s="178"/>
      <c r="X57" s="178"/>
    </row>
    <row r="58" spans="1:24" ht="15.75" customHeight="1" x14ac:dyDescent="0.25">
      <c r="A58" s="254"/>
      <c r="B58" s="254"/>
      <c r="C58" s="254"/>
      <c r="D58" s="254"/>
      <c r="E58" s="254"/>
      <c r="F58" s="254"/>
      <c r="G58" s="254"/>
      <c r="H58" s="254"/>
      <c r="I58" s="254"/>
      <c r="J58" s="254"/>
      <c r="K58" s="254"/>
      <c r="L58" s="254"/>
      <c r="M58" s="254"/>
      <c r="N58" s="254"/>
      <c r="O58" s="254"/>
      <c r="P58" s="254"/>
      <c r="Q58" s="178"/>
      <c r="R58" s="178"/>
      <c r="T58" s="178"/>
      <c r="V58" s="178"/>
      <c r="X58" s="178"/>
    </row>
    <row r="59" spans="1:24" ht="15.75" customHeight="1" x14ac:dyDescent="0.25">
      <c r="A59" s="254"/>
      <c r="B59" s="254"/>
      <c r="C59" s="254"/>
      <c r="D59" s="254"/>
      <c r="E59" s="254"/>
      <c r="F59" s="254"/>
      <c r="G59" s="254"/>
      <c r="H59" s="254"/>
      <c r="I59" s="254"/>
      <c r="J59" s="254"/>
      <c r="K59" s="254"/>
      <c r="L59" s="254"/>
      <c r="M59" s="254"/>
      <c r="N59" s="254"/>
      <c r="O59" s="254"/>
      <c r="P59" s="254"/>
      <c r="Q59" s="178"/>
      <c r="R59" s="178"/>
      <c r="T59" s="178"/>
      <c r="V59" s="178"/>
      <c r="X59" s="178"/>
    </row>
    <row r="60" spans="1:24" ht="15.75" customHeight="1" x14ac:dyDescent="0.25">
      <c r="A60" s="254"/>
      <c r="B60" s="254"/>
      <c r="C60" s="254"/>
      <c r="D60" s="254"/>
      <c r="E60" s="254"/>
      <c r="F60" s="254"/>
      <c r="G60" s="254"/>
      <c r="H60" s="254"/>
      <c r="I60" s="254"/>
      <c r="J60" s="254"/>
      <c r="K60" s="254"/>
      <c r="L60" s="254"/>
      <c r="M60" s="254"/>
      <c r="N60" s="254"/>
      <c r="O60" s="254"/>
      <c r="P60" s="254"/>
      <c r="Q60" s="178"/>
      <c r="R60" s="178"/>
      <c r="T60" s="178"/>
      <c r="V60" s="178"/>
      <c r="X60" s="178"/>
    </row>
    <row r="61" spans="1:24" ht="15.75" customHeight="1" x14ac:dyDescent="0.25">
      <c r="A61" s="254"/>
      <c r="B61" s="254"/>
      <c r="C61" s="254"/>
      <c r="D61" s="254"/>
      <c r="E61" s="254"/>
      <c r="F61" s="254"/>
      <c r="G61" s="254"/>
      <c r="H61" s="254"/>
      <c r="I61" s="254"/>
      <c r="J61" s="254"/>
      <c r="K61" s="254"/>
      <c r="L61" s="254"/>
      <c r="M61" s="254"/>
      <c r="N61" s="254"/>
      <c r="O61" s="254"/>
      <c r="P61" s="254"/>
      <c r="Q61" s="178"/>
      <c r="R61" s="178"/>
      <c r="S61" s="178"/>
      <c r="T61" s="178"/>
      <c r="U61" s="178"/>
      <c r="V61" s="178"/>
      <c r="W61" s="178"/>
      <c r="X61" s="178"/>
    </row>
    <row r="62" spans="1:24" ht="15.75" customHeight="1" x14ac:dyDescent="0.25">
      <c r="A62" s="254"/>
      <c r="B62" s="254"/>
      <c r="C62" s="254"/>
      <c r="D62" s="254"/>
      <c r="E62" s="254"/>
      <c r="F62" s="254"/>
      <c r="G62" s="254"/>
      <c r="H62" s="254"/>
      <c r="I62" s="254"/>
      <c r="J62" s="254"/>
      <c r="K62" s="254"/>
      <c r="L62" s="254"/>
      <c r="M62" s="254"/>
      <c r="N62" s="254"/>
      <c r="O62" s="254"/>
      <c r="P62" s="254"/>
      <c r="Q62" s="178"/>
      <c r="R62" s="178"/>
      <c r="T62" s="178"/>
      <c r="V62" s="178"/>
      <c r="X62" s="178"/>
    </row>
    <row r="63" spans="1:24" ht="15.75" customHeight="1" x14ac:dyDescent="0.25">
      <c r="A63" s="254"/>
      <c r="B63" s="254"/>
      <c r="C63" s="254"/>
      <c r="D63" s="254"/>
      <c r="E63" s="254"/>
      <c r="F63" s="254"/>
      <c r="G63" s="254"/>
      <c r="H63" s="254"/>
      <c r="I63" s="254"/>
      <c r="J63" s="254"/>
      <c r="K63" s="254"/>
      <c r="L63" s="254"/>
      <c r="M63" s="254"/>
      <c r="N63" s="254"/>
      <c r="O63" s="254"/>
      <c r="P63" s="254"/>
      <c r="Q63" s="178"/>
      <c r="R63" s="178"/>
      <c r="T63" s="178"/>
      <c r="V63" s="178"/>
      <c r="X63" s="178"/>
    </row>
    <row r="64" spans="1:24" ht="15.75" customHeight="1" x14ac:dyDescent="0.25">
      <c r="A64" s="254"/>
      <c r="B64" s="254"/>
      <c r="C64" s="254"/>
      <c r="D64" s="254"/>
      <c r="E64" s="254"/>
      <c r="F64" s="254"/>
      <c r="G64" s="254"/>
      <c r="H64" s="254"/>
      <c r="I64" s="254"/>
      <c r="J64" s="254"/>
      <c r="K64" s="254"/>
      <c r="L64" s="254"/>
      <c r="M64" s="254"/>
      <c r="N64" s="254"/>
      <c r="O64" s="254"/>
      <c r="P64" s="254"/>
      <c r="Q64" s="178"/>
      <c r="R64" s="178"/>
      <c r="T64" s="178"/>
      <c r="V64" s="178"/>
      <c r="X64" s="178"/>
    </row>
    <row r="65" spans="1:24" ht="15.75" customHeight="1" x14ac:dyDescent="0.25">
      <c r="A65" s="254"/>
      <c r="B65" s="254"/>
      <c r="C65" s="254"/>
      <c r="D65" s="254"/>
      <c r="E65" s="254"/>
      <c r="F65" s="254"/>
      <c r="G65" s="254"/>
      <c r="H65" s="254"/>
      <c r="I65" s="254"/>
      <c r="J65" s="254"/>
      <c r="K65" s="254"/>
      <c r="L65" s="254"/>
      <c r="M65" s="254"/>
      <c r="N65" s="254"/>
      <c r="O65" s="254"/>
      <c r="P65" s="254"/>
      <c r="Q65" s="178"/>
      <c r="R65" s="178"/>
      <c r="T65" s="178"/>
      <c r="V65" s="178"/>
      <c r="X65" s="178"/>
    </row>
    <row r="66" spans="1:24" ht="15.75" customHeight="1" x14ac:dyDescent="0.25">
      <c r="A66" s="254"/>
      <c r="B66" s="254"/>
      <c r="C66" s="254"/>
      <c r="D66" s="254"/>
      <c r="E66" s="254"/>
      <c r="F66" s="254"/>
      <c r="G66" s="254"/>
      <c r="H66" s="254"/>
      <c r="I66" s="254"/>
      <c r="J66" s="254"/>
      <c r="K66" s="254"/>
      <c r="L66" s="254"/>
      <c r="M66" s="254"/>
      <c r="N66" s="254"/>
      <c r="O66" s="254"/>
      <c r="P66" s="254"/>
      <c r="Q66" s="178"/>
      <c r="R66" s="178"/>
      <c r="T66" s="178"/>
      <c r="V66" s="178"/>
      <c r="X66" s="178"/>
    </row>
    <row r="67" spans="1:24" ht="15.75" customHeight="1" x14ac:dyDescent="0.25">
      <c r="A67" s="254"/>
      <c r="B67" s="254"/>
      <c r="C67" s="254"/>
      <c r="D67" s="254"/>
      <c r="E67" s="254"/>
      <c r="F67" s="254"/>
      <c r="G67" s="254"/>
      <c r="H67" s="254"/>
      <c r="I67" s="254"/>
      <c r="J67" s="254"/>
      <c r="K67" s="254"/>
      <c r="L67" s="254"/>
      <c r="M67" s="254"/>
      <c r="N67" s="254"/>
      <c r="O67" s="254"/>
      <c r="P67" s="254"/>
      <c r="Q67" s="178"/>
      <c r="R67" s="178"/>
      <c r="T67" s="178"/>
      <c r="V67" s="178"/>
      <c r="X67" s="178"/>
    </row>
    <row r="68" spans="1:24" ht="15.75" customHeight="1" x14ac:dyDescent="0.25">
      <c r="A68" s="254"/>
      <c r="B68" s="254"/>
      <c r="C68" s="254"/>
      <c r="D68" s="254"/>
      <c r="E68" s="254"/>
      <c r="F68" s="254"/>
      <c r="G68" s="254"/>
      <c r="H68" s="254"/>
      <c r="I68" s="254"/>
      <c r="J68" s="254"/>
      <c r="K68" s="254"/>
      <c r="L68" s="254"/>
      <c r="M68" s="254"/>
      <c r="N68" s="254"/>
      <c r="O68" s="254"/>
      <c r="P68" s="254"/>
      <c r="Q68" s="178"/>
      <c r="R68" s="178"/>
      <c r="T68" s="178"/>
      <c r="V68" s="178"/>
      <c r="X68" s="178"/>
    </row>
    <row r="69" spans="1:24" ht="15.75" customHeight="1" thickBot="1" x14ac:dyDescent="0.3">
      <c r="A69" s="254"/>
      <c r="B69" s="254"/>
      <c r="C69" s="254"/>
      <c r="D69" s="254"/>
      <c r="E69" s="254"/>
      <c r="F69" s="254"/>
      <c r="G69" s="254"/>
      <c r="H69" s="254"/>
      <c r="I69" s="254"/>
      <c r="J69" s="254"/>
      <c r="K69" s="254"/>
      <c r="L69" s="254"/>
      <c r="M69" s="254"/>
      <c r="N69" s="254"/>
      <c r="O69" s="254"/>
      <c r="P69" s="254"/>
      <c r="Q69" s="178"/>
      <c r="R69" s="178"/>
      <c r="T69" s="178"/>
      <c r="V69" s="178"/>
      <c r="X69" s="178"/>
    </row>
    <row r="70" spans="1:24" ht="15.75" customHeight="1" thickBot="1" x14ac:dyDescent="0.3">
      <c r="A70" s="206"/>
      <c r="B70" s="207"/>
      <c r="C70" s="207"/>
      <c r="D70" s="207"/>
      <c r="E70" s="207"/>
      <c r="F70" s="207"/>
      <c r="G70" s="207"/>
      <c r="H70" s="207"/>
      <c r="I70" s="207"/>
      <c r="J70" s="207"/>
      <c r="K70" s="207"/>
      <c r="L70" s="207"/>
      <c r="M70" s="207"/>
      <c r="N70" s="207"/>
      <c r="O70" s="207"/>
      <c r="P70" s="178"/>
      <c r="Q70" s="178"/>
      <c r="R70" s="178"/>
      <c r="T70" s="178"/>
      <c r="V70" s="178"/>
      <c r="X70" s="178"/>
    </row>
    <row r="71" spans="1:24" ht="15.75" customHeight="1" x14ac:dyDescent="0.25">
      <c r="F71" s="178"/>
      <c r="N71" s="178"/>
      <c r="R71" s="178"/>
      <c r="T71" s="178"/>
      <c r="V71" s="178"/>
      <c r="X71" s="178"/>
    </row>
    <row r="72" spans="1:24" ht="15.75" customHeight="1" x14ac:dyDescent="0.25">
      <c r="F72" s="178"/>
      <c r="N72" s="178"/>
      <c r="R72" s="178"/>
      <c r="T72" s="178"/>
      <c r="V72" s="178"/>
      <c r="X72" s="178"/>
    </row>
    <row r="73" spans="1:24" ht="15.75" customHeight="1" x14ac:dyDescent="0.25">
      <c r="F73" s="178"/>
      <c r="N73" s="178"/>
      <c r="R73" s="178"/>
      <c r="T73" s="178"/>
      <c r="V73" s="178"/>
      <c r="X73" s="178"/>
    </row>
    <row r="74" spans="1:24" ht="15.75" customHeight="1" x14ac:dyDescent="0.25">
      <c r="F74" s="178"/>
      <c r="N74" s="178"/>
      <c r="R74" s="178"/>
      <c r="T74" s="178"/>
      <c r="V74" s="178"/>
      <c r="X74" s="178"/>
    </row>
    <row r="75" spans="1:24" ht="15.75" customHeight="1" x14ac:dyDescent="0.25">
      <c r="F75" s="178"/>
      <c r="N75" s="178"/>
      <c r="R75" s="178"/>
      <c r="T75" s="178"/>
      <c r="V75" s="178"/>
      <c r="X75" s="178"/>
    </row>
    <row r="76" spans="1:24" ht="15.75" customHeight="1" x14ac:dyDescent="0.25">
      <c r="F76" s="178"/>
      <c r="N76" s="178"/>
      <c r="R76" s="178"/>
      <c r="T76" s="178"/>
      <c r="V76" s="178"/>
      <c r="X76" s="178"/>
    </row>
    <row r="77" spans="1:24" ht="15.75" customHeight="1" x14ac:dyDescent="0.25">
      <c r="F77" s="178"/>
      <c r="N77" s="178"/>
      <c r="R77" s="178"/>
      <c r="T77" s="178"/>
      <c r="V77" s="178"/>
      <c r="X77" s="178"/>
    </row>
    <row r="78" spans="1:24" ht="15.75" customHeight="1" x14ac:dyDescent="0.25">
      <c r="F78" s="178"/>
      <c r="N78" s="178"/>
      <c r="R78" s="178"/>
      <c r="T78" s="178"/>
      <c r="V78" s="178"/>
      <c r="X78" s="178"/>
    </row>
    <row r="79" spans="1:24" ht="15.75" customHeight="1" x14ac:dyDescent="0.25">
      <c r="F79" s="178"/>
      <c r="N79" s="178"/>
      <c r="R79" s="178"/>
      <c r="T79" s="178"/>
      <c r="V79" s="178"/>
      <c r="X79" s="178"/>
    </row>
    <row r="80" spans="1:24" ht="15.75" customHeight="1" x14ac:dyDescent="0.25">
      <c r="F80" s="178"/>
      <c r="N80" s="178"/>
      <c r="R80" s="178"/>
      <c r="T80" s="178"/>
      <c r="V80" s="178"/>
      <c r="X80" s="178"/>
    </row>
    <row r="81" spans="6:24" ht="15.75" customHeight="1" x14ac:dyDescent="0.25">
      <c r="F81" s="178"/>
      <c r="N81" s="178"/>
      <c r="R81" s="178"/>
      <c r="T81" s="178"/>
      <c r="V81" s="178"/>
      <c r="X81" s="178"/>
    </row>
    <row r="82" spans="6:24" ht="15.75" customHeight="1" x14ac:dyDescent="0.25">
      <c r="F82" s="178"/>
      <c r="N82" s="178"/>
      <c r="R82" s="178"/>
      <c r="T82" s="178"/>
      <c r="V82" s="178"/>
      <c r="X82" s="178"/>
    </row>
    <row r="83" spans="6:24" ht="15.75" customHeight="1" x14ac:dyDescent="0.25">
      <c r="F83" s="178"/>
      <c r="N83" s="178"/>
      <c r="R83" s="178"/>
      <c r="T83" s="178"/>
      <c r="V83" s="178"/>
      <c r="X83" s="178"/>
    </row>
    <row r="84" spans="6:24" ht="15.75" customHeight="1" x14ac:dyDescent="0.25">
      <c r="F84" s="178"/>
      <c r="N84" s="178"/>
      <c r="R84" s="178"/>
      <c r="T84" s="178"/>
      <c r="V84" s="178"/>
      <c r="X84" s="178"/>
    </row>
    <row r="85" spans="6:24" ht="15.75" customHeight="1" x14ac:dyDescent="0.25">
      <c r="F85" s="178"/>
      <c r="N85" s="178"/>
      <c r="R85" s="178"/>
      <c r="T85" s="178"/>
      <c r="V85" s="178"/>
      <c r="X85" s="178"/>
    </row>
    <row r="86" spans="6:24" ht="15.75" customHeight="1" x14ac:dyDescent="0.25">
      <c r="F86" s="178"/>
      <c r="N86" s="178"/>
      <c r="R86" s="178"/>
      <c r="T86" s="178"/>
      <c r="V86" s="178"/>
      <c r="X86" s="178"/>
    </row>
    <row r="87" spans="6:24" ht="15.75" customHeight="1" x14ac:dyDescent="0.25">
      <c r="F87" s="178"/>
      <c r="N87" s="178"/>
      <c r="R87" s="178"/>
      <c r="T87" s="178"/>
      <c r="V87" s="178"/>
      <c r="X87" s="178"/>
    </row>
    <row r="88" spans="6:24" ht="15.75" customHeight="1" x14ac:dyDescent="0.25">
      <c r="F88" s="178"/>
      <c r="N88" s="178"/>
      <c r="R88" s="178"/>
      <c r="T88" s="178"/>
      <c r="V88" s="178"/>
      <c r="X88" s="178"/>
    </row>
    <row r="89" spans="6:24" ht="15.75" customHeight="1" x14ac:dyDescent="0.25">
      <c r="F89" s="178"/>
      <c r="N89" s="178"/>
      <c r="R89" s="178"/>
      <c r="T89" s="178"/>
      <c r="V89" s="178"/>
      <c r="X89" s="178"/>
    </row>
    <row r="90" spans="6:24" ht="15.75" customHeight="1" x14ac:dyDescent="0.25">
      <c r="F90" s="178"/>
      <c r="N90" s="178"/>
      <c r="R90" s="178"/>
      <c r="T90" s="178"/>
      <c r="V90" s="178"/>
      <c r="X90" s="178"/>
    </row>
    <row r="91" spans="6:24" ht="15.75" customHeight="1" x14ac:dyDescent="0.25">
      <c r="F91" s="178"/>
      <c r="N91" s="178"/>
      <c r="R91" s="178"/>
      <c r="T91" s="178"/>
      <c r="V91" s="178"/>
      <c r="X91" s="178"/>
    </row>
    <row r="92" spans="6:24" ht="15.75" customHeight="1" x14ac:dyDescent="0.25">
      <c r="F92" s="178"/>
      <c r="N92" s="178"/>
      <c r="R92" s="178"/>
      <c r="T92" s="178"/>
      <c r="V92" s="178"/>
      <c r="X92" s="178"/>
    </row>
    <row r="93" spans="6:24" ht="15.75" customHeight="1" x14ac:dyDescent="0.25">
      <c r="F93" s="178"/>
      <c r="N93" s="178"/>
      <c r="R93" s="178"/>
      <c r="T93" s="178"/>
      <c r="V93" s="178"/>
      <c r="X93" s="178"/>
    </row>
    <row r="94" spans="6:24" ht="15.75" customHeight="1" x14ac:dyDescent="0.25">
      <c r="F94" s="178"/>
      <c r="N94" s="178"/>
      <c r="R94" s="178"/>
      <c r="T94" s="178"/>
      <c r="V94" s="178"/>
      <c r="X94" s="178"/>
    </row>
    <row r="95" spans="6:24" ht="15.75" customHeight="1" x14ac:dyDescent="0.25">
      <c r="F95" s="178"/>
      <c r="N95" s="178"/>
      <c r="R95" s="178"/>
      <c r="T95" s="178"/>
      <c r="V95" s="178"/>
      <c r="X95" s="178"/>
    </row>
    <row r="96" spans="6:24" ht="15.75" customHeight="1" x14ac:dyDescent="0.25">
      <c r="F96" s="178"/>
      <c r="N96" s="178"/>
      <c r="R96" s="178"/>
      <c r="T96" s="178"/>
      <c r="V96" s="178"/>
      <c r="X96" s="178"/>
    </row>
    <row r="97" spans="6:24" ht="15.75" customHeight="1" x14ac:dyDescent="0.25">
      <c r="F97" s="178"/>
      <c r="N97" s="178"/>
      <c r="R97" s="178"/>
      <c r="T97" s="178"/>
      <c r="V97" s="178"/>
      <c r="X97" s="178"/>
    </row>
    <row r="98" spans="6:24" ht="15.75" customHeight="1" x14ac:dyDescent="0.25">
      <c r="F98" s="178"/>
      <c r="N98" s="178"/>
      <c r="R98" s="178"/>
      <c r="T98" s="178"/>
      <c r="V98" s="178"/>
      <c r="X98" s="178"/>
    </row>
    <row r="99" spans="6:24" ht="15.75" customHeight="1" x14ac:dyDescent="0.25">
      <c r="F99" s="178"/>
      <c r="N99" s="178"/>
      <c r="R99" s="178"/>
      <c r="T99" s="178"/>
      <c r="V99" s="178"/>
      <c r="X99" s="178"/>
    </row>
    <row r="100" spans="6:24" ht="15.75" customHeight="1" x14ac:dyDescent="0.25">
      <c r="F100" s="178"/>
      <c r="N100" s="178"/>
      <c r="R100" s="178"/>
      <c r="T100" s="178"/>
      <c r="V100" s="178"/>
      <c r="X100" s="178"/>
    </row>
    <row r="101" spans="6:24" ht="15.75" customHeight="1" x14ac:dyDescent="0.25">
      <c r="F101" s="178"/>
      <c r="N101" s="178"/>
      <c r="R101" s="178"/>
      <c r="T101" s="178"/>
      <c r="V101" s="178"/>
      <c r="X101" s="178"/>
    </row>
    <row r="102" spans="6:24" ht="15.75" customHeight="1" x14ac:dyDescent="0.25">
      <c r="F102" s="178"/>
      <c r="N102" s="178"/>
      <c r="R102" s="178"/>
      <c r="T102" s="178"/>
      <c r="V102" s="178"/>
      <c r="X102" s="178"/>
    </row>
    <row r="103" spans="6:24" ht="15.75" customHeight="1" x14ac:dyDescent="0.25">
      <c r="F103" s="178"/>
      <c r="N103" s="178"/>
      <c r="R103" s="178"/>
      <c r="T103" s="178"/>
      <c r="V103" s="178"/>
      <c r="X103" s="178"/>
    </row>
    <row r="104" spans="6:24" ht="15.75" customHeight="1" x14ac:dyDescent="0.25">
      <c r="F104" s="178"/>
      <c r="N104" s="178"/>
      <c r="R104" s="178"/>
      <c r="T104" s="178"/>
      <c r="V104" s="178"/>
      <c r="X104" s="178"/>
    </row>
    <row r="105" spans="6:24" ht="15.75" customHeight="1" x14ac:dyDescent="0.25">
      <c r="F105" s="178"/>
      <c r="N105" s="178"/>
      <c r="R105" s="178"/>
      <c r="T105" s="178"/>
      <c r="V105" s="178"/>
      <c r="X105" s="178"/>
    </row>
    <row r="106" spans="6:24" ht="15.75" customHeight="1" x14ac:dyDescent="0.25">
      <c r="F106" s="178"/>
      <c r="N106" s="178"/>
      <c r="R106" s="178"/>
      <c r="T106" s="178"/>
      <c r="V106" s="178"/>
      <c r="X106" s="178"/>
    </row>
    <row r="107" spans="6:24" ht="15.75" customHeight="1" x14ac:dyDescent="0.25">
      <c r="F107" s="178"/>
      <c r="N107" s="178"/>
      <c r="R107" s="178"/>
      <c r="T107" s="178"/>
      <c r="V107" s="178"/>
      <c r="X107" s="178"/>
    </row>
    <row r="108" spans="6:24" ht="15.75" customHeight="1" x14ac:dyDescent="0.25">
      <c r="F108" s="178"/>
      <c r="N108" s="178"/>
      <c r="R108" s="178"/>
      <c r="T108" s="178"/>
      <c r="V108" s="178"/>
      <c r="X108" s="178"/>
    </row>
    <row r="109" spans="6:24" ht="15.75" customHeight="1" x14ac:dyDescent="0.25">
      <c r="F109" s="178"/>
      <c r="N109" s="178"/>
      <c r="R109" s="178"/>
      <c r="T109" s="178"/>
      <c r="V109" s="178"/>
      <c r="X109" s="178"/>
    </row>
    <row r="110" spans="6:24" ht="15.75" customHeight="1" x14ac:dyDescent="0.25">
      <c r="F110" s="178"/>
      <c r="N110" s="178"/>
      <c r="R110" s="178"/>
      <c r="T110" s="178"/>
      <c r="V110" s="178"/>
      <c r="X110" s="178"/>
    </row>
    <row r="111" spans="6:24" ht="15.75" customHeight="1" x14ac:dyDescent="0.25">
      <c r="F111" s="178"/>
      <c r="N111" s="178"/>
      <c r="R111" s="178"/>
      <c r="T111" s="178"/>
      <c r="V111" s="178"/>
      <c r="X111" s="178"/>
    </row>
    <row r="112" spans="6:24" ht="15.75" customHeight="1" x14ac:dyDescent="0.25">
      <c r="F112" s="178"/>
      <c r="N112" s="178"/>
      <c r="R112" s="178"/>
      <c r="T112" s="178"/>
      <c r="V112" s="178"/>
      <c r="X112" s="178"/>
    </row>
    <row r="113" spans="6:24" ht="15.75" customHeight="1" x14ac:dyDescent="0.25">
      <c r="F113" s="178"/>
      <c r="N113" s="178"/>
      <c r="R113" s="178"/>
      <c r="T113" s="178"/>
      <c r="V113" s="178"/>
      <c r="X113" s="178"/>
    </row>
    <row r="114" spans="6:24" ht="15.75" customHeight="1" x14ac:dyDescent="0.25">
      <c r="F114" s="178"/>
      <c r="N114" s="178"/>
      <c r="R114" s="178"/>
      <c r="T114" s="178"/>
      <c r="V114" s="178"/>
      <c r="X114" s="178"/>
    </row>
    <row r="115" spans="6:24" ht="15.75" customHeight="1" x14ac:dyDescent="0.25">
      <c r="F115" s="178"/>
      <c r="N115" s="178"/>
      <c r="R115" s="178"/>
      <c r="T115" s="178"/>
      <c r="V115" s="178"/>
      <c r="X115" s="178"/>
    </row>
    <row r="116" spans="6:24" ht="15.75" customHeight="1" x14ac:dyDescent="0.25">
      <c r="F116" s="178"/>
      <c r="N116" s="178"/>
      <c r="R116" s="178"/>
      <c r="T116" s="178"/>
      <c r="V116" s="178"/>
      <c r="X116" s="178"/>
    </row>
    <row r="117" spans="6:24" ht="15.75" customHeight="1" x14ac:dyDescent="0.25">
      <c r="F117" s="178"/>
      <c r="N117" s="178"/>
      <c r="R117" s="178"/>
      <c r="T117" s="178"/>
      <c r="V117" s="178"/>
      <c r="X117" s="178"/>
    </row>
    <row r="118" spans="6:24" ht="15.75" customHeight="1" x14ac:dyDescent="0.25">
      <c r="F118" s="178"/>
      <c r="N118" s="178"/>
      <c r="R118" s="178"/>
      <c r="T118" s="178"/>
      <c r="V118" s="178"/>
      <c r="X118" s="178"/>
    </row>
    <row r="119" spans="6:24" ht="15.75" customHeight="1" x14ac:dyDescent="0.25">
      <c r="F119" s="178"/>
      <c r="N119" s="178"/>
      <c r="R119" s="178"/>
      <c r="T119" s="178"/>
      <c r="V119" s="178"/>
      <c r="X119" s="178"/>
    </row>
    <row r="120" spans="6:24" ht="15.75" customHeight="1" x14ac:dyDescent="0.25">
      <c r="F120" s="178"/>
      <c r="N120" s="178"/>
      <c r="R120" s="178"/>
      <c r="T120" s="178"/>
      <c r="V120" s="178"/>
      <c r="X120" s="178"/>
    </row>
    <row r="121" spans="6:24" ht="15.75" customHeight="1" x14ac:dyDescent="0.25">
      <c r="F121" s="178"/>
      <c r="N121" s="178"/>
      <c r="R121" s="178"/>
      <c r="T121" s="178"/>
      <c r="V121" s="178"/>
      <c r="X121" s="178"/>
    </row>
    <row r="122" spans="6:24" ht="15.75" customHeight="1" x14ac:dyDescent="0.25">
      <c r="F122" s="178"/>
      <c r="N122" s="178"/>
      <c r="R122" s="178"/>
      <c r="T122" s="178"/>
      <c r="V122" s="178"/>
      <c r="X122" s="178"/>
    </row>
    <row r="123" spans="6:24" ht="15.75" customHeight="1" x14ac:dyDescent="0.25">
      <c r="F123" s="178"/>
      <c r="N123" s="178"/>
      <c r="R123" s="178"/>
      <c r="T123" s="178"/>
      <c r="V123" s="178"/>
      <c r="X123" s="178"/>
    </row>
    <row r="124" spans="6:24" ht="15.75" customHeight="1" x14ac:dyDescent="0.25">
      <c r="F124" s="178"/>
      <c r="N124" s="178"/>
      <c r="R124" s="178"/>
      <c r="T124" s="178"/>
      <c r="V124" s="178"/>
      <c r="X124" s="178"/>
    </row>
    <row r="125" spans="6:24" ht="15.75" customHeight="1" x14ac:dyDescent="0.25">
      <c r="F125" s="178"/>
      <c r="N125" s="178"/>
      <c r="R125" s="178"/>
      <c r="T125" s="178"/>
      <c r="V125" s="178"/>
      <c r="X125" s="178"/>
    </row>
    <row r="126" spans="6:24" ht="15.75" customHeight="1" x14ac:dyDescent="0.25">
      <c r="F126" s="178"/>
      <c r="N126" s="178"/>
      <c r="R126" s="178"/>
      <c r="T126" s="178"/>
      <c r="V126" s="178"/>
      <c r="X126" s="178"/>
    </row>
    <row r="127" spans="6:24" ht="15.75" customHeight="1" x14ac:dyDescent="0.25">
      <c r="F127" s="178"/>
      <c r="N127" s="178"/>
      <c r="R127" s="178"/>
      <c r="T127" s="178"/>
      <c r="V127" s="178"/>
      <c r="X127" s="178"/>
    </row>
    <row r="128" spans="6:24" ht="15.75" customHeight="1" x14ac:dyDescent="0.25">
      <c r="F128" s="178"/>
      <c r="N128" s="178"/>
      <c r="R128" s="178"/>
      <c r="T128" s="178"/>
      <c r="V128" s="178"/>
      <c r="X128" s="178"/>
    </row>
    <row r="129" spans="6:24" ht="15.75" customHeight="1" x14ac:dyDescent="0.25">
      <c r="F129" s="178"/>
      <c r="N129" s="178"/>
      <c r="R129" s="178"/>
      <c r="T129" s="178"/>
      <c r="V129" s="178"/>
      <c r="X129" s="178"/>
    </row>
    <row r="130" spans="6:24" ht="15.75" customHeight="1" x14ac:dyDescent="0.25">
      <c r="F130" s="178"/>
      <c r="N130" s="178"/>
      <c r="R130" s="178"/>
      <c r="T130" s="178"/>
      <c r="V130" s="178"/>
      <c r="X130" s="178"/>
    </row>
    <row r="131" spans="6:24" ht="15.75" customHeight="1" x14ac:dyDescent="0.25">
      <c r="F131" s="178"/>
      <c r="N131" s="178"/>
      <c r="R131" s="178"/>
      <c r="T131" s="178"/>
      <c r="V131" s="178"/>
      <c r="X131" s="178"/>
    </row>
    <row r="132" spans="6:24" ht="15.75" customHeight="1" x14ac:dyDescent="0.25">
      <c r="F132" s="178"/>
      <c r="N132" s="178"/>
      <c r="R132" s="178"/>
      <c r="T132" s="178"/>
      <c r="V132" s="178"/>
      <c r="X132" s="178"/>
    </row>
    <row r="133" spans="6:24" ht="15.75" customHeight="1" x14ac:dyDescent="0.25">
      <c r="F133" s="178"/>
      <c r="N133" s="178"/>
      <c r="R133" s="178"/>
      <c r="T133" s="178"/>
      <c r="V133" s="178"/>
      <c r="X133" s="178"/>
    </row>
    <row r="134" spans="6:24" ht="15.75" customHeight="1" x14ac:dyDescent="0.25">
      <c r="F134" s="178"/>
      <c r="N134" s="178"/>
      <c r="R134" s="178"/>
      <c r="T134" s="178"/>
      <c r="V134" s="178"/>
      <c r="X134" s="178"/>
    </row>
    <row r="135" spans="6:24" ht="15.75" customHeight="1" x14ac:dyDescent="0.25">
      <c r="F135" s="178"/>
      <c r="N135" s="178"/>
      <c r="R135" s="178"/>
      <c r="T135" s="178"/>
      <c r="V135" s="178"/>
      <c r="X135" s="178"/>
    </row>
    <row r="136" spans="6:24" ht="15.75" customHeight="1" x14ac:dyDescent="0.25">
      <c r="F136" s="178"/>
      <c r="N136" s="178"/>
      <c r="R136" s="178"/>
      <c r="T136" s="178"/>
      <c r="V136" s="178"/>
      <c r="X136" s="178"/>
    </row>
    <row r="137" spans="6:24" ht="15.75" customHeight="1" x14ac:dyDescent="0.25">
      <c r="F137" s="178"/>
      <c r="N137" s="178"/>
      <c r="R137" s="178"/>
      <c r="T137" s="178"/>
      <c r="V137" s="178"/>
      <c r="X137" s="178"/>
    </row>
    <row r="138" spans="6:24" ht="15.75" customHeight="1" x14ac:dyDescent="0.25">
      <c r="F138" s="178"/>
      <c r="N138" s="178"/>
      <c r="R138" s="178"/>
      <c r="T138" s="178"/>
      <c r="V138" s="178"/>
      <c r="X138" s="178"/>
    </row>
    <row r="139" spans="6:24" ht="15.75" customHeight="1" x14ac:dyDescent="0.25">
      <c r="F139" s="178"/>
      <c r="N139" s="178"/>
      <c r="R139" s="178"/>
      <c r="T139" s="178"/>
      <c r="V139" s="178"/>
      <c r="X139" s="178"/>
    </row>
    <row r="140" spans="6:24" ht="15.75" customHeight="1" x14ac:dyDescent="0.25">
      <c r="F140" s="178"/>
      <c r="N140" s="178"/>
      <c r="R140" s="178"/>
      <c r="T140" s="178"/>
      <c r="V140" s="178"/>
      <c r="X140" s="178"/>
    </row>
    <row r="141" spans="6:24" ht="15.75" customHeight="1" x14ac:dyDescent="0.25">
      <c r="F141" s="178"/>
      <c r="N141" s="178"/>
      <c r="R141" s="178"/>
      <c r="T141" s="178"/>
      <c r="V141" s="178"/>
      <c r="X141" s="178"/>
    </row>
    <row r="142" spans="6:24" ht="15.75" customHeight="1" x14ac:dyDescent="0.25">
      <c r="F142" s="178"/>
      <c r="N142" s="178"/>
      <c r="R142" s="178"/>
      <c r="T142" s="178"/>
      <c r="V142" s="178"/>
      <c r="X142" s="178"/>
    </row>
    <row r="143" spans="6:24" ht="15.75" customHeight="1" x14ac:dyDescent="0.25">
      <c r="F143" s="178"/>
      <c r="N143" s="178"/>
      <c r="R143" s="178"/>
      <c r="T143" s="178"/>
      <c r="V143" s="178"/>
      <c r="X143" s="178"/>
    </row>
    <row r="144" spans="6:24" ht="15.75" customHeight="1" x14ac:dyDescent="0.25">
      <c r="F144" s="178"/>
      <c r="N144" s="178"/>
      <c r="R144" s="178"/>
      <c r="T144" s="178"/>
      <c r="V144" s="178"/>
      <c r="X144" s="178"/>
    </row>
    <row r="145" spans="6:24" ht="15.75" customHeight="1" x14ac:dyDescent="0.25">
      <c r="F145" s="178"/>
      <c r="N145" s="178"/>
      <c r="R145" s="178"/>
      <c r="T145" s="178"/>
      <c r="V145" s="178"/>
      <c r="X145" s="178"/>
    </row>
    <row r="146" spans="6:24" ht="15.75" customHeight="1" x14ac:dyDescent="0.25">
      <c r="F146" s="178"/>
      <c r="N146" s="178"/>
      <c r="R146" s="178"/>
      <c r="T146" s="178"/>
      <c r="V146" s="178"/>
      <c r="X146" s="178"/>
    </row>
    <row r="147" spans="6:24" ht="15.75" customHeight="1" x14ac:dyDescent="0.25">
      <c r="F147" s="178"/>
      <c r="N147" s="178"/>
      <c r="R147" s="178"/>
      <c r="T147" s="178"/>
      <c r="V147" s="178"/>
      <c r="X147" s="178"/>
    </row>
    <row r="148" spans="6:24" ht="15.75" customHeight="1" x14ac:dyDescent="0.25">
      <c r="F148" s="178"/>
      <c r="N148" s="178"/>
      <c r="R148" s="178"/>
      <c r="T148" s="178"/>
      <c r="V148" s="178"/>
      <c r="X148" s="178"/>
    </row>
    <row r="149" spans="6:24" ht="15.75" customHeight="1" x14ac:dyDescent="0.25">
      <c r="F149" s="178"/>
      <c r="N149" s="178"/>
      <c r="R149" s="178"/>
      <c r="T149" s="178"/>
      <c r="V149" s="178"/>
      <c r="X149" s="178"/>
    </row>
    <row r="150" spans="6:24" ht="15.75" customHeight="1" x14ac:dyDescent="0.25">
      <c r="F150" s="178"/>
      <c r="N150" s="178"/>
      <c r="R150" s="178"/>
      <c r="T150" s="178"/>
      <c r="V150" s="178"/>
      <c r="X150" s="178"/>
    </row>
    <row r="151" spans="6:24" ht="15.75" customHeight="1" x14ac:dyDescent="0.25">
      <c r="F151" s="178"/>
      <c r="N151" s="178"/>
      <c r="R151" s="178"/>
      <c r="T151" s="178"/>
      <c r="V151" s="178"/>
      <c r="X151" s="178"/>
    </row>
    <row r="152" spans="6:24" ht="15.75" customHeight="1" x14ac:dyDescent="0.25">
      <c r="F152" s="178"/>
      <c r="N152" s="178"/>
      <c r="R152" s="178"/>
      <c r="T152" s="178"/>
      <c r="V152" s="178"/>
      <c r="X152" s="178"/>
    </row>
    <row r="153" spans="6:24" ht="15.75" customHeight="1" x14ac:dyDescent="0.25">
      <c r="F153" s="178"/>
      <c r="N153" s="178"/>
      <c r="R153" s="178"/>
      <c r="T153" s="178"/>
      <c r="V153" s="178"/>
      <c r="X153" s="178"/>
    </row>
    <row r="154" spans="6:24" ht="15.75" customHeight="1" x14ac:dyDescent="0.25">
      <c r="F154" s="178"/>
      <c r="N154" s="178"/>
      <c r="R154" s="178"/>
      <c r="T154" s="178"/>
      <c r="V154" s="178"/>
      <c r="X154" s="178"/>
    </row>
    <row r="155" spans="6:24" ht="15.75" customHeight="1" x14ac:dyDescent="0.25">
      <c r="F155" s="178"/>
      <c r="N155" s="178"/>
      <c r="R155" s="178"/>
      <c r="T155" s="178"/>
      <c r="V155" s="178"/>
      <c r="X155" s="178"/>
    </row>
    <row r="156" spans="6:24" ht="15.75" customHeight="1" x14ac:dyDescent="0.25">
      <c r="F156" s="178"/>
      <c r="N156" s="178"/>
      <c r="R156" s="178"/>
      <c r="T156" s="178"/>
      <c r="V156" s="178"/>
      <c r="X156" s="178"/>
    </row>
    <row r="157" spans="6:24" ht="15.75" customHeight="1" x14ac:dyDescent="0.25">
      <c r="F157" s="178"/>
      <c r="N157" s="178"/>
      <c r="R157" s="178"/>
      <c r="T157" s="178"/>
      <c r="V157" s="178"/>
      <c r="X157" s="178"/>
    </row>
    <row r="158" spans="6:24" ht="15.75" customHeight="1" x14ac:dyDescent="0.25">
      <c r="F158" s="178"/>
      <c r="N158" s="178"/>
      <c r="R158" s="178"/>
      <c r="T158" s="178"/>
      <c r="V158" s="178"/>
      <c r="X158" s="178"/>
    </row>
    <row r="159" spans="6:24" ht="15.75" customHeight="1" x14ac:dyDescent="0.25">
      <c r="F159" s="178"/>
      <c r="N159" s="178"/>
      <c r="R159" s="178"/>
      <c r="T159" s="178"/>
      <c r="V159" s="178"/>
      <c r="X159" s="178"/>
    </row>
    <row r="160" spans="6:24" ht="15.75" customHeight="1" x14ac:dyDescent="0.25">
      <c r="F160" s="178"/>
      <c r="N160" s="178"/>
      <c r="R160" s="178"/>
      <c r="T160" s="178"/>
      <c r="V160" s="178"/>
      <c r="X160" s="178"/>
    </row>
    <row r="161" spans="6:24" ht="15.75" customHeight="1" x14ac:dyDescent="0.25">
      <c r="F161" s="178"/>
      <c r="N161" s="178"/>
      <c r="R161" s="178"/>
      <c r="T161" s="178"/>
      <c r="V161" s="178"/>
      <c r="X161" s="178"/>
    </row>
    <row r="162" spans="6:24" ht="15.75" customHeight="1" x14ac:dyDescent="0.25">
      <c r="F162" s="178"/>
      <c r="N162" s="178"/>
      <c r="R162" s="178"/>
      <c r="T162" s="178"/>
      <c r="V162" s="178"/>
      <c r="X162" s="178"/>
    </row>
    <row r="163" spans="6:24" ht="15.75" customHeight="1" x14ac:dyDescent="0.25">
      <c r="F163" s="178"/>
      <c r="N163" s="178"/>
      <c r="R163" s="178"/>
      <c r="T163" s="178"/>
      <c r="V163" s="178"/>
      <c r="X163" s="178"/>
    </row>
    <row r="164" spans="6:24" ht="15.75" customHeight="1" x14ac:dyDescent="0.25">
      <c r="F164" s="178"/>
      <c r="N164" s="178"/>
      <c r="R164" s="178"/>
      <c r="T164" s="178"/>
      <c r="V164" s="178"/>
      <c r="X164" s="178"/>
    </row>
    <row r="165" spans="6:24" ht="15.75" customHeight="1" x14ac:dyDescent="0.25">
      <c r="F165" s="178"/>
      <c r="N165" s="178"/>
      <c r="R165" s="178"/>
      <c r="T165" s="178"/>
      <c r="V165" s="178"/>
      <c r="X165" s="178"/>
    </row>
    <row r="166" spans="6:24" ht="15.75" customHeight="1" x14ac:dyDescent="0.25">
      <c r="F166" s="178"/>
      <c r="N166" s="178"/>
      <c r="R166" s="178"/>
      <c r="T166" s="178"/>
      <c r="V166" s="178"/>
      <c r="X166" s="178"/>
    </row>
    <row r="167" spans="6:24" ht="15.75" customHeight="1" x14ac:dyDescent="0.25">
      <c r="F167" s="178"/>
      <c r="N167" s="178"/>
      <c r="R167" s="178"/>
      <c r="T167" s="178"/>
      <c r="V167" s="178"/>
      <c r="X167" s="178"/>
    </row>
    <row r="168" spans="6:24" ht="15.75" customHeight="1" x14ac:dyDescent="0.25">
      <c r="F168" s="178"/>
      <c r="N168" s="178"/>
      <c r="R168" s="178"/>
      <c r="T168" s="178"/>
      <c r="V168" s="178"/>
      <c r="X168" s="178"/>
    </row>
    <row r="169" spans="6:24" ht="15.75" customHeight="1" x14ac:dyDescent="0.25">
      <c r="F169" s="178"/>
      <c r="N169" s="178"/>
      <c r="R169" s="178"/>
      <c r="T169" s="178"/>
      <c r="V169" s="178"/>
      <c r="X169" s="178"/>
    </row>
    <row r="170" spans="6:24" ht="15.75" customHeight="1" x14ac:dyDescent="0.25">
      <c r="F170" s="178"/>
      <c r="N170" s="178"/>
      <c r="R170" s="178"/>
      <c r="T170" s="178"/>
      <c r="V170" s="178"/>
      <c r="X170" s="178"/>
    </row>
    <row r="171" spans="6:24" ht="15.75" customHeight="1" x14ac:dyDescent="0.25">
      <c r="F171" s="178"/>
      <c r="N171" s="178"/>
      <c r="R171" s="178"/>
      <c r="T171" s="178"/>
      <c r="V171" s="178"/>
      <c r="X171" s="178"/>
    </row>
    <row r="172" spans="6:24" ht="15.75" customHeight="1" x14ac:dyDescent="0.25">
      <c r="F172" s="178"/>
      <c r="N172" s="178"/>
      <c r="R172" s="178"/>
      <c r="T172" s="178"/>
      <c r="V172" s="178"/>
      <c r="X172" s="178"/>
    </row>
    <row r="173" spans="6:24" ht="15.75" customHeight="1" x14ac:dyDescent="0.25">
      <c r="F173" s="178"/>
      <c r="N173" s="178"/>
      <c r="R173" s="178"/>
      <c r="T173" s="178"/>
      <c r="V173" s="178"/>
      <c r="X173" s="178"/>
    </row>
    <row r="174" spans="6:24" ht="15.75" customHeight="1" x14ac:dyDescent="0.25">
      <c r="F174" s="178"/>
      <c r="N174" s="178"/>
      <c r="R174" s="178"/>
      <c r="T174" s="178"/>
      <c r="V174" s="178"/>
      <c r="X174" s="178"/>
    </row>
    <row r="175" spans="6:24" ht="15.75" customHeight="1" x14ac:dyDescent="0.25">
      <c r="F175" s="178"/>
      <c r="N175" s="178"/>
      <c r="R175" s="178"/>
      <c r="T175" s="178"/>
      <c r="V175" s="178"/>
      <c r="X175" s="178"/>
    </row>
    <row r="176" spans="6:24" ht="15.75" customHeight="1" x14ac:dyDescent="0.25">
      <c r="F176" s="178"/>
      <c r="N176" s="178"/>
      <c r="R176" s="178"/>
      <c r="T176" s="178"/>
      <c r="V176" s="178"/>
      <c r="X176" s="178"/>
    </row>
    <row r="177" spans="6:24" ht="15.75" customHeight="1" x14ac:dyDescent="0.25">
      <c r="F177" s="178"/>
      <c r="N177" s="178"/>
      <c r="R177" s="178"/>
      <c r="T177" s="178"/>
      <c r="V177" s="178"/>
      <c r="X177" s="178"/>
    </row>
    <row r="178" spans="6:24" ht="15.75" customHeight="1" x14ac:dyDescent="0.25">
      <c r="F178" s="178"/>
      <c r="N178" s="178"/>
      <c r="R178" s="178"/>
      <c r="T178" s="178"/>
      <c r="V178" s="178"/>
      <c r="X178" s="178"/>
    </row>
    <row r="179" spans="6:24" ht="15.75" customHeight="1" x14ac:dyDescent="0.25">
      <c r="F179" s="178"/>
      <c r="N179" s="178"/>
      <c r="R179" s="178"/>
      <c r="T179" s="178"/>
      <c r="V179" s="178"/>
      <c r="X179" s="178"/>
    </row>
    <row r="180" spans="6:24" ht="15.75" customHeight="1" x14ac:dyDescent="0.25">
      <c r="F180" s="178"/>
      <c r="N180" s="178"/>
      <c r="R180" s="178"/>
      <c r="T180" s="178"/>
      <c r="V180" s="178"/>
      <c r="X180" s="178"/>
    </row>
    <row r="181" spans="6:24" ht="15.75" customHeight="1" x14ac:dyDescent="0.25">
      <c r="F181" s="178"/>
      <c r="N181" s="178"/>
      <c r="R181" s="178"/>
      <c r="T181" s="178"/>
      <c r="V181" s="178"/>
      <c r="X181" s="178"/>
    </row>
    <row r="182" spans="6:24" ht="15.75" customHeight="1" x14ac:dyDescent="0.25">
      <c r="F182" s="178"/>
      <c r="N182" s="178"/>
      <c r="R182" s="178"/>
      <c r="T182" s="178"/>
      <c r="V182" s="178"/>
      <c r="X182" s="178"/>
    </row>
    <row r="183" spans="6:24" ht="15.75" customHeight="1" x14ac:dyDescent="0.25">
      <c r="F183" s="178"/>
      <c r="N183" s="178"/>
      <c r="R183" s="178"/>
      <c r="T183" s="178"/>
      <c r="V183" s="178"/>
      <c r="X183" s="178"/>
    </row>
    <row r="184" spans="6:24" ht="15.75" customHeight="1" x14ac:dyDescent="0.25">
      <c r="F184" s="178"/>
      <c r="N184" s="178"/>
      <c r="R184" s="178"/>
      <c r="T184" s="178"/>
      <c r="V184" s="178"/>
      <c r="X184" s="178"/>
    </row>
    <row r="185" spans="6:24" ht="15.75" customHeight="1" x14ac:dyDescent="0.25">
      <c r="F185" s="178"/>
      <c r="N185" s="178"/>
      <c r="R185" s="178"/>
      <c r="T185" s="178"/>
      <c r="V185" s="178"/>
      <c r="X185" s="178"/>
    </row>
    <row r="186" spans="6:24" ht="15.75" customHeight="1" x14ac:dyDescent="0.25">
      <c r="F186" s="178"/>
      <c r="N186" s="178"/>
      <c r="R186" s="178"/>
      <c r="T186" s="178"/>
      <c r="V186" s="178"/>
      <c r="X186" s="178"/>
    </row>
    <row r="187" spans="6:24" ht="15.75" customHeight="1" x14ac:dyDescent="0.25">
      <c r="F187" s="178"/>
      <c r="N187" s="178"/>
      <c r="R187" s="178"/>
      <c r="T187" s="178"/>
      <c r="V187" s="178"/>
      <c r="X187" s="178"/>
    </row>
    <row r="188" spans="6:24" ht="15.75" customHeight="1" x14ac:dyDescent="0.25">
      <c r="F188" s="178"/>
      <c r="N188" s="178"/>
      <c r="R188" s="178"/>
      <c r="T188" s="178"/>
      <c r="V188" s="178"/>
      <c r="X188" s="178"/>
    </row>
    <row r="189" spans="6:24" ht="15.75" customHeight="1" x14ac:dyDescent="0.25">
      <c r="F189" s="178"/>
      <c r="N189" s="178"/>
      <c r="R189" s="178"/>
      <c r="T189" s="178"/>
      <c r="V189" s="178"/>
      <c r="X189" s="178"/>
    </row>
    <row r="190" spans="6:24" ht="15.75" customHeight="1" x14ac:dyDescent="0.25">
      <c r="F190" s="178"/>
      <c r="N190" s="178"/>
      <c r="R190" s="178"/>
      <c r="T190" s="178"/>
      <c r="V190" s="178"/>
      <c r="X190" s="178"/>
    </row>
    <row r="191" spans="6:24" ht="15.75" customHeight="1" x14ac:dyDescent="0.25">
      <c r="F191" s="178"/>
      <c r="N191" s="178"/>
      <c r="R191" s="178"/>
      <c r="T191" s="178"/>
      <c r="V191" s="178"/>
      <c r="X191" s="178"/>
    </row>
    <row r="192" spans="6:24" ht="15.75" customHeight="1" x14ac:dyDescent="0.25">
      <c r="F192" s="178"/>
      <c r="N192" s="178"/>
      <c r="R192" s="178"/>
      <c r="T192" s="178"/>
      <c r="V192" s="178"/>
      <c r="X192" s="178"/>
    </row>
    <row r="193" spans="6:24" ht="15.75" customHeight="1" x14ac:dyDescent="0.25">
      <c r="F193" s="178"/>
      <c r="N193" s="178"/>
      <c r="R193" s="178"/>
      <c r="T193" s="178"/>
      <c r="V193" s="178"/>
      <c r="X193" s="178"/>
    </row>
    <row r="194" spans="6:24" ht="15.75" customHeight="1" x14ac:dyDescent="0.25">
      <c r="F194" s="178"/>
      <c r="N194" s="178"/>
      <c r="R194" s="178"/>
      <c r="T194" s="178"/>
      <c r="V194" s="178"/>
      <c r="X194" s="178"/>
    </row>
    <row r="195" spans="6:24" ht="15.75" customHeight="1" x14ac:dyDescent="0.25">
      <c r="F195" s="178"/>
      <c r="N195" s="178"/>
      <c r="R195" s="178"/>
      <c r="T195" s="178"/>
      <c r="V195" s="178"/>
      <c r="X195" s="178"/>
    </row>
    <row r="196" spans="6:24" ht="15.75" customHeight="1" x14ac:dyDescent="0.25">
      <c r="F196" s="178"/>
      <c r="N196" s="178"/>
      <c r="R196" s="178"/>
      <c r="T196" s="178"/>
      <c r="V196" s="178"/>
      <c r="X196" s="178"/>
    </row>
    <row r="197" spans="6:24" ht="15.75" customHeight="1" x14ac:dyDescent="0.25">
      <c r="F197" s="178"/>
      <c r="N197" s="178"/>
      <c r="R197" s="178"/>
      <c r="T197" s="178"/>
      <c r="V197" s="178"/>
      <c r="X197" s="178"/>
    </row>
    <row r="198" spans="6:24" ht="15.75" customHeight="1" x14ac:dyDescent="0.25">
      <c r="F198" s="178"/>
      <c r="N198" s="178"/>
      <c r="R198" s="178"/>
      <c r="T198" s="178"/>
      <c r="V198" s="178"/>
      <c r="X198" s="178"/>
    </row>
    <row r="199" spans="6:24" ht="15.75" customHeight="1" x14ac:dyDescent="0.25">
      <c r="F199" s="178"/>
      <c r="N199" s="178"/>
      <c r="R199" s="178"/>
      <c r="T199" s="178"/>
      <c r="V199" s="178"/>
      <c r="X199" s="178"/>
    </row>
    <row r="200" spans="6:24" ht="15.75" customHeight="1" x14ac:dyDescent="0.25">
      <c r="F200" s="178"/>
      <c r="N200" s="178"/>
      <c r="R200" s="178"/>
      <c r="T200" s="178"/>
      <c r="V200" s="178"/>
      <c r="X200" s="178"/>
    </row>
    <row r="201" spans="6:24" ht="15.75" customHeight="1" x14ac:dyDescent="0.25">
      <c r="F201" s="178"/>
      <c r="N201" s="178"/>
      <c r="R201" s="178"/>
      <c r="T201" s="178"/>
      <c r="V201" s="178"/>
      <c r="X201" s="178"/>
    </row>
    <row r="202" spans="6:24" ht="15.75" customHeight="1" x14ac:dyDescent="0.25">
      <c r="F202" s="178"/>
      <c r="N202" s="178"/>
      <c r="R202" s="178"/>
      <c r="T202" s="178"/>
      <c r="V202" s="178"/>
      <c r="X202" s="178"/>
    </row>
    <row r="203" spans="6:24" ht="15.75" customHeight="1" x14ac:dyDescent="0.25">
      <c r="F203" s="178"/>
      <c r="N203" s="178"/>
      <c r="R203" s="178"/>
      <c r="T203" s="178"/>
      <c r="V203" s="178"/>
      <c r="X203" s="178"/>
    </row>
    <row r="204" spans="6:24" ht="15.75" customHeight="1" x14ac:dyDescent="0.25">
      <c r="F204" s="178"/>
      <c r="N204" s="178"/>
      <c r="R204" s="178"/>
      <c r="T204" s="178"/>
      <c r="V204" s="178"/>
      <c r="X204" s="178"/>
    </row>
    <row r="205" spans="6:24" ht="15.75" customHeight="1" x14ac:dyDescent="0.25">
      <c r="F205" s="178"/>
      <c r="N205" s="178"/>
      <c r="R205" s="178"/>
      <c r="T205" s="178"/>
      <c r="V205" s="178"/>
      <c r="X205" s="178"/>
    </row>
    <row r="206" spans="6:24" ht="15.75" customHeight="1" x14ac:dyDescent="0.25">
      <c r="F206" s="178"/>
      <c r="N206" s="178"/>
      <c r="R206" s="178"/>
      <c r="T206" s="178"/>
      <c r="V206" s="178"/>
      <c r="X206" s="178"/>
    </row>
    <row r="207" spans="6:24" ht="15.75" customHeight="1" x14ac:dyDescent="0.25">
      <c r="F207" s="178"/>
      <c r="N207" s="178"/>
      <c r="R207" s="178"/>
      <c r="T207" s="178"/>
      <c r="V207" s="178"/>
      <c r="X207" s="178"/>
    </row>
    <row r="208" spans="6:24" ht="15.75" customHeight="1" x14ac:dyDescent="0.25">
      <c r="F208" s="178"/>
      <c r="N208" s="178"/>
      <c r="R208" s="178"/>
      <c r="T208" s="178"/>
      <c r="V208" s="178"/>
      <c r="X208" s="178"/>
    </row>
    <row r="209" spans="6:24" ht="15.75" customHeight="1" x14ac:dyDescent="0.25">
      <c r="F209" s="178"/>
      <c r="N209" s="178"/>
      <c r="R209" s="178"/>
      <c r="T209" s="178"/>
      <c r="V209" s="178"/>
      <c r="X209" s="178"/>
    </row>
    <row r="210" spans="6:24" ht="15.75" customHeight="1" x14ac:dyDescent="0.25">
      <c r="F210" s="178"/>
      <c r="N210" s="178"/>
      <c r="R210" s="178"/>
      <c r="T210" s="178"/>
      <c r="V210" s="178"/>
      <c r="X210" s="178"/>
    </row>
    <row r="211" spans="6:24" ht="15.75" customHeight="1" x14ac:dyDescent="0.25">
      <c r="F211" s="178"/>
      <c r="N211" s="178"/>
      <c r="R211" s="178"/>
      <c r="T211" s="178"/>
      <c r="V211" s="178"/>
      <c r="X211" s="178"/>
    </row>
    <row r="212" spans="6:24" ht="15.75" customHeight="1" x14ac:dyDescent="0.25">
      <c r="F212" s="178"/>
      <c r="N212" s="178"/>
      <c r="R212" s="178"/>
      <c r="T212" s="178"/>
      <c r="V212" s="178"/>
      <c r="X212" s="178"/>
    </row>
    <row r="213" spans="6:24" ht="15.75" customHeight="1" x14ac:dyDescent="0.25">
      <c r="F213" s="178"/>
      <c r="N213" s="178"/>
      <c r="R213" s="178"/>
      <c r="T213" s="178"/>
      <c r="V213" s="178"/>
      <c r="X213" s="178"/>
    </row>
    <row r="214" spans="6:24" ht="15.75" customHeight="1" x14ac:dyDescent="0.25">
      <c r="F214" s="178"/>
      <c r="N214" s="178"/>
      <c r="R214" s="178"/>
      <c r="T214" s="178"/>
      <c r="V214" s="178"/>
      <c r="X214" s="178"/>
    </row>
    <row r="215" spans="6:24" ht="15.75" customHeight="1" x14ac:dyDescent="0.25">
      <c r="F215" s="178"/>
      <c r="N215" s="178"/>
      <c r="R215" s="178"/>
      <c r="T215" s="178"/>
      <c r="V215" s="178"/>
      <c r="X215" s="178"/>
    </row>
    <row r="216" spans="6:24" ht="15.75" customHeight="1" x14ac:dyDescent="0.25">
      <c r="F216" s="178"/>
      <c r="N216" s="178"/>
      <c r="R216" s="178"/>
      <c r="T216" s="178"/>
      <c r="V216" s="178"/>
      <c r="X216" s="178"/>
    </row>
    <row r="217" spans="6:24" ht="15.75" customHeight="1" x14ac:dyDescent="0.25">
      <c r="F217" s="178"/>
      <c r="N217" s="178"/>
      <c r="R217" s="178"/>
      <c r="T217" s="178"/>
      <c r="V217" s="178"/>
      <c r="X217" s="178"/>
    </row>
    <row r="218" spans="6:24" ht="15.75" customHeight="1" x14ac:dyDescent="0.25">
      <c r="F218" s="178"/>
      <c r="N218" s="178"/>
      <c r="R218" s="178"/>
      <c r="T218" s="178"/>
      <c r="V218" s="178"/>
      <c r="X218" s="178"/>
    </row>
    <row r="219" spans="6:24" ht="15.75" customHeight="1" x14ac:dyDescent="0.25">
      <c r="F219" s="178"/>
      <c r="N219" s="178"/>
      <c r="R219" s="178"/>
      <c r="T219" s="178"/>
      <c r="V219" s="178"/>
      <c r="X219" s="178"/>
    </row>
    <row r="220" spans="6:24" ht="15.75" customHeight="1" x14ac:dyDescent="0.25">
      <c r="F220" s="178"/>
      <c r="N220" s="178"/>
      <c r="R220" s="178"/>
      <c r="T220" s="178"/>
      <c r="V220" s="178"/>
      <c r="X220" s="178"/>
    </row>
    <row r="221" spans="6:24" ht="15.75" customHeight="1" x14ac:dyDescent="0.25">
      <c r="F221" s="178"/>
      <c r="N221" s="178"/>
      <c r="R221" s="178"/>
      <c r="T221" s="178"/>
      <c r="V221" s="178"/>
      <c r="X221" s="178"/>
    </row>
    <row r="222" spans="6:24" ht="15.75" customHeight="1" x14ac:dyDescent="0.25">
      <c r="F222" s="178"/>
      <c r="N222" s="178"/>
      <c r="R222" s="178"/>
      <c r="T222" s="178"/>
      <c r="V222" s="178"/>
      <c r="X222" s="178"/>
    </row>
    <row r="223" spans="6:24" ht="15.75" customHeight="1" x14ac:dyDescent="0.25">
      <c r="F223" s="178"/>
      <c r="N223" s="178"/>
      <c r="R223" s="178"/>
      <c r="T223" s="178"/>
      <c r="V223" s="178"/>
      <c r="X223" s="178"/>
    </row>
    <row r="224" spans="6:24" ht="15.75" customHeight="1" x14ac:dyDescent="0.25">
      <c r="F224" s="178"/>
      <c r="N224" s="178"/>
      <c r="R224" s="178"/>
      <c r="T224" s="178"/>
      <c r="V224" s="178"/>
      <c r="X224" s="178"/>
    </row>
    <row r="225" spans="6:24" ht="15.75" customHeight="1" x14ac:dyDescent="0.25">
      <c r="F225" s="178"/>
      <c r="N225" s="178"/>
      <c r="R225" s="178"/>
      <c r="T225" s="178"/>
      <c r="V225" s="178"/>
      <c r="X225" s="178"/>
    </row>
    <row r="226" spans="6:24" ht="15.75" customHeight="1" x14ac:dyDescent="0.25">
      <c r="F226" s="178"/>
      <c r="N226" s="178"/>
      <c r="R226" s="178"/>
      <c r="T226" s="178"/>
      <c r="V226" s="178"/>
      <c r="X226" s="178"/>
    </row>
    <row r="227" spans="6:24" ht="15.75" customHeight="1" x14ac:dyDescent="0.25">
      <c r="F227" s="178"/>
      <c r="N227" s="178"/>
      <c r="R227" s="178"/>
      <c r="T227" s="178"/>
      <c r="V227" s="178"/>
      <c r="X227" s="178"/>
    </row>
    <row r="228" spans="6:24" ht="15.75" customHeight="1" x14ac:dyDescent="0.25">
      <c r="F228" s="178"/>
      <c r="N228" s="178"/>
      <c r="R228" s="178"/>
      <c r="T228" s="178"/>
      <c r="V228" s="178"/>
      <c r="X228" s="178"/>
    </row>
    <row r="229" spans="6:24" ht="15.75" customHeight="1" x14ac:dyDescent="0.25">
      <c r="F229" s="178"/>
      <c r="N229" s="178"/>
      <c r="R229" s="178"/>
      <c r="T229" s="178"/>
      <c r="V229" s="178"/>
      <c r="X229" s="178"/>
    </row>
    <row r="230" spans="6:24" ht="15.75" customHeight="1" x14ac:dyDescent="0.25">
      <c r="F230" s="178"/>
      <c r="N230" s="178"/>
      <c r="R230" s="178"/>
      <c r="T230" s="178"/>
      <c r="V230" s="178"/>
      <c r="X230" s="178"/>
    </row>
    <row r="231" spans="6:24" ht="15.75" customHeight="1" x14ac:dyDescent="0.25">
      <c r="F231" s="178"/>
      <c r="N231" s="178"/>
      <c r="R231" s="178"/>
      <c r="T231" s="178"/>
      <c r="V231" s="178"/>
      <c r="X231" s="178"/>
    </row>
    <row r="232" spans="6:24" ht="15.75" customHeight="1" x14ac:dyDescent="0.25">
      <c r="F232" s="178"/>
      <c r="N232" s="178"/>
      <c r="R232" s="178"/>
      <c r="T232" s="178"/>
      <c r="V232" s="178"/>
      <c r="X232" s="178"/>
    </row>
    <row r="233" spans="6:24" ht="15.75" customHeight="1" x14ac:dyDescent="0.25">
      <c r="F233" s="178"/>
      <c r="N233" s="178"/>
      <c r="R233" s="178"/>
      <c r="T233" s="178"/>
      <c r="V233" s="178"/>
      <c r="X233" s="178"/>
    </row>
    <row r="234" spans="6:24" ht="15.75" customHeight="1" x14ac:dyDescent="0.25">
      <c r="F234" s="178"/>
      <c r="N234" s="178"/>
      <c r="R234" s="178"/>
      <c r="T234" s="178"/>
      <c r="V234" s="178"/>
      <c r="X234" s="178"/>
    </row>
    <row r="235" spans="6:24" ht="15.75" customHeight="1" x14ac:dyDescent="0.25">
      <c r="F235" s="178"/>
      <c r="N235" s="178"/>
      <c r="R235" s="178"/>
      <c r="T235" s="178"/>
      <c r="V235" s="178"/>
      <c r="X235" s="178"/>
    </row>
    <row r="236" spans="6:24" ht="15.75" customHeight="1" x14ac:dyDescent="0.25">
      <c r="F236" s="178"/>
      <c r="N236" s="178"/>
      <c r="R236" s="178"/>
      <c r="T236" s="178"/>
      <c r="V236" s="178"/>
      <c r="X236" s="178"/>
    </row>
    <row r="237" spans="6:24" ht="15.75" customHeight="1" x14ac:dyDescent="0.25">
      <c r="F237" s="178"/>
      <c r="N237" s="178"/>
      <c r="R237" s="178"/>
      <c r="T237" s="178"/>
      <c r="V237" s="178"/>
      <c r="X237" s="178"/>
    </row>
    <row r="238" spans="6:24" ht="15.75" customHeight="1" x14ac:dyDescent="0.25">
      <c r="F238" s="178"/>
      <c r="N238" s="178"/>
      <c r="R238" s="178"/>
      <c r="T238" s="178"/>
      <c r="V238" s="178"/>
      <c r="X238" s="178"/>
    </row>
    <row r="239" spans="6:24" ht="15.75" customHeight="1" x14ac:dyDescent="0.25">
      <c r="F239" s="178"/>
      <c r="N239" s="178"/>
      <c r="R239" s="178"/>
      <c r="T239" s="178"/>
      <c r="V239" s="178"/>
      <c r="X239" s="178"/>
    </row>
    <row r="240" spans="6:24" ht="15.75" customHeight="1" x14ac:dyDescent="0.25">
      <c r="F240" s="178"/>
      <c r="N240" s="178"/>
      <c r="R240" s="178"/>
      <c r="T240" s="178"/>
      <c r="V240" s="178"/>
      <c r="X240" s="178"/>
    </row>
    <row r="241" spans="6:24" ht="15.75" customHeight="1" x14ac:dyDescent="0.25">
      <c r="F241" s="178"/>
      <c r="N241" s="178"/>
      <c r="R241" s="178"/>
      <c r="T241" s="178"/>
      <c r="V241" s="178"/>
      <c r="X241" s="178"/>
    </row>
    <row r="242" spans="6:24" ht="15.75" customHeight="1" x14ac:dyDescent="0.25">
      <c r="F242" s="178"/>
      <c r="N242" s="178"/>
      <c r="R242" s="178"/>
      <c r="T242" s="178"/>
      <c r="V242" s="178"/>
      <c r="X242" s="178"/>
    </row>
    <row r="243" spans="6:24" ht="15.75" customHeight="1" x14ac:dyDescent="0.25">
      <c r="F243" s="178"/>
      <c r="N243" s="178"/>
      <c r="R243" s="178"/>
      <c r="T243" s="178"/>
      <c r="V243" s="178"/>
      <c r="X243" s="178"/>
    </row>
    <row r="244" spans="6:24" ht="15.75" customHeight="1" x14ac:dyDescent="0.25">
      <c r="F244" s="178"/>
      <c r="N244" s="178"/>
      <c r="R244" s="178"/>
      <c r="T244" s="178"/>
      <c r="V244" s="178"/>
      <c r="X244" s="178"/>
    </row>
    <row r="245" spans="6:24" ht="15.75" customHeight="1" x14ac:dyDescent="0.25">
      <c r="F245" s="178"/>
      <c r="N245" s="178"/>
      <c r="R245" s="178"/>
      <c r="T245" s="178"/>
      <c r="V245" s="178"/>
      <c r="X245" s="178"/>
    </row>
    <row r="246" spans="6:24" ht="15.75" customHeight="1" x14ac:dyDescent="0.25">
      <c r="F246" s="178"/>
      <c r="N246" s="178"/>
      <c r="R246" s="178"/>
      <c r="T246" s="178"/>
      <c r="V246" s="178"/>
      <c r="X246" s="178"/>
    </row>
    <row r="247" spans="6:24" ht="15.75" customHeight="1" x14ac:dyDescent="0.25">
      <c r="F247" s="178"/>
      <c r="N247" s="178"/>
      <c r="R247" s="178"/>
      <c r="T247" s="178"/>
      <c r="V247" s="178"/>
      <c r="X247" s="178"/>
    </row>
    <row r="248" spans="6:24" ht="15.75" customHeight="1" x14ac:dyDescent="0.25">
      <c r="F248" s="178"/>
      <c r="N248" s="178"/>
      <c r="R248" s="178"/>
      <c r="T248" s="178"/>
      <c r="V248" s="178"/>
      <c r="X248" s="178"/>
    </row>
    <row r="249" spans="6:24" ht="15.75" customHeight="1" x14ac:dyDescent="0.25">
      <c r="F249" s="178"/>
      <c r="N249" s="178"/>
      <c r="R249" s="178"/>
      <c r="T249" s="178"/>
      <c r="V249" s="178"/>
      <c r="X249" s="178"/>
    </row>
    <row r="250" spans="6:24" ht="15.75" customHeight="1" x14ac:dyDescent="0.25">
      <c r="F250" s="178"/>
      <c r="N250" s="178"/>
      <c r="R250" s="178"/>
      <c r="T250" s="178"/>
      <c r="V250" s="178"/>
      <c r="X250" s="178"/>
    </row>
    <row r="251" spans="6:24" ht="15.75" customHeight="1" x14ac:dyDescent="0.25">
      <c r="F251" s="178"/>
      <c r="N251" s="178"/>
      <c r="R251" s="178"/>
      <c r="T251" s="178"/>
      <c r="V251" s="178"/>
      <c r="X251" s="178"/>
    </row>
    <row r="252" spans="6:24" ht="15.75" customHeight="1" x14ac:dyDescent="0.25">
      <c r="F252" s="178"/>
      <c r="N252" s="178"/>
      <c r="R252" s="178"/>
      <c r="T252" s="178"/>
      <c r="V252" s="178"/>
      <c r="X252" s="178"/>
    </row>
    <row r="253" spans="6:24" ht="15.75" customHeight="1" x14ac:dyDescent="0.25">
      <c r="F253" s="178"/>
      <c r="N253" s="178"/>
      <c r="R253" s="178"/>
      <c r="T253" s="178"/>
      <c r="V253" s="178"/>
      <c r="X253" s="178"/>
    </row>
    <row r="254" spans="6:24" ht="15.75" customHeight="1" x14ac:dyDescent="0.25">
      <c r="F254" s="178"/>
      <c r="N254" s="178"/>
      <c r="R254" s="178"/>
      <c r="T254" s="178"/>
      <c r="V254" s="178"/>
      <c r="X254" s="178"/>
    </row>
    <row r="255" spans="6:24" ht="15.75" customHeight="1" x14ac:dyDescent="0.25">
      <c r="F255" s="178"/>
      <c r="N255" s="178"/>
      <c r="R255" s="178"/>
      <c r="T255" s="178"/>
      <c r="V255" s="178"/>
      <c r="X255" s="178"/>
    </row>
    <row r="256" spans="6:24" ht="15.75" customHeight="1" x14ac:dyDescent="0.25">
      <c r="F256" s="178"/>
      <c r="N256" s="178"/>
      <c r="R256" s="178"/>
      <c r="T256" s="178"/>
      <c r="V256" s="178"/>
      <c r="X256" s="178"/>
    </row>
    <row r="257" spans="6:24" ht="15.75" customHeight="1" x14ac:dyDescent="0.25">
      <c r="F257" s="178"/>
      <c r="N257" s="178"/>
      <c r="R257" s="178"/>
      <c r="T257" s="178"/>
      <c r="V257" s="178"/>
      <c r="X257" s="178"/>
    </row>
    <row r="258" spans="6:24" ht="15.75" customHeight="1" x14ac:dyDescent="0.25">
      <c r="F258" s="178"/>
      <c r="N258" s="178"/>
      <c r="R258" s="178"/>
      <c r="T258" s="178"/>
      <c r="V258" s="178"/>
      <c r="X258" s="178"/>
    </row>
    <row r="259" spans="6:24" ht="15.75" customHeight="1" x14ac:dyDescent="0.25">
      <c r="F259" s="178"/>
      <c r="N259" s="178"/>
      <c r="R259" s="178"/>
      <c r="T259" s="178"/>
      <c r="V259" s="178"/>
      <c r="X259" s="178"/>
    </row>
    <row r="260" spans="6:24" ht="15.75" customHeight="1" x14ac:dyDescent="0.25">
      <c r="F260" s="178"/>
      <c r="N260" s="178"/>
      <c r="R260" s="178"/>
      <c r="T260" s="178"/>
      <c r="V260" s="178"/>
      <c r="X260" s="178"/>
    </row>
    <row r="261" spans="6:24" ht="15.75" customHeight="1" x14ac:dyDescent="0.25">
      <c r="F261" s="178"/>
      <c r="N261" s="178"/>
      <c r="R261" s="178"/>
      <c r="T261" s="178"/>
      <c r="V261" s="178"/>
      <c r="X261" s="178"/>
    </row>
    <row r="262" spans="6:24" ht="15.75" customHeight="1" x14ac:dyDescent="0.25">
      <c r="F262" s="178"/>
      <c r="N262" s="178"/>
      <c r="R262" s="178"/>
      <c r="T262" s="178"/>
      <c r="V262" s="178"/>
      <c r="X262" s="178"/>
    </row>
    <row r="263" spans="6:24" ht="15.75" customHeight="1" x14ac:dyDescent="0.25">
      <c r="F263" s="178"/>
      <c r="N263" s="178"/>
      <c r="R263" s="178"/>
      <c r="T263" s="178"/>
      <c r="V263" s="178"/>
      <c r="X263" s="178"/>
    </row>
    <row r="264" spans="6:24" ht="15.75" customHeight="1" x14ac:dyDescent="0.25">
      <c r="F264" s="178"/>
      <c r="N264" s="178"/>
      <c r="R264" s="178"/>
      <c r="T264" s="178"/>
      <c r="V264" s="178"/>
      <c r="X264" s="178"/>
    </row>
    <row r="265" spans="6:24" ht="15.75" customHeight="1" x14ac:dyDescent="0.25">
      <c r="F265" s="178"/>
      <c r="N265" s="178"/>
      <c r="R265" s="178"/>
      <c r="T265" s="178"/>
      <c r="V265" s="178"/>
      <c r="X265" s="178"/>
    </row>
    <row r="266" spans="6:24" ht="15.75" customHeight="1" x14ac:dyDescent="0.25">
      <c r="F266" s="178"/>
      <c r="N266" s="178"/>
      <c r="R266" s="178"/>
      <c r="T266" s="178"/>
      <c r="V266" s="178"/>
      <c r="X266" s="178"/>
    </row>
    <row r="267" spans="6:24" ht="15.75" customHeight="1" x14ac:dyDescent="0.25">
      <c r="F267" s="178"/>
      <c r="N267" s="178"/>
      <c r="R267" s="178"/>
      <c r="T267" s="178"/>
      <c r="V267" s="178"/>
      <c r="X267" s="178"/>
    </row>
    <row r="268" spans="6:24" ht="15.75" customHeight="1" x14ac:dyDescent="0.25">
      <c r="F268" s="178"/>
      <c r="N268" s="178"/>
      <c r="R268" s="178"/>
      <c r="T268" s="178"/>
      <c r="V268" s="178"/>
      <c r="X268" s="178"/>
    </row>
    <row r="269" spans="6:24" ht="15.75" customHeight="1" x14ac:dyDescent="0.25">
      <c r="F269" s="178"/>
      <c r="N269" s="178"/>
      <c r="R269" s="178"/>
      <c r="T269" s="178"/>
      <c r="V269" s="178"/>
      <c r="X269" s="178"/>
    </row>
    <row r="270" spans="6:24" ht="15.75" customHeight="1" x14ac:dyDescent="0.25">
      <c r="F270" s="178"/>
      <c r="N270" s="178"/>
      <c r="R270" s="178"/>
      <c r="T270" s="178"/>
      <c r="V270" s="178"/>
      <c r="X270" s="178"/>
    </row>
    <row r="271" spans="6:24" ht="15.75" customHeight="1" x14ac:dyDescent="0.25">
      <c r="F271" s="178"/>
      <c r="N271" s="178"/>
      <c r="R271" s="178"/>
      <c r="T271" s="178"/>
      <c r="V271" s="178"/>
      <c r="X271" s="178"/>
    </row>
    <row r="272" spans="6:24" ht="15.75" customHeight="1" x14ac:dyDescent="0.25">
      <c r="F272" s="178"/>
      <c r="N272" s="178"/>
      <c r="R272" s="178"/>
      <c r="T272" s="178"/>
      <c r="V272" s="178"/>
      <c r="X272" s="178"/>
    </row>
    <row r="273" spans="6:24" ht="15.75" customHeight="1" x14ac:dyDescent="0.25">
      <c r="F273" s="178"/>
      <c r="N273" s="178"/>
      <c r="R273" s="178"/>
      <c r="T273" s="178"/>
      <c r="V273" s="178"/>
      <c r="X273" s="178"/>
    </row>
    <row r="274" spans="6:24" ht="15.75" customHeight="1" x14ac:dyDescent="0.25">
      <c r="F274" s="178"/>
      <c r="N274" s="178"/>
      <c r="R274" s="178"/>
      <c r="T274" s="178"/>
      <c r="V274" s="178"/>
      <c r="X274" s="178"/>
    </row>
    <row r="275" spans="6:24" ht="15.75" customHeight="1" x14ac:dyDescent="0.25">
      <c r="F275" s="178"/>
      <c r="N275" s="178"/>
      <c r="R275" s="178"/>
      <c r="T275" s="178"/>
      <c r="V275" s="178"/>
      <c r="X275" s="178"/>
    </row>
    <row r="276" spans="6:24" ht="15.75" customHeight="1" x14ac:dyDescent="0.25">
      <c r="F276" s="178"/>
      <c r="N276" s="178"/>
      <c r="R276" s="178"/>
      <c r="T276" s="178"/>
      <c r="V276" s="178"/>
      <c r="X276" s="178"/>
    </row>
    <row r="277" spans="6:24" ht="15.75" customHeight="1" x14ac:dyDescent="0.25">
      <c r="F277" s="178"/>
      <c r="N277" s="178"/>
      <c r="R277" s="178"/>
      <c r="T277" s="178"/>
      <c r="V277" s="178"/>
      <c r="X277" s="178"/>
    </row>
    <row r="278" spans="6:24" ht="15.75" customHeight="1" x14ac:dyDescent="0.25">
      <c r="F278" s="178"/>
      <c r="N278" s="178"/>
      <c r="R278" s="178"/>
      <c r="T278" s="178"/>
      <c r="V278" s="178"/>
      <c r="X278" s="178"/>
    </row>
    <row r="279" spans="6:24" ht="15.75" customHeight="1" x14ac:dyDescent="0.25">
      <c r="F279" s="178"/>
      <c r="N279" s="178"/>
      <c r="R279" s="178"/>
      <c r="T279" s="178"/>
      <c r="V279" s="178"/>
      <c r="X279" s="178"/>
    </row>
    <row r="280" spans="6:24" ht="15.75" customHeight="1" x14ac:dyDescent="0.25">
      <c r="F280" s="178"/>
      <c r="N280" s="178"/>
      <c r="R280" s="178"/>
      <c r="T280" s="178"/>
      <c r="V280" s="178"/>
      <c r="X280" s="178"/>
    </row>
    <row r="281" spans="6:24" ht="15.75" customHeight="1" x14ac:dyDescent="0.25">
      <c r="F281" s="178"/>
      <c r="N281" s="178"/>
      <c r="R281" s="178"/>
      <c r="T281" s="178"/>
      <c r="V281" s="178"/>
      <c r="X281" s="178"/>
    </row>
    <row r="282" spans="6:24" ht="15.75" customHeight="1" x14ac:dyDescent="0.25">
      <c r="F282" s="178"/>
      <c r="N282" s="178"/>
      <c r="R282" s="178"/>
      <c r="T282" s="178"/>
      <c r="V282" s="178"/>
      <c r="X282" s="178"/>
    </row>
    <row r="283" spans="6:24" ht="15.75" customHeight="1" x14ac:dyDescent="0.25">
      <c r="F283" s="178"/>
      <c r="N283" s="178"/>
      <c r="R283" s="178"/>
      <c r="T283" s="178"/>
      <c r="V283" s="178"/>
      <c r="X283" s="178"/>
    </row>
    <row r="284" spans="6:24" ht="15.75" customHeight="1" x14ac:dyDescent="0.25">
      <c r="F284" s="178"/>
      <c r="N284" s="178"/>
      <c r="R284" s="178"/>
      <c r="T284" s="178"/>
      <c r="V284" s="178"/>
      <c r="X284" s="178"/>
    </row>
    <row r="285" spans="6:24" ht="15.75" customHeight="1" x14ac:dyDescent="0.25">
      <c r="F285" s="178"/>
      <c r="N285" s="178"/>
      <c r="R285" s="178"/>
      <c r="T285" s="178"/>
      <c r="V285" s="178"/>
      <c r="X285" s="178"/>
    </row>
    <row r="286" spans="6:24" ht="15.75" customHeight="1" x14ac:dyDescent="0.25">
      <c r="F286" s="178"/>
      <c r="N286" s="178"/>
      <c r="R286" s="178"/>
      <c r="T286" s="178"/>
      <c r="V286" s="178"/>
      <c r="X286" s="178"/>
    </row>
    <row r="287" spans="6:24" ht="15.75" customHeight="1" x14ac:dyDescent="0.25">
      <c r="F287" s="178"/>
      <c r="N287" s="178"/>
      <c r="R287" s="178"/>
      <c r="T287" s="178"/>
      <c r="V287" s="178"/>
      <c r="X287" s="178"/>
    </row>
    <row r="288" spans="6:24" ht="15.75" customHeight="1" x14ac:dyDescent="0.25">
      <c r="F288" s="178"/>
      <c r="N288" s="178"/>
      <c r="R288" s="178"/>
      <c r="T288" s="178"/>
      <c r="V288" s="178"/>
      <c r="X288" s="178"/>
    </row>
    <row r="289" spans="6:24" ht="15.75" customHeight="1" x14ac:dyDescent="0.25">
      <c r="F289" s="178"/>
      <c r="N289" s="178"/>
      <c r="R289" s="178"/>
      <c r="T289" s="178"/>
      <c r="V289" s="178"/>
      <c r="X289" s="178"/>
    </row>
    <row r="290" spans="6:24" ht="15.75" customHeight="1" x14ac:dyDescent="0.25">
      <c r="F290" s="178"/>
      <c r="N290" s="178"/>
      <c r="R290" s="178"/>
      <c r="T290" s="178"/>
      <c r="V290" s="178"/>
      <c r="X290" s="178"/>
    </row>
    <row r="291" spans="6:24" ht="15.75" customHeight="1" x14ac:dyDescent="0.25">
      <c r="F291" s="178"/>
      <c r="N291" s="178"/>
      <c r="R291" s="178"/>
      <c r="T291" s="178"/>
      <c r="V291" s="178"/>
      <c r="X291" s="178"/>
    </row>
    <row r="292" spans="6:24" ht="15.75" customHeight="1" x14ac:dyDescent="0.25">
      <c r="F292" s="178"/>
      <c r="N292" s="178"/>
      <c r="R292" s="178"/>
      <c r="T292" s="178"/>
      <c r="V292" s="178"/>
      <c r="X292" s="178"/>
    </row>
    <row r="293" spans="6:24" ht="15.75" customHeight="1" x14ac:dyDescent="0.25">
      <c r="F293" s="178"/>
      <c r="N293" s="178"/>
      <c r="R293" s="178"/>
      <c r="T293" s="178"/>
      <c r="V293" s="178"/>
      <c r="X293" s="178"/>
    </row>
    <row r="294" spans="6:24" ht="15.75" customHeight="1" x14ac:dyDescent="0.25">
      <c r="F294" s="178"/>
      <c r="N294" s="178"/>
      <c r="R294" s="178"/>
      <c r="T294" s="178"/>
      <c r="V294" s="178"/>
      <c r="X294" s="178"/>
    </row>
    <row r="295" spans="6:24" ht="15.75" customHeight="1" x14ac:dyDescent="0.25">
      <c r="F295" s="178"/>
      <c r="N295" s="178"/>
      <c r="R295" s="178"/>
      <c r="T295" s="178"/>
      <c r="V295" s="178"/>
      <c r="X295" s="178"/>
    </row>
    <row r="296" spans="6:24" ht="15.75" customHeight="1" x14ac:dyDescent="0.25">
      <c r="F296" s="178"/>
      <c r="N296" s="178"/>
      <c r="R296" s="178"/>
      <c r="T296" s="178"/>
      <c r="V296" s="178"/>
      <c r="X296" s="178"/>
    </row>
    <row r="297" spans="6:24" ht="15.75" customHeight="1" x14ac:dyDescent="0.25">
      <c r="F297" s="178"/>
      <c r="N297" s="178"/>
      <c r="R297" s="178"/>
      <c r="T297" s="178"/>
      <c r="V297" s="178"/>
      <c r="X297" s="178"/>
    </row>
    <row r="298" spans="6:24" ht="15.75" customHeight="1" x14ac:dyDescent="0.25">
      <c r="F298" s="178"/>
      <c r="N298" s="178"/>
      <c r="R298" s="178"/>
      <c r="T298" s="178"/>
      <c r="V298" s="178"/>
      <c r="X298" s="178"/>
    </row>
    <row r="299" spans="6:24" ht="15.75" customHeight="1" x14ac:dyDescent="0.25">
      <c r="F299" s="178"/>
      <c r="N299" s="178"/>
      <c r="R299" s="178"/>
      <c r="T299" s="178"/>
      <c r="V299" s="178"/>
      <c r="X299" s="178"/>
    </row>
    <row r="300" spans="6:24" ht="15.75" customHeight="1" x14ac:dyDescent="0.25">
      <c r="F300" s="178"/>
      <c r="N300" s="178"/>
      <c r="R300" s="178"/>
      <c r="T300" s="178"/>
      <c r="V300" s="178"/>
      <c r="X300" s="178"/>
    </row>
    <row r="301" spans="6:24" ht="15.75" customHeight="1" x14ac:dyDescent="0.25">
      <c r="F301" s="178"/>
      <c r="N301" s="178"/>
      <c r="R301" s="178"/>
      <c r="T301" s="178"/>
      <c r="V301" s="178"/>
      <c r="X301" s="178"/>
    </row>
    <row r="302" spans="6:24" ht="15.75" customHeight="1" x14ac:dyDescent="0.25">
      <c r="F302" s="178"/>
      <c r="N302" s="178"/>
      <c r="R302" s="178"/>
      <c r="T302" s="178"/>
      <c r="V302" s="178"/>
      <c r="X302" s="178"/>
    </row>
    <row r="303" spans="6:24" ht="15.75" customHeight="1" x14ac:dyDescent="0.25">
      <c r="F303" s="178"/>
      <c r="N303" s="178"/>
      <c r="R303" s="178"/>
      <c r="T303" s="178"/>
      <c r="V303" s="178"/>
      <c r="X303" s="178"/>
    </row>
    <row r="304" spans="6:24" ht="15.75" customHeight="1" x14ac:dyDescent="0.25">
      <c r="F304" s="178"/>
      <c r="N304" s="178"/>
      <c r="R304" s="178"/>
      <c r="T304" s="178"/>
      <c r="V304" s="178"/>
      <c r="X304" s="178"/>
    </row>
    <row r="305" spans="6:24" ht="15.75" customHeight="1" x14ac:dyDescent="0.25">
      <c r="F305" s="178"/>
      <c r="N305" s="178"/>
      <c r="R305" s="178"/>
      <c r="T305" s="178"/>
      <c r="V305" s="178"/>
      <c r="X305" s="178"/>
    </row>
    <row r="306" spans="6:24" ht="15.75" customHeight="1" x14ac:dyDescent="0.25">
      <c r="F306" s="178"/>
      <c r="N306" s="178"/>
      <c r="R306" s="178"/>
      <c r="T306" s="178"/>
      <c r="V306" s="178"/>
      <c r="X306" s="178"/>
    </row>
    <row r="307" spans="6:24" ht="15.75" customHeight="1" x14ac:dyDescent="0.25">
      <c r="F307" s="178"/>
      <c r="N307" s="178"/>
      <c r="R307" s="178"/>
      <c r="T307" s="178"/>
      <c r="V307" s="178"/>
      <c r="X307" s="178"/>
    </row>
    <row r="308" spans="6:24" ht="15.75" customHeight="1" x14ac:dyDescent="0.25">
      <c r="F308" s="178"/>
      <c r="N308" s="178"/>
      <c r="R308" s="178"/>
      <c r="T308" s="178"/>
      <c r="V308" s="178"/>
      <c r="X308" s="178"/>
    </row>
    <row r="309" spans="6:24" ht="15.75" customHeight="1" x14ac:dyDescent="0.25">
      <c r="F309" s="178"/>
      <c r="N309" s="178"/>
      <c r="R309" s="178"/>
      <c r="T309" s="178"/>
      <c r="V309" s="178"/>
      <c r="X309" s="178"/>
    </row>
    <row r="310" spans="6:24" ht="15.75" customHeight="1" x14ac:dyDescent="0.25">
      <c r="F310" s="178"/>
      <c r="N310" s="178"/>
      <c r="R310" s="178"/>
      <c r="T310" s="178"/>
      <c r="V310" s="178"/>
      <c r="X310" s="178"/>
    </row>
    <row r="311" spans="6:24" ht="15.75" customHeight="1" x14ac:dyDescent="0.25">
      <c r="F311" s="178"/>
      <c r="N311" s="178"/>
      <c r="R311" s="178"/>
      <c r="T311" s="178"/>
      <c r="V311" s="178"/>
      <c r="X311" s="178"/>
    </row>
    <row r="312" spans="6:24" ht="15.75" customHeight="1" x14ac:dyDescent="0.25">
      <c r="F312" s="178"/>
      <c r="N312" s="178"/>
      <c r="R312" s="178"/>
      <c r="T312" s="178"/>
      <c r="V312" s="178"/>
      <c r="X312" s="178"/>
    </row>
    <row r="313" spans="6:24" ht="15.75" customHeight="1" x14ac:dyDescent="0.25">
      <c r="F313" s="178"/>
      <c r="N313" s="178"/>
      <c r="R313" s="178"/>
      <c r="T313" s="178"/>
      <c r="V313" s="178"/>
      <c r="X313" s="178"/>
    </row>
    <row r="314" spans="6:24" ht="15.75" customHeight="1" x14ac:dyDescent="0.25">
      <c r="F314" s="178"/>
      <c r="N314" s="178"/>
      <c r="R314" s="178"/>
      <c r="T314" s="178"/>
      <c r="V314" s="178"/>
      <c r="X314" s="178"/>
    </row>
    <row r="315" spans="6:24" ht="15.75" customHeight="1" x14ac:dyDescent="0.25">
      <c r="F315" s="178"/>
      <c r="N315" s="178"/>
      <c r="R315" s="178"/>
      <c r="T315" s="178"/>
      <c r="V315" s="178"/>
      <c r="X315" s="178"/>
    </row>
    <row r="316" spans="6:24" ht="15.75" customHeight="1" x14ac:dyDescent="0.25">
      <c r="F316" s="178"/>
      <c r="N316" s="178"/>
      <c r="R316" s="178"/>
      <c r="T316" s="178"/>
      <c r="V316" s="178"/>
      <c r="X316" s="178"/>
    </row>
    <row r="317" spans="6:24" ht="15.75" customHeight="1" x14ac:dyDescent="0.25">
      <c r="F317" s="178"/>
      <c r="N317" s="178"/>
      <c r="R317" s="178"/>
      <c r="T317" s="178"/>
      <c r="V317" s="178"/>
      <c r="X317" s="178"/>
    </row>
    <row r="318" spans="6:24" ht="15.75" customHeight="1" x14ac:dyDescent="0.25">
      <c r="F318" s="178"/>
      <c r="N318" s="178"/>
      <c r="R318" s="178"/>
      <c r="T318" s="178"/>
      <c r="V318" s="178"/>
      <c r="X318" s="178"/>
    </row>
    <row r="319" spans="6:24" ht="15.75" customHeight="1" x14ac:dyDescent="0.25">
      <c r="F319" s="178"/>
      <c r="N319" s="178"/>
      <c r="R319" s="178"/>
      <c r="T319" s="178"/>
      <c r="V319" s="178"/>
      <c r="X319" s="178"/>
    </row>
    <row r="320" spans="6:24" ht="15.75" customHeight="1" x14ac:dyDescent="0.25">
      <c r="F320" s="178"/>
      <c r="N320" s="178"/>
      <c r="R320" s="178"/>
      <c r="T320" s="178"/>
      <c r="V320" s="178"/>
      <c r="X320" s="178"/>
    </row>
    <row r="321" spans="6:24" ht="15.75" customHeight="1" x14ac:dyDescent="0.25">
      <c r="F321" s="178"/>
      <c r="N321" s="178"/>
      <c r="R321" s="178"/>
      <c r="T321" s="178"/>
      <c r="V321" s="178"/>
      <c r="X321" s="178"/>
    </row>
    <row r="322" spans="6:24" ht="15.75" customHeight="1" x14ac:dyDescent="0.25">
      <c r="F322" s="178"/>
      <c r="N322" s="178"/>
      <c r="R322" s="178"/>
      <c r="T322" s="178"/>
      <c r="V322" s="178"/>
      <c r="X322" s="178"/>
    </row>
    <row r="323" spans="6:24" ht="15.75" customHeight="1" x14ac:dyDescent="0.25">
      <c r="F323" s="178"/>
      <c r="N323" s="178"/>
      <c r="R323" s="178"/>
      <c r="T323" s="178"/>
      <c r="V323" s="178"/>
      <c r="X323" s="178"/>
    </row>
    <row r="324" spans="6:24" ht="15.75" customHeight="1" x14ac:dyDescent="0.25">
      <c r="F324" s="178"/>
      <c r="N324" s="178"/>
      <c r="R324" s="178"/>
      <c r="T324" s="178"/>
      <c r="V324" s="178"/>
      <c r="X324" s="178"/>
    </row>
    <row r="325" spans="6:24" ht="15.75" customHeight="1" x14ac:dyDescent="0.25">
      <c r="F325" s="178"/>
      <c r="N325" s="178"/>
      <c r="R325" s="178"/>
      <c r="T325" s="178"/>
      <c r="V325" s="178"/>
      <c r="X325" s="178"/>
    </row>
    <row r="326" spans="6:24" ht="15.75" customHeight="1" x14ac:dyDescent="0.25">
      <c r="F326" s="178"/>
      <c r="N326" s="178"/>
      <c r="R326" s="178"/>
      <c r="T326" s="178"/>
      <c r="V326" s="178"/>
      <c r="X326" s="178"/>
    </row>
    <row r="327" spans="6:24" ht="15.75" customHeight="1" x14ac:dyDescent="0.25">
      <c r="F327" s="178"/>
      <c r="N327" s="178"/>
      <c r="R327" s="178"/>
      <c r="T327" s="178"/>
      <c r="V327" s="178"/>
      <c r="X327" s="178"/>
    </row>
    <row r="328" spans="6:24" ht="15.75" customHeight="1" x14ac:dyDescent="0.25">
      <c r="F328" s="178"/>
      <c r="N328" s="178"/>
      <c r="R328" s="178"/>
      <c r="T328" s="178"/>
      <c r="V328" s="178"/>
      <c r="X328" s="178"/>
    </row>
    <row r="329" spans="6:24" ht="15.75" customHeight="1" x14ac:dyDescent="0.25">
      <c r="F329" s="178"/>
      <c r="N329" s="178"/>
      <c r="R329" s="178"/>
      <c r="T329" s="178"/>
      <c r="V329" s="178"/>
      <c r="X329" s="178"/>
    </row>
    <row r="330" spans="6:24" ht="15.75" customHeight="1" x14ac:dyDescent="0.25">
      <c r="F330" s="178"/>
      <c r="N330" s="178"/>
      <c r="R330" s="178"/>
      <c r="T330" s="178"/>
      <c r="V330" s="178"/>
      <c r="X330" s="178"/>
    </row>
    <row r="331" spans="6:24" ht="15.75" customHeight="1" x14ac:dyDescent="0.25">
      <c r="F331" s="178"/>
      <c r="N331" s="178"/>
      <c r="R331" s="178"/>
      <c r="T331" s="178"/>
      <c r="V331" s="178"/>
      <c r="X331" s="178"/>
    </row>
    <row r="332" spans="6:24" ht="15.75" customHeight="1" x14ac:dyDescent="0.25">
      <c r="F332" s="178"/>
      <c r="N332" s="178"/>
      <c r="R332" s="178"/>
      <c r="T332" s="178"/>
      <c r="V332" s="178"/>
      <c r="X332" s="178"/>
    </row>
    <row r="333" spans="6:24" ht="15.75" customHeight="1" x14ac:dyDescent="0.25">
      <c r="F333" s="178"/>
      <c r="N333" s="178"/>
      <c r="R333" s="178"/>
      <c r="T333" s="178"/>
      <c r="V333" s="178"/>
      <c r="X333" s="178"/>
    </row>
    <row r="334" spans="6:24" ht="15.75" customHeight="1" x14ac:dyDescent="0.25">
      <c r="F334" s="178"/>
      <c r="N334" s="178"/>
      <c r="R334" s="178"/>
      <c r="T334" s="178"/>
      <c r="V334" s="178"/>
      <c r="X334" s="178"/>
    </row>
    <row r="335" spans="6:24" ht="15.75" customHeight="1" x14ac:dyDescent="0.25">
      <c r="F335" s="178"/>
      <c r="N335" s="178"/>
      <c r="R335" s="178"/>
      <c r="T335" s="178"/>
      <c r="V335" s="178"/>
      <c r="X335" s="178"/>
    </row>
    <row r="336" spans="6:24" ht="15.75" customHeight="1" x14ac:dyDescent="0.25">
      <c r="F336" s="178"/>
      <c r="N336" s="178"/>
      <c r="R336" s="178"/>
      <c r="T336" s="178"/>
      <c r="V336" s="178"/>
      <c r="X336" s="178"/>
    </row>
    <row r="337" spans="6:24" ht="15.75" customHeight="1" x14ac:dyDescent="0.25">
      <c r="F337" s="178"/>
      <c r="N337" s="178"/>
      <c r="R337" s="178"/>
      <c r="T337" s="178"/>
      <c r="V337" s="178"/>
      <c r="X337" s="178"/>
    </row>
    <row r="338" spans="6:24" ht="15.75" customHeight="1" x14ac:dyDescent="0.25">
      <c r="F338" s="178"/>
      <c r="N338" s="178"/>
      <c r="R338" s="178"/>
      <c r="T338" s="178"/>
      <c r="V338" s="178"/>
      <c r="X338" s="178"/>
    </row>
    <row r="339" spans="6:24" ht="15.75" customHeight="1" x14ac:dyDescent="0.25">
      <c r="F339" s="178"/>
      <c r="N339" s="178"/>
      <c r="R339" s="178"/>
      <c r="T339" s="178"/>
      <c r="V339" s="178"/>
      <c r="X339" s="178"/>
    </row>
    <row r="340" spans="6:24" ht="15.75" customHeight="1" x14ac:dyDescent="0.25">
      <c r="F340" s="178"/>
      <c r="N340" s="178"/>
      <c r="R340" s="178"/>
      <c r="T340" s="178"/>
      <c r="V340" s="178"/>
      <c r="X340" s="178"/>
    </row>
    <row r="341" spans="6:24" ht="15.75" customHeight="1" x14ac:dyDescent="0.25">
      <c r="F341" s="178"/>
      <c r="N341" s="178"/>
      <c r="R341" s="178"/>
      <c r="T341" s="178"/>
      <c r="V341" s="178"/>
      <c r="X341" s="178"/>
    </row>
    <row r="342" spans="6:24" ht="15.75" customHeight="1" x14ac:dyDescent="0.25">
      <c r="F342" s="178"/>
      <c r="N342" s="178"/>
      <c r="R342" s="178"/>
      <c r="T342" s="178"/>
      <c r="V342" s="178"/>
      <c r="X342" s="178"/>
    </row>
    <row r="343" spans="6:24" ht="15.75" customHeight="1" x14ac:dyDescent="0.25">
      <c r="F343" s="178"/>
      <c r="N343" s="178"/>
      <c r="R343" s="178"/>
      <c r="T343" s="178"/>
      <c r="V343" s="178"/>
      <c r="X343" s="178"/>
    </row>
    <row r="344" spans="6:24" ht="15.75" customHeight="1" x14ac:dyDescent="0.25">
      <c r="F344" s="178"/>
      <c r="N344" s="178"/>
      <c r="R344" s="178"/>
      <c r="T344" s="178"/>
      <c r="V344" s="178"/>
      <c r="X344" s="178"/>
    </row>
    <row r="345" spans="6:24" ht="15.75" customHeight="1" x14ac:dyDescent="0.25">
      <c r="F345" s="178"/>
      <c r="N345" s="178"/>
      <c r="R345" s="178"/>
      <c r="T345" s="178"/>
      <c r="V345" s="178"/>
      <c r="X345" s="178"/>
    </row>
    <row r="346" spans="6:24" ht="15.75" customHeight="1" x14ac:dyDescent="0.25">
      <c r="F346" s="178"/>
      <c r="N346" s="178"/>
      <c r="R346" s="178"/>
      <c r="T346" s="178"/>
      <c r="V346" s="178"/>
      <c r="X346" s="178"/>
    </row>
    <row r="347" spans="6:24" ht="15.75" customHeight="1" x14ac:dyDescent="0.25">
      <c r="F347" s="178"/>
      <c r="N347" s="178"/>
      <c r="R347" s="178"/>
      <c r="T347" s="178"/>
      <c r="V347" s="178"/>
      <c r="X347" s="178"/>
    </row>
    <row r="348" spans="6:24" ht="15.75" customHeight="1" x14ac:dyDescent="0.25">
      <c r="F348" s="178"/>
      <c r="N348" s="178"/>
      <c r="R348" s="178"/>
      <c r="T348" s="178"/>
      <c r="V348" s="178"/>
      <c r="X348" s="178"/>
    </row>
    <row r="349" spans="6:24" ht="15.75" customHeight="1" x14ac:dyDescent="0.25">
      <c r="F349" s="178"/>
      <c r="N349" s="178"/>
      <c r="R349" s="178"/>
      <c r="T349" s="178"/>
      <c r="V349" s="178"/>
      <c r="X349" s="178"/>
    </row>
    <row r="350" spans="6:24" ht="15.75" customHeight="1" x14ac:dyDescent="0.25">
      <c r="F350" s="178"/>
      <c r="N350" s="178"/>
      <c r="R350" s="178"/>
      <c r="T350" s="178"/>
      <c r="V350" s="178"/>
      <c r="X350" s="178"/>
    </row>
    <row r="351" spans="6:24" ht="15.75" customHeight="1" x14ac:dyDescent="0.25">
      <c r="F351" s="178"/>
      <c r="N351" s="178"/>
      <c r="R351" s="178"/>
      <c r="T351" s="178"/>
      <c r="V351" s="178"/>
      <c r="X351" s="178"/>
    </row>
    <row r="352" spans="6:24" ht="15.75" customHeight="1" x14ac:dyDescent="0.25">
      <c r="F352" s="178"/>
      <c r="N352" s="178"/>
      <c r="R352" s="178"/>
      <c r="T352" s="178"/>
      <c r="V352" s="178"/>
      <c r="X352" s="178"/>
    </row>
    <row r="353" spans="6:24" ht="15.75" customHeight="1" x14ac:dyDescent="0.25">
      <c r="F353" s="178"/>
      <c r="N353" s="178"/>
      <c r="R353" s="178"/>
      <c r="T353" s="178"/>
      <c r="V353" s="178"/>
      <c r="X353" s="178"/>
    </row>
    <row r="354" spans="6:24" ht="15.75" customHeight="1" x14ac:dyDescent="0.25">
      <c r="F354" s="178"/>
      <c r="N354" s="178"/>
      <c r="R354" s="178"/>
      <c r="T354" s="178"/>
      <c r="V354" s="178"/>
      <c r="X354" s="178"/>
    </row>
    <row r="355" spans="6:24" ht="15.75" customHeight="1" x14ac:dyDescent="0.25">
      <c r="F355" s="178"/>
      <c r="N355" s="178"/>
      <c r="R355" s="178"/>
      <c r="T355" s="178"/>
      <c r="V355" s="178"/>
      <c r="X355" s="178"/>
    </row>
    <row r="356" spans="6:24" ht="15.75" customHeight="1" x14ac:dyDescent="0.25">
      <c r="F356" s="178"/>
      <c r="N356" s="178"/>
      <c r="R356" s="178"/>
      <c r="T356" s="178"/>
      <c r="V356" s="178"/>
      <c r="X356" s="178"/>
    </row>
    <row r="357" spans="6:24" ht="15.75" customHeight="1" x14ac:dyDescent="0.25">
      <c r="F357" s="178"/>
      <c r="N357" s="178"/>
      <c r="R357" s="178"/>
      <c r="T357" s="178"/>
      <c r="V357" s="178"/>
      <c r="X357" s="178"/>
    </row>
    <row r="358" spans="6:24" ht="15.75" customHeight="1" x14ac:dyDescent="0.25">
      <c r="F358" s="178"/>
      <c r="N358" s="178"/>
      <c r="R358" s="178"/>
      <c r="T358" s="178"/>
      <c r="V358" s="178"/>
      <c r="X358" s="178"/>
    </row>
    <row r="359" spans="6:24" ht="15.75" customHeight="1" x14ac:dyDescent="0.25">
      <c r="F359" s="178"/>
      <c r="N359" s="178"/>
      <c r="R359" s="178"/>
      <c r="T359" s="178"/>
      <c r="V359" s="178"/>
      <c r="X359" s="178"/>
    </row>
    <row r="360" spans="6:24" ht="15.75" customHeight="1" x14ac:dyDescent="0.25">
      <c r="F360" s="178"/>
      <c r="N360" s="178"/>
      <c r="R360" s="178"/>
      <c r="T360" s="178"/>
      <c r="V360" s="178"/>
      <c r="X360" s="178"/>
    </row>
    <row r="361" spans="6:24" ht="15.75" customHeight="1" x14ac:dyDescent="0.25">
      <c r="F361" s="178"/>
      <c r="N361" s="178"/>
      <c r="R361" s="178"/>
      <c r="T361" s="178"/>
      <c r="V361" s="178"/>
      <c r="X361" s="178"/>
    </row>
    <row r="362" spans="6:24" ht="15.75" customHeight="1" x14ac:dyDescent="0.25">
      <c r="F362" s="178"/>
      <c r="N362" s="178"/>
      <c r="R362" s="178"/>
      <c r="T362" s="178"/>
      <c r="V362" s="178"/>
      <c r="X362" s="178"/>
    </row>
    <row r="363" spans="6:24" ht="15.75" customHeight="1" x14ac:dyDescent="0.25">
      <c r="F363" s="178"/>
      <c r="N363" s="178"/>
      <c r="R363" s="178"/>
      <c r="T363" s="178"/>
      <c r="V363" s="178"/>
      <c r="X363" s="178"/>
    </row>
    <row r="364" spans="6:24" ht="15.75" customHeight="1" x14ac:dyDescent="0.25">
      <c r="F364" s="178"/>
      <c r="N364" s="178"/>
      <c r="R364" s="178"/>
      <c r="T364" s="178"/>
      <c r="V364" s="178"/>
      <c r="X364" s="178"/>
    </row>
    <row r="365" spans="6:24" ht="15.75" customHeight="1" x14ac:dyDescent="0.25">
      <c r="F365" s="178"/>
      <c r="N365" s="178"/>
      <c r="R365" s="178"/>
      <c r="T365" s="178"/>
      <c r="V365" s="178"/>
      <c r="X365" s="178"/>
    </row>
    <row r="366" spans="6:24" ht="15.75" customHeight="1" x14ac:dyDescent="0.25">
      <c r="F366" s="178"/>
      <c r="N366" s="178"/>
      <c r="R366" s="178"/>
      <c r="T366" s="178"/>
      <c r="V366" s="178"/>
      <c r="X366" s="178"/>
    </row>
    <row r="367" spans="6:24" ht="15.75" customHeight="1" x14ac:dyDescent="0.25">
      <c r="F367" s="178"/>
      <c r="N367" s="178"/>
      <c r="R367" s="178"/>
      <c r="T367" s="178"/>
      <c r="V367" s="178"/>
      <c r="X367" s="178"/>
    </row>
    <row r="368" spans="6:24" ht="15.75" customHeight="1" x14ac:dyDescent="0.25">
      <c r="F368" s="178"/>
      <c r="N368" s="178"/>
      <c r="R368" s="178"/>
      <c r="T368" s="178"/>
      <c r="V368" s="178"/>
      <c r="X368" s="178"/>
    </row>
    <row r="369" spans="6:24" ht="15.75" customHeight="1" x14ac:dyDescent="0.25">
      <c r="F369" s="178"/>
      <c r="N369" s="178"/>
      <c r="R369" s="178"/>
      <c r="T369" s="178"/>
      <c r="V369" s="178"/>
      <c r="X369" s="178"/>
    </row>
    <row r="370" spans="6:24" ht="15.75" customHeight="1" x14ac:dyDescent="0.25">
      <c r="F370" s="178"/>
      <c r="N370" s="178"/>
      <c r="R370" s="178"/>
      <c r="T370" s="178"/>
      <c r="V370" s="178"/>
      <c r="X370" s="178"/>
    </row>
    <row r="371" spans="6:24" ht="15.75" customHeight="1" x14ac:dyDescent="0.25">
      <c r="F371" s="178"/>
      <c r="N371" s="178"/>
      <c r="R371" s="178"/>
      <c r="T371" s="178"/>
      <c r="V371" s="178"/>
      <c r="X371" s="178"/>
    </row>
    <row r="372" spans="6:24" ht="15.75" customHeight="1" x14ac:dyDescent="0.25">
      <c r="F372" s="178"/>
      <c r="N372" s="178"/>
      <c r="R372" s="178"/>
      <c r="T372" s="178"/>
      <c r="V372" s="178"/>
      <c r="X372" s="178"/>
    </row>
    <row r="373" spans="6:24" ht="15.75" customHeight="1" x14ac:dyDescent="0.25">
      <c r="F373" s="178"/>
      <c r="N373" s="178"/>
      <c r="R373" s="178"/>
      <c r="T373" s="178"/>
      <c r="V373" s="178"/>
      <c r="X373" s="178"/>
    </row>
    <row r="374" spans="6:24" ht="15.75" customHeight="1" x14ac:dyDescent="0.25">
      <c r="F374" s="178"/>
      <c r="N374" s="178"/>
      <c r="R374" s="178"/>
      <c r="T374" s="178"/>
      <c r="V374" s="178"/>
      <c r="X374" s="178"/>
    </row>
    <row r="375" spans="6:24" ht="15.75" customHeight="1" x14ac:dyDescent="0.25">
      <c r="F375" s="178"/>
      <c r="N375" s="178"/>
      <c r="R375" s="178"/>
      <c r="T375" s="178"/>
      <c r="V375" s="178"/>
      <c r="X375" s="178"/>
    </row>
    <row r="376" spans="6:24" ht="15.75" customHeight="1" x14ac:dyDescent="0.25">
      <c r="F376" s="178"/>
      <c r="N376" s="178"/>
      <c r="R376" s="178"/>
      <c r="T376" s="178"/>
      <c r="V376" s="178"/>
      <c r="X376" s="178"/>
    </row>
    <row r="377" spans="6:24" ht="15.75" customHeight="1" x14ac:dyDescent="0.25">
      <c r="F377" s="178"/>
      <c r="N377" s="178"/>
      <c r="R377" s="178"/>
      <c r="T377" s="178"/>
      <c r="V377" s="178"/>
      <c r="X377" s="178"/>
    </row>
    <row r="378" spans="6:24" ht="15.75" customHeight="1" x14ac:dyDescent="0.25">
      <c r="F378" s="178"/>
      <c r="N378" s="178"/>
      <c r="R378" s="178"/>
      <c r="T378" s="178"/>
      <c r="V378" s="178"/>
      <c r="X378" s="178"/>
    </row>
    <row r="379" spans="6:24" ht="15.75" customHeight="1" x14ac:dyDescent="0.25">
      <c r="F379" s="178"/>
      <c r="N379" s="178"/>
      <c r="R379" s="178"/>
      <c r="T379" s="178"/>
      <c r="V379" s="178"/>
      <c r="X379" s="178"/>
    </row>
    <row r="380" spans="6:24" ht="15.75" customHeight="1" x14ac:dyDescent="0.25">
      <c r="F380" s="178"/>
      <c r="N380" s="178"/>
      <c r="R380" s="178"/>
      <c r="T380" s="178"/>
      <c r="V380" s="178"/>
      <c r="X380" s="178"/>
    </row>
    <row r="381" spans="6:24" ht="15.75" customHeight="1" x14ac:dyDescent="0.25">
      <c r="F381" s="178"/>
      <c r="N381" s="178"/>
      <c r="R381" s="178"/>
      <c r="T381" s="178"/>
      <c r="V381" s="178"/>
      <c r="X381" s="178"/>
    </row>
    <row r="382" spans="6:24" ht="15.75" customHeight="1" x14ac:dyDescent="0.25">
      <c r="F382" s="178"/>
      <c r="N382" s="178"/>
      <c r="R382" s="178"/>
      <c r="T382" s="178"/>
      <c r="V382" s="178"/>
      <c r="X382" s="178"/>
    </row>
    <row r="383" spans="6:24" ht="15.75" customHeight="1" x14ac:dyDescent="0.25">
      <c r="F383" s="178"/>
      <c r="N383" s="178"/>
      <c r="R383" s="178"/>
      <c r="T383" s="178"/>
      <c r="V383" s="178"/>
      <c r="X383" s="178"/>
    </row>
    <row r="384" spans="6:24" ht="15.75" customHeight="1" x14ac:dyDescent="0.25">
      <c r="F384" s="178"/>
      <c r="N384" s="178"/>
      <c r="R384" s="178"/>
      <c r="T384" s="178"/>
      <c r="V384" s="178"/>
      <c r="X384" s="178"/>
    </row>
    <row r="385" spans="6:24" ht="15.75" customHeight="1" x14ac:dyDescent="0.25">
      <c r="F385" s="178"/>
      <c r="N385" s="178"/>
      <c r="R385" s="178"/>
      <c r="T385" s="178"/>
      <c r="V385" s="178"/>
      <c r="X385" s="178"/>
    </row>
    <row r="386" spans="6:24" ht="15.75" customHeight="1" x14ac:dyDescent="0.25">
      <c r="F386" s="178"/>
      <c r="N386" s="178"/>
      <c r="R386" s="178"/>
      <c r="T386" s="178"/>
      <c r="V386" s="178"/>
      <c r="X386" s="178"/>
    </row>
    <row r="387" spans="6:24" ht="15.75" customHeight="1" x14ac:dyDescent="0.25">
      <c r="F387" s="178"/>
      <c r="N387" s="178"/>
      <c r="R387" s="178"/>
      <c r="T387" s="178"/>
      <c r="V387" s="178"/>
      <c r="X387" s="178"/>
    </row>
    <row r="388" spans="6:24" ht="15.75" customHeight="1" x14ac:dyDescent="0.25">
      <c r="F388" s="178"/>
      <c r="N388" s="178"/>
      <c r="R388" s="178"/>
      <c r="T388" s="178"/>
      <c r="V388" s="178"/>
      <c r="X388" s="178"/>
    </row>
    <row r="389" spans="6:24" ht="15.75" customHeight="1" x14ac:dyDescent="0.25">
      <c r="F389" s="178"/>
      <c r="N389" s="178"/>
      <c r="R389" s="178"/>
      <c r="T389" s="178"/>
      <c r="V389" s="178"/>
      <c r="X389" s="178"/>
    </row>
    <row r="390" spans="6:24" ht="15.75" customHeight="1" x14ac:dyDescent="0.25">
      <c r="F390" s="178"/>
      <c r="N390" s="178"/>
      <c r="R390" s="178"/>
      <c r="T390" s="178"/>
      <c r="V390" s="178"/>
      <c r="X390" s="178"/>
    </row>
    <row r="391" spans="6:24" ht="15.75" customHeight="1" x14ac:dyDescent="0.25">
      <c r="F391" s="178"/>
      <c r="N391" s="178"/>
      <c r="R391" s="178"/>
      <c r="T391" s="178"/>
      <c r="V391" s="178"/>
      <c r="X391" s="178"/>
    </row>
    <row r="392" spans="6:24" ht="15.75" customHeight="1" x14ac:dyDescent="0.25">
      <c r="F392" s="178"/>
      <c r="N392" s="178"/>
      <c r="R392" s="178"/>
      <c r="T392" s="178"/>
      <c r="V392" s="178"/>
      <c r="X392" s="178"/>
    </row>
    <row r="393" spans="6:24" ht="15.75" customHeight="1" x14ac:dyDescent="0.25">
      <c r="F393" s="178"/>
      <c r="N393" s="178"/>
      <c r="R393" s="178"/>
      <c r="T393" s="178"/>
      <c r="V393" s="178"/>
      <c r="X393" s="178"/>
    </row>
    <row r="394" spans="6:24" ht="15.75" customHeight="1" x14ac:dyDescent="0.25">
      <c r="F394" s="178"/>
      <c r="N394" s="178"/>
      <c r="R394" s="178"/>
      <c r="T394" s="178"/>
      <c r="V394" s="178"/>
      <c r="X394" s="178"/>
    </row>
    <row r="395" spans="6:24" ht="15.75" customHeight="1" x14ac:dyDescent="0.25">
      <c r="F395" s="178"/>
      <c r="N395" s="178"/>
      <c r="R395" s="178"/>
      <c r="T395" s="178"/>
      <c r="V395" s="178"/>
      <c r="X395" s="178"/>
    </row>
    <row r="396" spans="6:24" ht="15.75" customHeight="1" x14ac:dyDescent="0.25">
      <c r="F396" s="178"/>
      <c r="N396" s="178"/>
      <c r="R396" s="178"/>
      <c r="T396" s="178"/>
      <c r="V396" s="178"/>
      <c r="X396" s="178"/>
    </row>
    <row r="397" spans="6:24" ht="15.75" customHeight="1" x14ac:dyDescent="0.25">
      <c r="F397" s="178"/>
      <c r="N397" s="178"/>
      <c r="R397" s="178"/>
      <c r="T397" s="178"/>
      <c r="V397" s="178"/>
      <c r="X397" s="178"/>
    </row>
    <row r="398" spans="6:24" ht="15.75" customHeight="1" x14ac:dyDescent="0.25">
      <c r="F398" s="178"/>
      <c r="N398" s="178"/>
      <c r="R398" s="178"/>
      <c r="T398" s="178"/>
      <c r="V398" s="178"/>
      <c r="X398" s="178"/>
    </row>
    <row r="399" spans="6:24" ht="15.75" customHeight="1" x14ac:dyDescent="0.25">
      <c r="F399" s="178"/>
      <c r="N399" s="178"/>
      <c r="R399" s="178"/>
      <c r="T399" s="178"/>
      <c r="V399" s="178"/>
      <c r="X399" s="178"/>
    </row>
    <row r="400" spans="6:24" ht="15.75" customHeight="1" x14ac:dyDescent="0.25">
      <c r="F400" s="178"/>
      <c r="N400" s="178"/>
      <c r="R400" s="178"/>
      <c r="T400" s="178"/>
      <c r="V400" s="178"/>
      <c r="X400" s="178"/>
    </row>
    <row r="401" spans="6:24" ht="15.75" customHeight="1" x14ac:dyDescent="0.25">
      <c r="F401" s="178"/>
      <c r="N401" s="178"/>
      <c r="R401" s="178"/>
      <c r="T401" s="178"/>
      <c r="V401" s="178"/>
      <c r="X401" s="178"/>
    </row>
    <row r="402" spans="6:24" ht="15.75" customHeight="1" x14ac:dyDescent="0.25">
      <c r="F402" s="178"/>
      <c r="N402" s="178"/>
      <c r="R402" s="178"/>
      <c r="T402" s="178"/>
      <c r="V402" s="178"/>
      <c r="X402" s="178"/>
    </row>
    <row r="403" spans="6:24" ht="15.75" customHeight="1" x14ac:dyDescent="0.25">
      <c r="F403" s="178"/>
      <c r="N403" s="178"/>
      <c r="R403" s="178"/>
      <c r="T403" s="178"/>
      <c r="V403" s="178"/>
      <c r="X403" s="178"/>
    </row>
    <row r="404" spans="6:24" ht="15.75" customHeight="1" x14ac:dyDescent="0.25">
      <c r="F404" s="178"/>
      <c r="N404" s="178"/>
      <c r="R404" s="178"/>
      <c r="T404" s="178"/>
      <c r="V404" s="178"/>
      <c r="X404" s="178"/>
    </row>
    <row r="405" spans="6:24" ht="15.75" customHeight="1" x14ac:dyDescent="0.25">
      <c r="F405" s="178"/>
      <c r="N405" s="178"/>
      <c r="R405" s="178"/>
      <c r="T405" s="178"/>
      <c r="V405" s="178"/>
      <c r="X405" s="178"/>
    </row>
    <row r="406" spans="6:24" ht="15.75" customHeight="1" x14ac:dyDescent="0.25">
      <c r="F406" s="178"/>
      <c r="N406" s="178"/>
      <c r="R406" s="178"/>
      <c r="T406" s="178"/>
      <c r="V406" s="178"/>
      <c r="X406" s="178"/>
    </row>
    <row r="407" spans="6:24" ht="15.75" customHeight="1" x14ac:dyDescent="0.25">
      <c r="F407" s="178"/>
      <c r="N407" s="178"/>
      <c r="R407" s="178"/>
      <c r="T407" s="178"/>
      <c r="V407" s="178"/>
      <c r="X407" s="178"/>
    </row>
    <row r="408" spans="6:24" ht="15.75" customHeight="1" x14ac:dyDescent="0.25">
      <c r="F408" s="178"/>
      <c r="N408" s="178"/>
      <c r="R408" s="178"/>
      <c r="T408" s="178"/>
      <c r="V408" s="178"/>
      <c r="X408" s="178"/>
    </row>
    <row r="409" spans="6:24" ht="15.75" customHeight="1" x14ac:dyDescent="0.25">
      <c r="F409" s="178"/>
      <c r="N409" s="178"/>
      <c r="R409" s="178"/>
      <c r="T409" s="178"/>
      <c r="V409" s="178"/>
      <c r="X409" s="178"/>
    </row>
    <row r="410" spans="6:24" ht="15.75" customHeight="1" x14ac:dyDescent="0.25">
      <c r="F410" s="178"/>
      <c r="N410" s="178"/>
      <c r="R410" s="178"/>
      <c r="T410" s="178"/>
      <c r="V410" s="178"/>
      <c r="X410" s="178"/>
    </row>
    <row r="411" spans="6:24" ht="15.75" customHeight="1" x14ac:dyDescent="0.25">
      <c r="F411" s="178"/>
      <c r="N411" s="178"/>
      <c r="R411" s="178"/>
      <c r="T411" s="178"/>
      <c r="V411" s="178"/>
      <c r="X411" s="178"/>
    </row>
    <row r="412" spans="6:24" ht="15.75" customHeight="1" x14ac:dyDescent="0.25">
      <c r="F412" s="178"/>
      <c r="N412" s="178"/>
      <c r="R412" s="178"/>
      <c r="T412" s="178"/>
      <c r="V412" s="178"/>
      <c r="X412" s="178"/>
    </row>
    <row r="413" spans="6:24" ht="15.75" customHeight="1" x14ac:dyDescent="0.25">
      <c r="F413" s="178"/>
      <c r="N413" s="178"/>
      <c r="R413" s="178"/>
      <c r="T413" s="178"/>
      <c r="V413" s="178"/>
      <c r="X413" s="178"/>
    </row>
    <row r="414" spans="6:24" ht="15.75" customHeight="1" x14ac:dyDescent="0.25">
      <c r="F414" s="178"/>
      <c r="N414" s="178"/>
      <c r="R414" s="178"/>
      <c r="T414" s="178"/>
      <c r="V414" s="178"/>
      <c r="X414" s="178"/>
    </row>
    <row r="415" spans="6:24" ht="15.75" customHeight="1" x14ac:dyDescent="0.25">
      <c r="F415" s="178"/>
      <c r="N415" s="178"/>
      <c r="R415" s="178"/>
      <c r="T415" s="178"/>
      <c r="V415" s="178"/>
      <c r="X415" s="178"/>
    </row>
    <row r="416" spans="6:24" ht="15.75" customHeight="1" x14ac:dyDescent="0.25">
      <c r="F416" s="178"/>
      <c r="N416" s="178"/>
      <c r="R416" s="178"/>
      <c r="T416" s="178"/>
      <c r="V416" s="178"/>
      <c r="X416" s="178"/>
    </row>
    <row r="417" spans="6:24" ht="15.75" customHeight="1" x14ac:dyDescent="0.25">
      <c r="F417" s="178"/>
      <c r="N417" s="178"/>
      <c r="R417" s="178"/>
      <c r="T417" s="178"/>
      <c r="V417" s="178"/>
      <c r="X417" s="178"/>
    </row>
    <row r="418" spans="6:24" ht="15.75" customHeight="1" x14ac:dyDescent="0.25">
      <c r="F418" s="178"/>
      <c r="N418" s="178"/>
      <c r="R418" s="178"/>
      <c r="T418" s="178"/>
      <c r="V418" s="178"/>
      <c r="X418" s="178"/>
    </row>
    <row r="419" spans="6:24" ht="15.75" customHeight="1" x14ac:dyDescent="0.25">
      <c r="F419" s="178"/>
      <c r="N419" s="178"/>
      <c r="R419" s="178"/>
      <c r="T419" s="178"/>
      <c r="V419" s="178"/>
      <c r="X419" s="178"/>
    </row>
    <row r="420" spans="6:24" ht="15.75" customHeight="1" x14ac:dyDescent="0.25">
      <c r="F420" s="178"/>
      <c r="N420" s="178"/>
      <c r="R420" s="178"/>
      <c r="T420" s="178"/>
      <c r="V420" s="178"/>
      <c r="X420" s="178"/>
    </row>
    <row r="421" spans="6:24" ht="15.75" customHeight="1" x14ac:dyDescent="0.25">
      <c r="F421" s="178"/>
      <c r="N421" s="178"/>
      <c r="R421" s="178"/>
      <c r="T421" s="178"/>
      <c r="V421" s="178"/>
      <c r="X421" s="178"/>
    </row>
    <row r="422" spans="6:24" ht="15.75" customHeight="1" x14ac:dyDescent="0.25">
      <c r="F422" s="178"/>
      <c r="N422" s="178"/>
      <c r="R422" s="178"/>
      <c r="T422" s="178"/>
      <c r="V422" s="178"/>
      <c r="X422" s="178"/>
    </row>
    <row r="423" spans="6:24" ht="15.75" customHeight="1" x14ac:dyDescent="0.25">
      <c r="F423" s="178"/>
      <c r="N423" s="178"/>
      <c r="R423" s="178"/>
      <c r="T423" s="178"/>
      <c r="V423" s="178"/>
      <c r="X423" s="178"/>
    </row>
    <row r="424" spans="6:24" ht="15.75" customHeight="1" x14ac:dyDescent="0.25">
      <c r="F424" s="178"/>
      <c r="N424" s="178"/>
      <c r="R424" s="178"/>
      <c r="T424" s="178"/>
      <c r="V424" s="178"/>
      <c r="X424" s="178"/>
    </row>
    <row r="425" spans="6:24" ht="15.75" customHeight="1" x14ac:dyDescent="0.25">
      <c r="F425" s="178"/>
      <c r="N425" s="178"/>
      <c r="R425" s="178"/>
      <c r="T425" s="178"/>
      <c r="V425" s="178"/>
      <c r="X425" s="178"/>
    </row>
    <row r="426" spans="6:24" ht="15.75" customHeight="1" x14ac:dyDescent="0.25">
      <c r="F426" s="178"/>
      <c r="N426" s="178"/>
      <c r="R426" s="178"/>
      <c r="T426" s="178"/>
      <c r="V426" s="178"/>
      <c r="X426" s="178"/>
    </row>
    <row r="427" spans="6:24" ht="15.75" customHeight="1" x14ac:dyDescent="0.25">
      <c r="F427" s="178"/>
      <c r="N427" s="178"/>
      <c r="R427" s="178"/>
      <c r="T427" s="178"/>
      <c r="V427" s="178"/>
      <c r="X427" s="178"/>
    </row>
    <row r="428" spans="6:24" ht="15.75" customHeight="1" x14ac:dyDescent="0.25">
      <c r="F428" s="178"/>
      <c r="N428" s="178"/>
      <c r="R428" s="178"/>
      <c r="T428" s="178"/>
      <c r="V428" s="178"/>
      <c r="X428" s="178"/>
    </row>
    <row r="429" spans="6:24" ht="15.75" customHeight="1" x14ac:dyDescent="0.25">
      <c r="F429" s="178"/>
      <c r="N429" s="178"/>
      <c r="R429" s="178"/>
      <c r="T429" s="178"/>
      <c r="V429" s="178"/>
      <c r="X429" s="178"/>
    </row>
    <row r="430" spans="6:24" ht="15.75" customHeight="1" x14ac:dyDescent="0.25">
      <c r="F430" s="178"/>
      <c r="N430" s="178"/>
      <c r="R430" s="178"/>
      <c r="T430" s="178"/>
      <c r="V430" s="178"/>
      <c r="X430" s="178"/>
    </row>
    <row r="431" spans="6:24" ht="15.75" customHeight="1" x14ac:dyDescent="0.25">
      <c r="F431" s="178"/>
      <c r="N431" s="178"/>
      <c r="R431" s="178"/>
      <c r="T431" s="178"/>
      <c r="V431" s="178"/>
      <c r="X431" s="178"/>
    </row>
    <row r="432" spans="6:24" ht="15.75" customHeight="1" x14ac:dyDescent="0.25">
      <c r="F432" s="178"/>
      <c r="N432" s="178"/>
      <c r="R432" s="178"/>
      <c r="T432" s="178"/>
      <c r="V432" s="178"/>
      <c r="X432" s="178"/>
    </row>
    <row r="433" spans="6:24" ht="15.75" customHeight="1" x14ac:dyDescent="0.25">
      <c r="F433" s="178"/>
      <c r="N433" s="178"/>
      <c r="R433" s="178"/>
      <c r="T433" s="178"/>
      <c r="V433" s="178"/>
      <c r="X433" s="178"/>
    </row>
    <row r="434" spans="6:24" ht="15.75" customHeight="1" x14ac:dyDescent="0.25">
      <c r="F434" s="178"/>
      <c r="N434" s="178"/>
      <c r="R434" s="178"/>
      <c r="T434" s="178"/>
      <c r="V434" s="178"/>
      <c r="X434" s="178"/>
    </row>
    <row r="435" spans="6:24" ht="15.75" customHeight="1" x14ac:dyDescent="0.25">
      <c r="F435" s="178"/>
      <c r="N435" s="178"/>
      <c r="R435" s="178"/>
      <c r="T435" s="178"/>
      <c r="V435" s="178"/>
      <c r="X435" s="178"/>
    </row>
    <row r="436" spans="6:24" ht="15.75" customHeight="1" x14ac:dyDescent="0.25">
      <c r="F436" s="178"/>
      <c r="N436" s="178"/>
      <c r="R436" s="178"/>
      <c r="T436" s="178"/>
      <c r="V436" s="178"/>
      <c r="X436" s="178"/>
    </row>
    <row r="437" spans="6:24" ht="15.75" customHeight="1" x14ac:dyDescent="0.25">
      <c r="F437" s="178"/>
      <c r="N437" s="178"/>
      <c r="R437" s="178"/>
      <c r="T437" s="178"/>
      <c r="V437" s="178"/>
      <c r="X437" s="178"/>
    </row>
    <row r="438" spans="6:24" ht="15.75" customHeight="1" x14ac:dyDescent="0.25">
      <c r="F438" s="178"/>
      <c r="N438" s="178"/>
      <c r="R438" s="178"/>
      <c r="T438" s="178"/>
      <c r="V438" s="178"/>
      <c r="X438" s="178"/>
    </row>
    <row r="439" spans="6:24" ht="15.75" customHeight="1" x14ac:dyDescent="0.25">
      <c r="F439" s="178"/>
      <c r="N439" s="178"/>
      <c r="R439" s="178"/>
      <c r="T439" s="178"/>
      <c r="V439" s="178"/>
      <c r="X439" s="178"/>
    </row>
    <row r="440" spans="6:24" ht="15.75" customHeight="1" x14ac:dyDescent="0.25">
      <c r="F440" s="178"/>
      <c r="N440" s="178"/>
      <c r="R440" s="178"/>
      <c r="T440" s="178"/>
      <c r="V440" s="178"/>
      <c r="X440" s="178"/>
    </row>
    <row r="441" spans="6:24" ht="15.75" customHeight="1" x14ac:dyDescent="0.25">
      <c r="F441" s="178"/>
      <c r="N441" s="178"/>
      <c r="R441" s="178"/>
      <c r="T441" s="178"/>
      <c r="V441" s="178"/>
      <c r="X441" s="178"/>
    </row>
    <row r="442" spans="6:24" ht="15.75" customHeight="1" x14ac:dyDescent="0.25">
      <c r="F442" s="178"/>
      <c r="N442" s="178"/>
      <c r="R442" s="178"/>
      <c r="T442" s="178"/>
      <c r="V442" s="178"/>
      <c r="X442" s="178"/>
    </row>
    <row r="443" spans="6:24" ht="15.75" customHeight="1" x14ac:dyDescent="0.25">
      <c r="F443" s="178"/>
      <c r="N443" s="178"/>
      <c r="R443" s="178"/>
      <c r="T443" s="178"/>
      <c r="V443" s="178"/>
      <c r="X443" s="178"/>
    </row>
    <row r="444" spans="6:24" ht="15.75" customHeight="1" x14ac:dyDescent="0.25">
      <c r="F444" s="178"/>
      <c r="N444" s="178"/>
      <c r="R444" s="178"/>
      <c r="T444" s="178"/>
      <c r="V444" s="178"/>
      <c r="X444" s="178"/>
    </row>
    <row r="445" spans="6:24" ht="15.75" customHeight="1" x14ac:dyDescent="0.25">
      <c r="F445" s="178"/>
      <c r="N445" s="178"/>
      <c r="R445" s="178"/>
      <c r="T445" s="178"/>
      <c r="V445" s="178"/>
      <c r="X445" s="178"/>
    </row>
    <row r="446" spans="6:24" ht="15.75" customHeight="1" x14ac:dyDescent="0.25">
      <c r="F446" s="178"/>
      <c r="N446" s="178"/>
      <c r="R446" s="178"/>
      <c r="T446" s="178"/>
      <c r="V446" s="178"/>
      <c r="X446" s="178"/>
    </row>
    <row r="447" spans="6:24" ht="15.75" customHeight="1" x14ac:dyDescent="0.25">
      <c r="F447" s="178"/>
      <c r="N447" s="178"/>
      <c r="R447" s="178"/>
      <c r="T447" s="178"/>
      <c r="V447" s="178"/>
      <c r="X447" s="178"/>
    </row>
    <row r="448" spans="6:24" ht="15.75" customHeight="1" x14ac:dyDescent="0.25">
      <c r="F448" s="178"/>
      <c r="N448" s="178"/>
      <c r="R448" s="178"/>
      <c r="T448" s="178"/>
      <c r="V448" s="178"/>
      <c r="X448" s="178"/>
    </row>
    <row r="449" spans="6:24" ht="15.75" customHeight="1" x14ac:dyDescent="0.25">
      <c r="F449" s="178"/>
      <c r="N449" s="178"/>
      <c r="R449" s="178"/>
      <c r="T449" s="178"/>
      <c r="V449" s="178"/>
      <c r="X449" s="178"/>
    </row>
    <row r="450" spans="6:24" ht="15.75" customHeight="1" x14ac:dyDescent="0.25">
      <c r="F450" s="178"/>
      <c r="N450" s="178"/>
      <c r="R450" s="178"/>
      <c r="T450" s="178"/>
      <c r="V450" s="178"/>
      <c r="X450" s="178"/>
    </row>
    <row r="451" spans="6:24" ht="15.75" customHeight="1" x14ac:dyDescent="0.25">
      <c r="F451" s="178"/>
      <c r="N451" s="178"/>
      <c r="R451" s="178"/>
      <c r="T451" s="178"/>
      <c r="V451" s="178"/>
      <c r="X451" s="178"/>
    </row>
    <row r="452" spans="6:24" ht="15.75" customHeight="1" x14ac:dyDescent="0.25">
      <c r="F452" s="178"/>
      <c r="N452" s="178"/>
      <c r="R452" s="178"/>
      <c r="T452" s="178"/>
      <c r="V452" s="178"/>
      <c r="X452" s="178"/>
    </row>
    <row r="453" spans="6:24" ht="15.75" customHeight="1" x14ac:dyDescent="0.25">
      <c r="F453" s="178"/>
      <c r="N453" s="178"/>
      <c r="R453" s="178"/>
      <c r="T453" s="178"/>
      <c r="V453" s="178"/>
      <c r="X453" s="178"/>
    </row>
    <row r="454" spans="6:24" ht="15.75" customHeight="1" x14ac:dyDescent="0.25">
      <c r="F454" s="178"/>
      <c r="N454" s="178"/>
      <c r="R454" s="178"/>
      <c r="T454" s="178"/>
      <c r="V454" s="178"/>
      <c r="X454" s="178"/>
    </row>
    <row r="455" spans="6:24" ht="15.75" customHeight="1" x14ac:dyDescent="0.25">
      <c r="F455" s="178"/>
      <c r="N455" s="178"/>
      <c r="R455" s="178"/>
      <c r="T455" s="178"/>
      <c r="V455" s="178"/>
      <c r="X455" s="178"/>
    </row>
    <row r="456" spans="6:24" ht="15.75" customHeight="1" x14ac:dyDescent="0.25">
      <c r="F456" s="178"/>
      <c r="N456" s="178"/>
      <c r="R456" s="178"/>
      <c r="T456" s="178"/>
      <c r="V456" s="178"/>
      <c r="X456" s="178"/>
    </row>
    <row r="457" spans="6:24" ht="15.75" customHeight="1" x14ac:dyDescent="0.25">
      <c r="F457" s="178"/>
      <c r="N457" s="178"/>
      <c r="R457" s="178"/>
      <c r="T457" s="178"/>
      <c r="V457" s="178"/>
      <c r="X457" s="178"/>
    </row>
    <row r="458" spans="6:24" ht="15.75" customHeight="1" x14ac:dyDescent="0.25">
      <c r="F458" s="178"/>
      <c r="N458" s="178"/>
      <c r="R458" s="178"/>
      <c r="T458" s="178"/>
      <c r="V458" s="178"/>
      <c r="X458" s="178"/>
    </row>
    <row r="459" spans="6:24" ht="15.75" customHeight="1" x14ac:dyDescent="0.25">
      <c r="F459" s="178"/>
      <c r="N459" s="178"/>
      <c r="R459" s="178"/>
      <c r="T459" s="178"/>
      <c r="V459" s="178"/>
      <c r="X459" s="178"/>
    </row>
    <row r="460" spans="6:24" ht="15.75" customHeight="1" x14ac:dyDescent="0.25">
      <c r="F460" s="178"/>
      <c r="N460" s="178"/>
      <c r="R460" s="178"/>
      <c r="T460" s="178"/>
      <c r="V460" s="178"/>
      <c r="X460" s="178"/>
    </row>
    <row r="461" spans="6:24" ht="15.75" customHeight="1" x14ac:dyDescent="0.25">
      <c r="F461" s="178"/>
      <c r="N461" s="178"/>
      <c r="R461" s="178"/>
      <c r="T461" s="178"/>
      <c r="V461" s="178"/>
      <c r="X461" s="178"/>
    </row>
    <row r="462" spans="6:24" ht="15.75" customHeight="1" x14ac:dyDescent="0.25">
      <c r="F462" s="178"/>
      <c r="N462" s="178"/>
      <c r="R462" s="178"/>
      <c r="T462" s="178"/>
      <c r="V462" s="178"/>
      <c r="X462" s="178"/>
    </row>
    <row r="463" spans="6:24" ht="15.75" customHeight="1" x14ac:dyDescent="0.25">
      <c r="F463" s="178"/>
      <c r="N463" s="178"/>
      <c r="R463" s="178"/>
      <c r="T463" s="178"/>
      <c r="V463" s="178"/>
      <c r="X463" s="178"/>
    </row>
    <row r="464" spans="6:24" ht="15.75" customHeight="1" x14ac:dyDescent="0.25">
      <c r="F464" s="178"/>
      <c r="N464" s="178"/>
      <c r="R464" s="178"/>
      <c r="T464" s="178"/>
      <c r="V464" s="178"/>
      <c r="X464" s="178"/>
    </row>
    <row r="465" spans="6:24" ht="15.75" customHeight="1" x14ac:dyDescent="0.25">
      <c r="F465" s="178"/>
      <c r="N465" s="178"/>
      <c r="R465" s="178"/>
      <c r="T465" s="178"/>
      <c r="V465" s="178"/>
      <c r="X465" s="178"/>
    </row>
    <row r="466" spans="6:24" ht="15.75" customHeight="1" x14ac:dyDescent="0.25">
      <c r="F466" s="178"/>
      <c r="N466" s="178"/>
      <c r="R466" s="178"/>
      <c r="T466" s="178"/>
      <c r="V466" s="178"/>
      <c r="X466" s="178"/>
    </row>
    <row r="467" spans="6:24" ht="15.75" customHeight="1" x14ac:dyDescent="0.25">
      <c r="F467" s="178"/>
      <c r="N467" s="178"/>
      <c r="R467" s="178"/>
      <c r="T467" s="178"/>
      <c r="V467" s="178"/>
      <c r="X467" s="178"/>
    </row>
    <row r="468" spans="6:24" ht="15.75" customHeight="1" x14ac:dyDescent="0.25">
      <c r="F468" s="178"/>
      <c r="N468" s="178"/>
      <c r="R468" s="178"/>
      <c r="T468" s="178"/>
      <c r="V468" s="178"/>
      <c r="X468" s="178"/>
    </row>
    <row r="469" spans="6:24" ht="15.75" customHeight="1" x14ac:dyDescent="0.25">
      <c r="F469" s="178"/>
      <c r="N469" s="178"/>
      <c r="R469" s="178"/>
      <c r="T469" s="178"/>
      <c r="V469" s="178"/>
      <c r="X469" s="178"/>
    </row>
    <row r="470" spans="6:24" ht="15.75" customHeight="1" x14ac:dyDescent="0.25">
      <c r="F470" s="178"/>
      <c r="N470" s="178"/>
      <c r="R470" s="178"/>
      <c r="T470" s="178"/>
      <c r="V470" s="178"/>
      <c r="X470" s="178"/>
    </row>
    <row r="471" spans="6:24" ht="15.75" customHeight="1" x14ac:dyDescent="0.25">
      <c r="F471" s="178"/>
      <c r="N471" s="178"/>
      <c r="R471" s="178"/>
      <c r="T471" s="178"/>
      <c r="V471" s="178"/>
      <c r="X471" s="178"/>
    </row>
    <row r="472" spans="6:24" ht="15.75" customHeight="1" x14ac:dyDescent="0.25">
      <c r="F472" s="178"/>
      <c r="N472" s="178"/>
      <c r="R472" s="178"/>
      <c r="T472" s="178"/>
      <c r="V472" s="178"/>
      <c r="X472" s="178"/>
    </row>
    <row r="473" spans="6:24" ht="15.75" customHeight="1" x14ac:dyDescent="0.25">
      <c r="F473" s="178"/>
      <c r="N473" s="178"/>
      <c r="R473" s="178"/>
      <c r="T473" s="178"/>
      <c r="V473" s="178"/>
      <c r="X473" s="178"/>
    </row>
    <row r="474" spans="6:24" ht="15.75" customHeight="1" x14ac:dyDescent="0.25">
      <c r="F474" s="178"/>
      <c r="N474" s="178"/>
      <c r="R474" s="178"/>
      <c r="T474" s="178"/>
      <c r="V474" s="178"/>
      <c r="X474" s="178"/>
    </row>
    <row r="475" spans="6:24" ht="15.75" customHeight="1" x14ac:dyDescent="0.25">
      <c r="F475" s="178"/>
      <c r="N475" s="178"/>
      <c r="R475" s="178"/>
      <c r="T475" s="178"/>
      <c r="V475" s="178"/>
      <c r="X475" s="178"/>
    </row>
    <row r="476" spans="6:24" ht="15.75" customHeight="1" x14ac:dyDescent="0.25">
      <c r="F476" s="178"/>
      <c r="N476" s="178"/>
      <c r="R476" s="178"/>
      <c r="T476" s="178"/>
      <c r="V476" s="178"/>
      <c r="X476" s="178"/>
    </row>
    <row r="477" spans="6:24" ht="15.75" customHeight="1" x14ac:dyDescent="0.25">
      <c r="F477" s="178"/>
      <c r="N477" s="178"/>
      <c r="R477" s="178"/>
      <c r="T477" s="178"/>
      <c r="V477" s="178"/>
      <c r="X477" s="178"/>
    </row>
    <row r="478" spans="6:24" ht="15.75" customHeight="1" x14ac:dyDescent="0.25">
      <c r="F478" s="178"/>
      <c r="N478" s="178"/>
      <c r="R478" s="178"/>
      <c r="T478" s="178"/>
      <c r="V478" s="178"/>
      <c r="X478" s="178"/>
    </row>
    <row r="479" spans="6:24" ht="15.75" customHeight="1" x14ac:dyDescent="0.25">
      <c r="F479" s="178"/>
      <c r="N479" s="178"/>
      <c r="R479" s="178"/>
      <c r="T479" s="178"/>
      <c r="V479" s="178"/>
      <c r="X479" s="178"/>
    </row>
    <row r="480" spans="6:24" ht="15.75" customHeight="1" x14ac:dyDescent="0.25">
      <c r="F480" s="178"/>
      <c r="N480" s="178"/>
      <c r="R480" s="178"/>
      <c r="T480" s="178"/>
      <c r="V480" s="178"/>
      <c r="X480" s="178"/>
    </row>
    <row r="481" spans="6:24" ht="15.75" customHeight="1" x14ac:dyDescent="0.25">
      <c r="F481" s="178"/>
      <c r="N481" s="178"/>
      <c r="R481" s="178"/>
      <c r="T481" s="178"/>
      <c r="V481" s="178"/>
      <c r="X481" s="178"/>
    </row>
    <row r="482" spans="6:24" ht="15.75" customHeight="1" x14ac:dyDescent="0.25">
      <c r="F482" s="178"/>
      <c r="N482" s="178"/>
      <c r="R482" s="178"/>
      <c r="T482" s="178"/>
      <c r="V482" s="178"/>
      <c r="X482" s="178"/>
    </row>
    <row r="483" spans="6:24" ht="15.75" customHeight="1" x14ac:dyDescent="0.25">
      <c r="F483" s="178"/>
      <c r="N483" s="178"/>
      <c r="R483" s="178"/>
      <c r="T483" s="178"/>
      <c r="V483" s="178"/>
      <c r="X483" s="178"/>
    </row>
    <row r="484" spans="6:24" ht="15.75" customHeight="1" x14ac:dyDescent="0.25">
      <c r="F484" s="178"/>
      <c r="N484" s="178"/>
      <c r="R484" s="178"/>
      <c r="T484" s="178"/>
      <c r="V484" s="178"/>
      <c r="X484" s="178"/>
    </row>
    <row r="485" spans="6:24" ht="15.75" customHeight="1" x14ac:dyDescent="0.25">
      <c r="F485" s="178"/>
      <c r="N485" s="178"/>
      <c r="R485" s="178"/>
      <c r="T485" s="178"/>
      <c r="V485" s="178"/>
      <c r="X485" s="178"/>
    </row>
    <row r="486" spans="6:24" ht="15.75" customHeight="1" x14ac:dyDescent="0.25">
      <c r="F486" s="178"/>
      <c r="N486" s="178"/>
      <c r="R486" s="178"/>
      <c r="T486" s="178"/>
      <c r="V486" s="178"/>
      <c r="X486" s="178"/>
    </row>
    <row r="487" spans="6:24" ht="15.75" customHeight="1" x14ac:dyDescent="0.25">
      <c r="F487" s="178"/>
      <c r="N487" s="178"/>
      <c r="R487" s="178"/>
      <c r="T487" s="178"/>
      <c r="V487" s="178"/>
      <c r="X487" s="178"/>
    </row>
    <row r="488" spans="6:24" ht="15.75" customHeight="1" x14ac:dyDescent="0.25">
      <c r="F488" s="178"/>
      <c r="N488" s="178"/>
      <c r="R488" s="178"/>
      <c r="T488" s="178"/>
      <c r="V488" s="178"/>
      <c r="X488" s="178"/>
    </row>
    <row r="489" spans="6:24" ht="15.75" customHeight="1" x14ac:dyDescent="0.25">
      <c r="F489" s="178"/>
      <c r="N489" s="178"/>
      <c r="R489" s="178"/>
      <c r="T489" s="178"/>
      <c r="V489" s="178"/>
      <c r="X489" s="178"/>
    </row>
    <row r="490" spans="6:24" ht="15.75" customHeight="1" x14ac:dyDescent="0.25">
      <c r="F490" s="178"/>
      <c r="N490" s="178"/>
      <c r="R490" s="178"/>
      <c r="T490" s="178"/>
      <c r="V490" s="178"/>
      <c r="X490" s="178"/>
    </row>
    <row r="491" spans="6:24" ht="15.75" customHeight="1" x14ac:dyDescent="0.25">
      <c r="F491" s="178"/>
      <c r="N491" s="178"/>
      <c r="R491" s="178"/>
      <c r="T491" s="178"/>
      <c r="V491" s="178"/>
      <c r="X491" s="178"/>
    </row>
    <row r="492" spans="6:24" ht="15.75" customHeight="1" x14ac:dyDescent="0.25">
      <c r="F492" s="178"/>
      <c r="N492" s="178"/>
      <c r="R492" s="178"/>
      <c r="T492" s="178"/>
      <c r="V492" s="178"/>
      <c r="X492" s="178"/>
    </row>
    <row r="493" spans="6:24" ht="15.75" customHeight="1" x14ac:dyDescent="0.25">
      <c r="F493" s="178"/>
      <c r="N493" s="178"/>
      <c r="R493" s="178"/>
      <c r="T493" s="178"/>
      <c r="V493" s="178"/>
      <c r="X493" s="178"/>
    </row>
    <row r="494" spans="6:24" ht="15.75" customHeight="1" x14ac:dyDescent="0.25">
      <c r="F494" s="178"/>
      <c r="N494" s="178"/>
      <c r="R494" s="178"/>
      <c r="T494" s="178"/>
      <c r="V494" s="178"/>
      <c r="X494" s="178"/>
    </row>
    <row r="495" spans="6:24" ht="15.75" customHeight="1" x14ac:dyDescent="0.25">
      <c r="F495" s="178"/>
      <c r="N495" s="178"/>
      <c r="R495" s="178"/>
      <c r="T495" s="178"/>
      <c r="V495" s="178"/>
      <c r="X495" s="178"/>
    </row>
    <row r="496" spans="6:24" ht="15.75" customHeight="1" x14ac:dyDescent="0.25">
      <c r="F496" s="178"/>
      <c r="N496" s="178"/>
      <c r="R496" s="178"/>
      <c r="T496" s="178"/>
      <c r="V496" s="178"/>
      <c r="X496" s="178"/>
    </row>
    <row r="497" spans="6:24" ht="15.75" customHeight="1" x14ac:dyDescent="0.25">
      <c r="F497" s="178"/>
      <c r="N497" s="178"/>
      <c r="R497" s="178"/>
      <c r="T497" s="178"/>
      <c r="V497" s="178"/>
      <c r="X497" s="178"/>
    </row>
    <row r="498" spans="6:24" ht="15.75" customHeight="1" x14ac:dyDescent="0.25">
      <c r="F498" s="178"/>
      <c r="N498" s="178"/>
      <c r="R498" s="178"/>
      <c r="T498" s="178"/>
      <c r="V498" s="178"/>
      <c r="X498" s="178"/>
    </row>
    <row r="499" spans="6:24" ht="15.75" customHeight="1" x14ac:dyDescent="0.25">
      <c r="F499" s="178"/>
      <c r="N499" s="178"/>
      <c r="R499" s="178"/>
      <c r="T499" s="178"/>
      <c r="V499" s="178"/>
      <c r="X499" s="178"/>
    </row>
    <row r="500" spans="6:24" ht="15.75" customHeight="1" x14ac:dyDescent="0.25">
      <c r="F500" s="178"/>
      <c r="N500" s="178"/>
      <c r="R500" s="178"/>
      <c r="T500" s="178"/>
      <c r="V500" s="178"/>
      <c r="X500" s="178"/>
    </row>
    <row r="501" spans="6:24" ht="15.75" customHeight="1" x14ac:dyDescent="0.25">
      <c r="F501" s="178"/>
      <c r="N501" s="178"/>
      <c r="R501" s="178"/>
      <c r="T501" s="178"/>
      <c r="V501" s="178"/>
      <c r="X501" s="178"/>
    </row>
    <row r="502" spans="6:24" ht="15.75" customHeight="1" x14ac:dyDescent="0.25">
      <c r="F502" s="178"/>
      <c r="N502" s="178"/>
      <c r="R502" s="178"/>
      <c r="T502" s="178"/>
      <c r="V502" s="178"/>
      <c r="X502" s="178"/>
    </row>
    <row r="503" spans="6:24" ht="15.75" customHeight="1" x14ac:dyDescent="0.25">
      <c r="F503" s="178"/>
      <c r="N503" s="178"/>
      <c r="R503" s="178"/>
      <c r="T503" s="178"/>
      <c r="V503" s="178"/>
      <c r="X503" s="178"/>
    </row>
    <row r="504" spans="6:24" ht="15.75" customHeight="1" x14ac:dyDescent="0.25">
      <c r="F504" s="178"/>
      <c r="N504" s="178"/>
      <c r="R504" s="178"/>
      <c r="T504" s="178"/>
      <c r="V504" s="178"/>
      <c r="X504" s="178"/>
    </row>
    <row r="505" spans="6:24" ht="15.75" customHeight="1" x14ac:dyDescent="0.25">
      <c r="F505" s="178"/>
      <c r="N505" s="178"/>
      <c r="R505" s="178"/>
      <c r="T505" s="178"/>
      <c r="V505" s="178"/>
      <c r="X505" s="178"/>
    </row>
    <row r="506" spans="6:24" ht="15.75" customHeight="1" x14ac:dyDescent="0.25">
      <c r="F506" s="178"/>
      <c r="N506" s="178"/>
      <c r="R506" s="178"/>
      <c r="T506" s="178"/>
      <c r="V506" s="178"/>
      <c r="X506" s="178"/>
    </row>
    <row r="507" spans="6:24" ht="15.75" customHeight="1" x14ac:dyDescent="0.25">
      <c r="F507" s="178"/>
      <c r="N507" s="178"/>
      <c r="R507" s="178"/>
      <c r="T507" s="178"/>
      <c r="V507" s="178"/>
      <c r="X507" s="178"/>
    </row>
    <row r="508" spans="6:24" ht="15.75" customHeight="1" x14ac:dyDescent="0.25">
      <c r="F508" s="178"/>
      <c r="N508" s="178"/>
      <c r="R508" s="178"/>
      <c r="T508" s="178"/>
      <c r="V508" s="178"/>
      <c r="X508" s="178"/>
    </row>
    <row r="509" spans="6:24" ht="15.75" customHeight="1" x14ac:dyDescent="0.25">
      <c r="F509" s="178"/>
      <c r="N509" s="178"/>
      <c r="R509" s="178"/>
      <c r="T509" s="178"/>
      <c r="V509" s="178"/>
      <c r="X509" s="178"/>
    </row>
    <row r="510" spans="6:24" ht="15.75" customHeight="1" x14ac:dyDescent="0.25">
      <c r="F510" s="178"/>
      <c r="N510" s="178"/>
      <c r="R510" s="178"/>
      <c r="T510" s="178"/>
      <c r="V510" s="178"/>
      <c r="X510" s="178"/>
    </row>
    <row r="511" spans="6:24" ht="15.75" customHeight="1" x14ac:dyDescent="0.25">
      <c r="F511" s="178"/>
      <c r="N511" s="178"/>
      <c r="R511" s="178"/>
      <c r="T511" s="178"/>
      <c r="V511" s="178"/>
      <c r="X511" s="178"/>
    </row>
    <row r="512" spans="6:24" ht="15.75" customHeight="1" x14ac:dyDescent="0.25">
      <c r="F512" s="178"/>
      <c r="N512" s="178"/>
      <c r="R512" s="178"/>
      <c r="T512" s="178"/>
      <c r="V512" s="178"/>
      <c r="X512" s="178"/>
    </row>
    <row r="513" spans="6:24" ht="15.75" customHeight="1" x14ac:dyDescent="0.25">
      <c r="F513" s="178"/>
      <c r="N513" s="178"/>
      <c r="R513" s="178"/>
      <c r="T513" s="178"/>
      <c r="V513" s="178"/>
      <c r="X513" s="178"/>
    </row>
    <row r="514" spans="6:24" ht="15.75" customHeight="1" x14ac:dyDescent="0.25">
      <c r="F514" s="178"/>
      <c r="N514" s="178"/>
      <c r="R514" s="178"/>
      <c r="T514" s="178"/>
      <c r="V514" s="178"/>
      <c r="X514" s="178"/>
    </row>
    <row r="515" spans="6:24" ht="15.75" customHeight="1" x14ac:dyDescent="0.25">
      <c r="F515" s="178"/>
      <c r="N515" s="178"/>
      <c r="R515" s="178"/>
      <c r="T515" s="178"/>
      <c r="V515" s="178"/>
      <c r="X515" s="178"/>
    </row>
    <row r="516" spans="6:24" ht="15.75" customHeight="1" x14ac:dyDescent="0.25">
      <c r="F516" s="178"/>
      <c r="N516" s="178"/>
      <c r="R516" s="178"/>
      <c r="T516" s="178"/>
      <c r="V516" s="178"/>
      <c r="X516" s="178"/>
    </row>
    <row r="517" spans="6:24" ht="15.75" customHeight="1" x14ac:dyDescent="0.25">
      <c r="F517" s="178"/>
      <c r="N517" s="178"/>
      <c r="R517" s="178"/>
      <c r="T517" s="178"/>
      <c r="V517" s="178"/>
      <c r="X517" s="178"/>
    </row>
    <row r="518" spans="6:24" ht="15.75" customHeight="1" x14ac:dyDescent="0.25">
      <c r="F518" s="178"/>
      <c r="N518" s="178"/>
      <c r="R518" s="178"/>
      <c r="T518" s="178"/>
      <c r="V518" s="178"/>
      <c r="X518" s="178"/>
    </row>
    <row r="519" spans="6:24" ht="15.75" customHeight="1" x14ac:dyDescent="0.25">
      <c r="F519" s="178"/>
      <c r="N519" s="178"/>
      <c r="R519" s="178"/>
      <c r="T519" s="178"/>
      <c r="V519" s="178"/>
      <c r="X519" s="178"/>
    </row>
    <row r="520" spans="6:24" ht="15.75" customHeight="1" x14ac:dyDescent="0.25">
      <c r="F520" s="178"/>
      <c r="N520" s="178"/>
      <c r="R520" s="178"/>
      <c r="T520" s="178"/>
      <c r="V520" s="178"/>
      <c r="X520" s="178"/>
    </row>
    <row r="521" spans="6:24" ht="15.75" customHeight="1" x14ac:dyDescent="0.25">
      <c r="F521" s="178"/>
      <c r="N521" s="178"/>
      <c r="R521" s="178"/>
      <c r="T521" s="178"/>
      <c r="V521" s="178"/>
      <c r="X521" s="178"/>
    </row>
    <row r="522" spans="6:24" ht="15.75" customHeight="1" x14ac:dyDescent="0.25">
      <c r="F522" s="178"/>
      <c r="N522" s="178"/>
      <c r="R522" s="178"/>
      <c r="T522" s="178"/>
      <c r="V522" s="178"/>
      <c r="X522" s="178"/>
    </row>
    <row r="523" spans="6:24" ht="15.75" customHeight="1" x14ac:dyDescent="0.25">
      <c r="F523" s="178"/>
      <c r="N523" s="178"/>
      <c r="R523" s="178"/>
      <c r="T523" s="178"/>
      <c r="V523" s="178"/>
      <c r="X523" s="178"/>
    </row>
    <row r="524" spans="6:24" ht="15.75" customHeight="1" x14ac:dyDescent="0.25">
      <c r="F524" s="178"/>
      <c r="N524" s="178"/>
      <c r="R524" s="178"/>
      <c r="T524" s="178"/>
      <c r="V524" s="178"/>
      <c r="X524" s="178"/>
    </row>
    <row r="525" spans="6:24" ht="15.75" customHeight="1" x14ac:dyDescent="0.25">
      <c r="F525" s="178"/>
      <c r="N525" s="178"/>
      <c r="R525" s="178"/>
      <c r="T525" s="178"/>
      <c r="V525" s="178"/>
      <c r="X525" s="178"/>
    </row>
    <row r="526" spans="6:24" ht="15.75" customHeight="1" x14ac:dyDescent="0.25">
      <c r="F526" s="178"/>
      <c r="N526" s="178"/>
      <c r="R526" s="178"/>
      <c r="T526" s="178"/>
      <c r="V526" s="178"/>
      <c r="X526" s="178"/>
    </row>
    <row r="527" spans="6:24" ht="15.75" customHeight="1" x14ac:dyDescent="0.25">
      <c r="F527" s="178"/>
      <c r="N527" s="178"/>
      <c r="R527" s="178"/>
      <c r="T527" s="178"/>
      <c r="V527" s="178"/>
      <c r="X527" s="178"/>
    </row>
    <row r="528" spans="6:24" ht="15.75" customHeight="1" x14ac:dyDescent="0.25">
      <c r="F528" s="178"/>
      <c r="N528" s="178"/>
      <c r="R528" s="178"/>
      <c r="T528" s="178"/>
      <c r="V528" s="178"/>
      <c r="X528" s="178"/>
    </row>
    <row r="529" spans="6:24" ht="15.75" customHeight="1" x14ac:dyDescent="0.25">
      <c r="F529" s="178"/>
      <c r="N529" s="178"/>
      <c r="R529" s="178"/>
      <c r="T529" s="178"/>
      <c r="V529" s="178"/>
      <c r="X529" s="178"/>
    </row>
    <row r="530" spans="6:24" ht="15.75" customHeight="1" x14ac:dyDescent="0.25">
      <c r="F530" s="178"/>
      <c r="N530" s="178"/>
      <c r="R530" s="178"/>
      <c r="T530" s="178"/>
      <c r="V530" s="178"/>
      <c r="X530" s="178"/>
    </row>
    <row r="531" spans="6:24" ht="15.75" customHeight="1" x14ac:dyDescent="0.25">
      <c r="F531" s="178"/>
      <c r="N531" s="178"/>
      <c r="R531" s="178"/>
      <c r="T531" s="178"/>
      <c r="V531" s="178"/>
      <c r="X531" s="178"/>
    </row>
    <row r="532" spans="6:24" ht="15.75" customHeight="1" x14ac:dyDescent="0.25">
      <c r="F532" s="178"/>
      <c r="N532" s="178"/>
      <c r="R532" s="178"/>
      <c r="T532" s="178"/>
      <c r="V532" s="178"/>
      <c r="X532" s="178"/>
    </row>
    <row r="533" spans="6:24" ht="15.75" customHeight="1" x14ac:dyDescent="0.25">
      <c r="F533" s="178"/>
      <c r="N533" s="178"/>
      <c r="R533" s="178"/>
      <c r="T533" s="178"/>
      <c r="V533" s="178"/>
      <c r="X533" s="178"/>
    </row>
    <row r="534" spans="6:24" ht="15.75" customHeight="1" x14ac:dyDescent="0.25">
      <c r="F534" s="178"/>
      <c r="N534" s="178"/>
      <c r="R534" s="178"/>
      <c r="T534" s="178"/>
      <c r="V534" s="178"/>
      <c r="X534" s="178"/>
    </row>
    <row r="535" spans="6:24" ht="15.75" customHeight="1" x14ac:dyDescent="0.25">
      <c r="F535" s="178"/>
      <c r="N535" s="178"/>
      <c r="R535" s="178"/>
      <c r="T535" s="178"/>
      <c r="V535" s="178"/>
      <c r="X535" s="178"/>
    </row>
    <row r="536" spans="6:24" ht="15.75" customHeight="1" x14ac:dyDescent="0.25">
      <c r="F536" s="178"/>
      <c r="N536" s="178"/>
      <c r="R536" s="178"/>
      <c r="T536" s="178"/>
      <c r="V536" s="178"/>
      <c r="X536" s="178"/>
    </row>
    <row r="537" spans="6:24" ht="15.75" customHeight="1" x14ac:dyDescent="0.25">
      <c r="F537" s="178"/>
      <c r="N537" s="178"/>
      <c r="R537" s="178"/>
      <c r="T537" s="178"/>
      <c r="V537" s="178"/>
      <c r="X537" s="178"/>
    </row>
    <row r="538" spans="6:24" ht="15.75" customHeight="1" x14ac:dyDescent="0.25">
      <c r="F538" s="178"/>
      <c r="N538" s="178"/>
      <c r="R538" s="178"/>
      <c r="T538" s="178"/>
      <c r="V538" s="178"/>
      <c r="X538" s="178"/>
    </row>
    <row r="539" spans="6:24" ht="15.75" customHeight="1" x14ac:dyDescent="0.25">
      <c r="F539" s="178"/>
      <c r="N539" s="178"/>
      <c r="R539" s="178"/>
      <c r="T539" s="178"/>
      <c r="V539" s="178"/>
      <c r="X539" s="178"/>
    </row>
    <row r="540" spans="6:24" ht="15.75" customHeight="1" x14ac:dyDescent="0.25">
      <c r="F540" s="178"/>
      <c r="N540" s="178"/>
      <c r="R540" s="178"/>
      <c r="T540" s="178"/>
      <c r="V540" s="178"/>
      <c r="X540" s="178"/>
    </row>
    <row r="541" spans="6:24" ht="15.75" customHeight="1" x14ac:dyDescent="0.25">
      <c r="F541" s="178"/>
      <c r="N541" s="178"/>
      <c r="R541" s="178"/>
      <c r="T541" s="178"/>
      <c r="V541" s="178"/>
      <c r="X541" s="178"/>
    </row>
    <row r="542" spans="6:24" ht="15.75" customHeight="1" x14ac:dyDescent="0.25">
      <c r="F542" s="178"/>
      <c r="N542" s="178"/>
      <c r="R542" s="178"/>
      <c r="T542" s="178"/>
      <c r="V542" s="178"/>
      <c r="X542" s="178"/>
    </row>
    <row r="543" spans="6:24" ht="15.75" customHeight="1" x14ac:dyDescent="0.25">
      <c r="F543" s="178"/>
      <c r="N543" s="178"/>
      <c r="R543" s="178"/>
      <c r="T543" s="178"/>
      <c r="V543" s="178"/>
      <c r="X543" s="178"/>
    </row>
    <row r="544" spans="6:24" ht="15.75" customHeight="1" x14ac:dyDescent="0.25">
      <c r="F544" s="178"/>
      <c r="N544" s="178"/>
      <c r="R544" s="178"/>
      <c r="T544" s="178"/>
      <c r="V544" s="178"/>
      <c r="X544" s="178"/>
    </row>
    <row r="545" spans="6:24" ht="15.75" customHeight="1" x14ac:dyDescent="0.25">
      <c r="F545" s="178"/>
      <c r="N545" s="178"/>
      <c r="R545" s="178"/>
      <c r="T545" s="178"/>
      <c r="V545" s="178"/>
      <c r="X545" s="178"/>
    </row>
    <row r="546" spans="6:24" ht="15.75" customHeight="1" x14ac:dyDescent="0.25">
      <c r="F546" s="178"/>
      <c r="N546" s="178"/>
      <c r="R546" s="178"/>
      <c r="T546" s="178"/>
      <c r="V546" s="178"/>
      <c r="X546" s="178"/>
    </row>
    <row r="547" spans="6:24" ht="15.75" customHeight="1" x14ac:dyDescent="0.25">
      <c r="F547" s="178"/>
      <c r="N547" s="178"/>
      <c r="R547" s="178"/>
      <c r="T547" s="178"/>
      <c r="V547" s="178"/>
      <c r="X547" s="178"/>
    </row>
    <row r="548" spans="6:24" ht="15.75" customHeight="1" x14ac:dyDescent="0.25">
      <c r="F548" s="178"/>
      <c r="N548" s="178"/>
      <c r="R548" s="178"/>
      <c r="T548" s="178"/>
      <c r="V548" s="178"/>
      <c r="X548" s="178"/>
    </row>
    <row r="549" spans="6:24" ht="15.75" customHeight="1" x14ac:dyDescent="0.25">
      <c r="F549" s="178"/>
      <c r="N549" s="178"/>
      <c r="R549" s="178"/>
      <c r="T549" s="178"/>
      <c r="V549" s="178"/>
      <c r="X549" s="178"/>
    </row>
    <row r="550" spans="6:24" ht="15.75" customHeight="1" x14ac:dyDescent="0.25">
      <c r="F550" s="178"/>
      <c r="N550" s="178"/>
      <c r="R550" s="178"/>
      <c r="T550" s="178"/>
      <c r="V550" s="178"/>
      <c r="X550" s="178"/>
    </row>
    <row r="551" spans="6:24" ht="15.75" customHeight="1" x14ac:dyDescent="0.25">
      <c r="F551" s="178"/>
      <c r="N551" s="178"/>
      <c r="R551" s="178"/>
      <c r="T551" s="178"/>
      <c r="V551" s="178"/>
      <c r="X551" s="178"/>
    </row>
    <row r="552" spans="6:24" ht="15.75" customHeight="1" x14ac:dyDescent="0.25">
      <c r="F552" s="178"/>
      <c r="N552" s="178"/>
      <c r="R552" s="178"/>
      <c r="T552" s="178"/>
      <c r="V552" s="178"/>
      <c r="X552" s="178"/>
    </row>
    <row r="553" spans="6:24" ht="15.75" customHeight="1" x14ac:dyDescent="0.25">
      <c r="F553" s="178"/>
      <c r="N553" s="178"/>
      <c r="R553" s="178"/>
      <c r="T553" s="178"/>
      <c r="V553" s="178"/>
      <c r="X553" s="178"/>
    </row>
    <row r="554" spans="6:24" ht="15.75" customHeight="1" x14ac:dyDescent="0.25">
      <c r="F554" s="178"/>
      <c r="N554" s="178"/>
      <c r="R554" s="178"/>
      <c r="T554" s="178"/>
      <c r="V554" s="178"/>
      <c r="X554" s="178"/>
    </row>
    <row r="555" spans="6:24" ht="15.75" customHeight="1" x14ac:dyDescent="0.25">
      <c r="F555" s="178"/>
      <c r="N555" s="178"/>
      <c r="R555" s="178"/>
      <c r="T555" s="178"/>
      <c r="V555" s="178"/>
      <c r="X555" s="178"/>
    </row>
    <row r="556" spans="6:24" ht="15.75" customHeight="1" x14ac:dyDescent="0.25">
      <c r="F556" s="178"/>
      <c r="N556" s="178"/>
      <c r="R556" s="178"/>
      <c r="T556" s="178"/>
      <c r="V556" s="178"/>
      <c r="X556" s="178"/>
    </row>
    <row r="557" spans="6:24" ht="15.75" customHeight="1" x14ac:dyDescent="0.25">
      <c r="F557" s="178"/>
      <c r="N557" s="178"/>
      <c r="R557" s="178"/>
      <c r="T557" s="178"/>
      <c r="V557" s="178"/>
      <c r="X557" s="178"/>
    </row>
    <row r="558" spans="6:24" ht="15.75" customHeight="1" x14ac:dyDescent="0.25">
      <c r="F558" s="178"/>
      <c r="N558" s="178"/>
      <c r="R558" s="178"/>
      <c r="T558" s="178"/>
      <c r="V558" s="178"/>
      <c r="X558" s="178"/>
    </row>
    <row r="559" spans="6:24" ht="15.75" customHeight="1" x14ac:dyDescent="0.25">
      <c r="F559" s="178"/>
      <c r="N559" s="178"/>
      <c r="R559" s="178"/>
      <c r="T559" s="178"/>
      <c r="V559" s="178"/>
      <c r="X559" s="178"/>
    </row>
    <row r="560" spans="6:24" ht="15.75" customHeight="1" x14ac:dyDescent="0.25">
      <c r="F560" s="178"/>
      <c r="N560" s="178"/>
      <c r="R560" s="178"/>
      <c r="T560" s="178"/>
      <c r="V560" s="178"/>
      <c r="X560" s="178"/>
    </row>
    <row r="561" spans="6:24" ht="15.75" customHeight="1" x14ac:dyDescent="0.25">
      <c r="F561" s="178"/>
      <c r="N561" s="178"/>
      <c r="R561" s="178"/>
      <c r="T561" s="178"/>
      <c r="V561" s="178"/>
      <c r="X561" s="178"/>
    </row>
    <row r="562" spans="6:24" ht="15.75" customHeight="1" x14ac:dyDescent="0.25">
      <c r="F562" s="178"/>
      <c r="N562" s="178"/>
      <c r="R562" s="178"/>
      <c r="T562" s="178"/>
      <c r="V562" s="178"/>
      <c r="X562" s="178"/>
    </row>
    <row r="563" spans="6:24" ht="15.75" customHeight="1" x14ac:dyDescent="0.25">
      <c r="F563" s="178"/>
      <c r="N563" s="178"/>
      <c r="R563" s="178"/>
      <c r="T563" s="178"/>
      <c r="V563" s="178"/>
      <c r="X563" s="178"/>
    </row>
    <row r="564" spans="6:24" ht="15.75" customHeight="1" x14ac:dyDescent="0.25">
      <c r="F564" s="178"/>
      <c r="N564" s="178"/>
      <c r="R564" s="178"/>
      <c r="T564" s="178"/>
      <c r="V564" s="178"/>
      <c r="X564" s="178"/>
    </row>
    <row r="565" spans="6:24" ht="15.75" customHeight="1" x14ac:dyDescent="0.25">
      <c r="F565" s="178"/>
      <c r="N565" s="178"/>
      <c r="R565" s="178"/>
      <c r="T565" s="178"/>
      <c r="V565" s="178"/>
      <c r="X565" s="178"/>
    </row>
    <row r="566" spans="6:24" ht="15.75" customHeight="1" x14ac:dyDescent="0.25">
      <c r="F566" s="178"/>
      <c r="N566" s="178"/>
      <c r="R566" s="178"/>
      <c r="T566" s="178"/>
      <c r="V566" s="178"/>
      <c r="X566" s="178"/>
    </row>
    <row r="567" spans="6:24" ht="15.75" customHeight="1" x14ac:dyDescent="0.25">
      <c r="F567" s="178"/>
      <c r="N567" s="178"/>
      <c r="R567" s="178"/>
      <c r="T567" s="178"/>
      <c r="V567" s="178"/>
      <c r="X567" s="178"/>
    </row>
    <row r="568" spans="6:24" ht="15.75" customHeight="1" x14ac:dyDescent="0.25">
      <c r="F568" s="178"/>
      <c r="N568" s="178"/>
      <c r="R568" s="178"/>
      <c r="T568" s="178"/>
      <c r="V568" s="178"/>
      <c r="X568" s="178"/>
    </row>
    <row r="569" spans="6:24" ht="15.75" customHeight="1" x14ac:dyDescent="0.25">
      <c r="F569" s="178"/>
      <c r="N569" s="178"/>
      <c r="R569" s="178"/>
      <c r="T569" s="178"/>
      <c r="V569" s="178"/>
      <c r="X569" s="178"/>
    </row>
    <row r="570" spans="6:24" ht="15.75" customHeight="1" x14ac:dyDescent="0.25">
      <c r="F570" s="178"/>
      <c r="N570" s="178"/>
      <c r="R570" s="178"/>
      <c r="T570" s="178"/>
      <c r="V570" s="178"/>
      <c r="X570" s="178"/>
    </row>
    <row r="571" spans="6:24" ht="15.75" customHeight="1" x14ac:dyDescent="0.25">
      <c r="F571" s="178"/>
      <c r="N571" s="178"/>
      <c r="R571" s="178"/>
      <c r="T571" s="178"/>
      <c r="V571" s="178"/>
      <c r="X571" s="178"/>
    </row>
    <row r="572" spans="6:24" ht="15.75" customHeight="1" x14ac:dyDescent="0.25">
      <c r="F572" s="178"/>
      <c r="N572" s="178"/>
      <c r="R572" s="178"/>
      <c r="T572" s="178"/>
      <c r="V572" s="178"/>
      <c r="X572" s="178"/>
    </row>
    <row r="573" spans="6:24" ht="15.75" customHeight="1" x14ac:dyDescent="0.25">
      <c r="F573" s="178"/>
      <c r="N573" s="178"/>
      <c r="R573" s="178"/>
      <c r="T573" s="178"/>
      <c r="V573" s="178"/>
      <c r="X573" s="178"/>
    </row>
    <row r="574" spans="6:24" ht="15.75" customHeight="1" x14ac:dyDescent="0.25">
      <c r="F574" s="178"/>
      <c r="N574" s="178"/>
      <c r="R574" s="178"/>
      <c r="T574" s="178"/>
      <c r="V574" s="178"/>
      <c r="X574" s="178"/>
    </row>
    <row r="575" spans="6:24" ht="15.75" customHeight="1" x14ac:dyDescent="0.25">
      <c r="F575" s="178"/>
      <c r="N575" s="178"/>
      <c r="R575" s="178"/>
      <c r="T575" s="178"/>
      <c r="V575" s="178"/>
      <c r="X575" s="178"/>
    </row>
    <row r="576" spans="6:24" ht="15.75" customHeight="1" x14ac:dyDescent="0.25">
      <c r="F576" s="178"/>
      <c r="N576" s="178"/>
      <c r="R576" s="178"/>
      <c r="T576" s="178"/>
      <c r="V576" s="178"/>
      <c r="X576" s="178"/>
    </row>
    <row r="577" spans="6:24" ht="15.75" customHeight="1" x14ac:dyDescent="0.25">
      <c r="F577" s="178"/>
      <c r="N577" s="178"/>
      <c r="R577" s="178"/>
      <c r="T577" s="178"/>
      <c r="V577" s="178"/>
      <c r="X577" s="178"/>
    </row>
    <row r="578" spans="6:24" ht="15.75" customHeight="1" x14ac:dyDescent="0.25">
      <c r="F578" s="178"/>
      <c r="N578" s="178"/>
      <c r="R578" s="178"/>
      <c r="T578" s="178"/>
      <c r="V578" s="178"/>
      <c r="X578" s="178"/>
    </row>
    <row r="579" spans="6:24" ht="15.75" customHeight="1" x14ac:dyDescent="0.25">
      <c r="F579" s="178"/>
      <c r="N579" s="178"/>
      <c r="R579" s="178"/>
      <c r="T579" s="178"/>
      <c r="V579" s="178"/>
      <c r="X579" s="178"/>
    </row>
    <row r="580" spans="6:24" ht="15.75" customHeight="1" x14ac:dyDescent="0.25">
      <c r="F580" s="178"/>
      <c r="N580" s="178"/>
      <c r="R580" s="178"/>
      <c r="T580" s="178"/>
      <c r="V580" s="178"/>
      <c r="X580" s="178"/>
    </row>
    <row r="581" spans="6:24" ht="15.75" customHeight="1" x14ac:dyDescent="0.25">
      <c r="F581" s="178"/>
      <c r="N581" s="178"/>
      <c r="R581" s="178"/>
      <c r="T581" s="178"/>
      <c r="V581" s="178"/>
      <c r="X581" s="178"/>
    </row>
    <row r="582" spans="6:24" ht="15.75" customHeight="1" x14ac:dyDescent="0.25">
      <c r="F582" s="178"/>
      <c r="N582" s="178"/>
      <c r="R582" s="178"/>
      <c r="T582" s="178"/>
      <c r="V582" s="178"/>
      <c r="X582" s="178"/>
    </row>
    <row r="583" spans="6:24" ht="15.75" customHeight="1" x14ac:dyDescent="0.25">
      <c r="F583" s="178"/>
      <c r="N583" s="178"/>
      <c r="R583" s="178"/>
      <c r="T583" s="178"/>
      <c r="V583" s="178"/>
      <c r="X583" s="178"/>
    </row>
    <row r="584" spans="6:24" ht="15.75" customHeight="1" x14ac:dyDescent="0.25">
      <c r="F584" s="178"/>
      <c r="N584" s="178"/>
      <c r="R584" s="178"/>
      <c r="T584" s="178"/>
      <c r="V584" s="178"/>
      <c r="X584" s="178"/>
    </row>
    <row r="585" spans="6:24" ht="15.75" customHeight="1" x14ac:dyDescent="0.25">
      <c r="F585" s="178"/>
      <c r="N585" s="178"/>
      <c r="R585" s="178"/>
      <c r="T585" s="178"/>
      <c r="V585" s="178"/>
      <c r="X585" s="178"/>
    </row>
    <row r="586" spans="6:24" ht="15.75" customHeight="1" x14ac:dyDescent="0.25">
      <c r="F586" s="178"/>
      <c r="N586" s="178"/>
      <c r="R586" s="178"/>
      <c r="T586" s="178"/>
      <c r="V586" s="178"/>
      <c r="X586" s="178"/>
    </row>
    <row r="587" spans="6:24" ht="15.75" customHeight="1" x14ac:dyDescent="0.25">
      <c r="F587" s="178"/>
      <c r="N587" s="178"/>
      <c r="R587" s="178"/>
      <c r="T587" s="178"/>
      <c r="V587" s="178"/>
      <c r="X587" s="178"/>
    </row>
    <row r="588" spans="6:24" ht="15.75" customHeight="1" x14ac:dyDescent="0.25">
      <c r="F588" s="178"/>
      <c r="N588" s="178"/>
      <c r="R588" s="178"/>
      <c r="T588" s="178"/>
      <c r="V588" s="178"/>
      <c r="X588" s="178"/>
    </row>
    <row r="589" spans="6:24" ht="15.75" customHeight="1" x14ac:dyDescent="0.25">
      <c r="F589" s="178"/>
      <c r="N589" s="178"/>
      <c r="R589" s="178"/>
      <c r="T589" s="178"/>
      <c r="V589" s="178"/>
      <c r="X589" s="178"/>
    </row>
    <row r="590" spans="6:24" ht="15.75" customHeight="1" x14ac:dyDescent="0.25">
      <c r="F590" s="178"/>
      <c r="N590" s="178"/>
      <c r="R590" s="178"/>
      <c r="T590" s="178"/>
      <c r="V590" s="178"/>
      <c r="X590" s="178"/>
    </row>
    <row r="591" spans="6:24" ht="15.75" customHeight="1" x14ac:dyDescent="0.25">
      <c r="F591" s="178"/>
      <c r="N591" s="178"/>
      <c r="R591" s="178"/>
      <c r="T591" s="178"/>
      <c r="V591" s="178"/>
      <c r="X591" s="178"/>
    </row>
    <row r="592" spans="6:24" ht="15.75" customHeight="1" x14ac:dyDescent="0.25">
      <c r="F592" s="178"/>
      <c r="N592" s="178"/>
      <c r="R592" s="178"/>
      <c r="T592" s="178"/>
      <c r="V592" s="178"/>
      <c r="X592" s="178"/>
    </row>
    <row r="593" spans="6:24" ht="15.75" customHeight="1" x14ac:dyDescent="0.25">
      <c r="F593" s="178"/>
      <c r="N593" s="178"/>
      <c r="R593" s="178"/>
      <c r="T593" s="178"/>
      <c r="V593" s="178"/>
      <c r="X593" s="178"/>
    </row>
    <row r="594" spans="6:24" ht="15.75" customHeight="1" x14ac:dyDescent="0.25">
      <c r="F594" s="178"/>
      <c r="N594" s="178"/>
      <c r="R594" s="178"/>
      <c r="T594" s="178"/>
      <c r="V594" s="178"/>
      <c r="X594" s="178"/>
    </row>
    <row r="595" spans="6:24" ht="15.75" customHeight="1" x14ac:dyDescent="0.25">
      <c r="F595" s="178"/>
      <c r="N595" s="178"/>
      <c r="R595" s="178"/>
      <c r="T595" s="178"/>
      <c r="V595" s="178"/>
      <c r="X595" s="178"/>
    </row>
    <row r="596" spans="6:24" ht="15.75" customHeight="1" x14ac:dyDescent="0.25">
      <c r="F596" s="178"/>
      <c r="N596" s="178"/>
      <c r="R596" s="178"/>
      <c r="T596" s="178"/>
      <c r="V596" s="178"/>
      <c r="X596" s="178"/>
    </row>
    <row r="597" spans="6:24" ht="15.75" customHeight="1" x14ac:dyDescent="0.25">
      <c r="F597" s="178"/>
      <c r="N597" s="178"/>
      <c r="R597" s="178"/>
      <c r="T597" s="178"/>
      <c r="V597" s="178"/>
      <c r="X597" s="178"/>
    </row>
    <row r="598" spans="6:24" ht="15.75" customHeight="1" x14ac:dyDescent="0.25">
      <c r="F598" s="178"/>
      <c r="N598" s="178"/>
      <c r="R598" s="178"/>
      <c r="T598" s="178"/>
      <c r="V598" s="178"/>
      <c r="X598" s="178"/>
    </row>
    <row r="599" spans="6:24" ht="15.75" customHeight="1" x14ac:dyDescent="0.25">
      <c r="F599" s="178"/>
      <c r="N599" s="178"/>
      <c r="R599" s="178"/>
      <c r="T599" s="178"/>
      <c r="V599" s="178"/>
      <c r="X599" s="178"/>
    </row>
    <row r="600" spans="6:24" ht="15.75" customHeight="1" x14ac:dyDescent="0.25">
      <c r="F600" s="178"/>
      <c r="N600" s="178"/>
      <c r="R600" s="178"/>
      <c r="T600" s="178"/>
      <c r="V600" s="178"/>
      <c r="X600" s="178"/>
    </row>
    <row r="601" spans="6:24" ht="15.75" customHeight="1" x14ac:dyDescent="0.25">
      <c r="F601" s="178"/>
      <c r="N601" s="178"/>
      <c r="R601" s="178"/>
      <c r="T601" s="178"/>
      <c r="V601" s="178"/>
      <c r="X601" s="178"/>
    </row>
    <row r="602" spans="6:24" ht="15.75" customHeight="1" x14ac:dyDescent="0.25">
      <c r="F602" s="178"/>
      <c r="N602" s="178"/>
      <c r="R602" s="178"/>
      <c r="T602" s="178"/>
      <c r="V602" s="178"/>
      <c r="X602" s="178"/>
    </row>
    <row r="603" spans="6:24" ht="15.75" customHeight="1" x14ac:dyDescent="0.25">
      <c r="F603" s="178"/>
      <c r="N603" s="178"/>
      <c r="R603" s="178"/>
      <c r="T603" s="178"/>
      <c r="V603" s="178"/>
      <c r="X603" s="178"/>
    </row>
    <row r="604" spans="6:24" ht="15.75" customHeight="1" x14ac:dyDescent="0.25">
      <c r="F604" s="178"/>
      <c r="N604" s="178"/>
      <c r="R604" s="178"/>
      <c r="T604" s="178"/>
      <c r="V604" s="178"/>
      <c r="X604" s="178"/>
    </row>
    <row r="605" spans="6:24" ht="15.75" customHeight="1" x14ac:dyDescent="0.25">
      <c r="F605" s="178"/>
      <c r="N605" s="178"/>
      <c r="R605" s="178"/>
      <c r="T605" s="178"/>
      <c r="V605" s="178"/>
      <c r="X605" s="178"/>
    </row>
    <row r="606" spans="6:24" ht="15.75" customHeight="1" x14ac:dyDescent="0.25">
      <c r="F606" s="178"/>
      <c r="N606" s="178"/>
      <c r="R606" s="178"/>
      <c r="T606" s="178"/>
      <c r="V606" s="178"/>
      <c r="X606" s="178"/>
    </row>
    <row r="607" spans="6:24" ht="15.75" customHeight="1" x14ac:dyDescent="0.25">
      <c r="F607" s="178"/>
      <c r="N607" s="178"/>
      <c r="R607" s="178"/>
      <c r="T607" s="178"/>
      <c r="V607" s="178"/>
      <c r="X607" s="178"/>
    </row>
    <row r="608" spans="6:24" ht="15.75" customHeight="1" x14ac:dyDescent="0.25">
      <c r="F608" s="178"/>
      <c r="N608" s="178"/>
      <c r="R608" s="178"/>
      <c r="T608" s="178"/>
      <c r="V608" s="178"/>
      <c r="X608" s="178"/>
    </row>
    <row r="609" spans="6:24" ht="15.75" customHeight="1" x14ac:dyDescent="0.25">
      <c r="F609" s="178"/>
      <c r="N609" s="178"/>
      <c r="R609" s="178"/>
      <c r="T609" s="178"/>
      <c r="V609" s="178"/>
      <c r="X609" s="178"/>
    </row>
    <row r="610" spans="6:24" ht="15.75" customHeight="1" x14ac:dyDescent="0.25">
      <c r="F610" s="178"/>
      <c r="N610" s="178"/>
      <c r="R610" s="178"/>
      <c r="T610" s="178"/>
      <c r="V610" s="178"/>
      <c r="X610" s="178"/>
    </row>
    <row r="611" spans="6:24" ht="15.75" customHeight="1" x14ac:dyDescent="0.25">
      <c r="F611" s="178"/>
      <c r="N611" s="178"/>
      <c r="R611" s="178"/>
      <c r="T611" s="178"/>
      <c r="V611" s="178"/>
      <c r="X611" s="178"/>
    </row>
    <row r="612" spans="6:24" ht="15.75" customHeight="1" x14ac:dyDescent="0.25">
      <c r="F612" s="178"/>
      <c r="N612" s="178"/>
      <c r="R612" s="178"/>
      <c r="T612" s="178"/>
      <c r="V612" s="178"/>
      <c r="X612" s="178"/>
    </row>
    <row r="613" spans="6:24" ht="15.75" customHeight="1" x14ac:dyDescent="0.25">
      <c r="F613" s="178"/>
      <c r="N613" s="178"/>
      <c r="R613" s="178"/>
      <c r="T613" s="178"/>
      <c r="V613" s="178"/>
      <c r="X613" s="178"/>
    </row>
    <row r="614" spans="6:24" ht="15.75" customHeight="1" x14ac:dyDescent="0.25">
      <c r="F614" s="178"/>
      <c r="N614" s="178"/>
      <c r="R614" s="178"/>
      <c r="T614" s="178"/>
      <c r="V614" s="178"/>
      <c r="X614" s="178"/>
    </row>
    <row r="615" spans="6:24" ht="15.75" customHeight="1" x14ac:dyDescent="0.25">
      <c r="F615" s="178"/>
      <c r="N615" s="178"/>
      <c r="R615" s="178"/>
      <c r="T615" s="178"/>
      <c r="V615" s="178"/>
      <c r="X615" s="178"/>
    </row>
    <row r="616" spans="6:24" ht="15.75" customHeight="1" x14ac:dyDescent="0.25">
      <c r="F616" s="178"/>
      <c r="N616" s="178"/>
      <c r="R616" s="178"/>
      <c r="T616" s="178"/>
      <c r="V616" s="178"/>
      <c r="X616" s="178"/>
    </row>
    <row r="617" spans="6:24" ht="15.75" customHeight="1" x14ac:dyDescent="0.25">
      <c r="F617" s="178"/>
      <c r="N617" s="178"/>
      <c r="R617" s="178"/>
      <c r="T617" s="178"/>
      <c r="V617" s="178"/>
      <c r="X617" s="178"/>
    </row>
    <row r="618" spans="6:24" ht="15.75" customHeight="1" x14ac:dyDescent="0.25">
      <c r="F618" s="178"/>
      <c r="N618" s="178"/>
      <c r="R618" s="178"/>
      <c r="T618" s="178"/>
      <c r="V618" s="178"/>
      <c r="X618" s="178"/>
    </row>
    <row r="619" spans="6:24" ht="15.75" customHeight="1" x14ac:dyDescent="0.25">
      <c r="F619" s="178"/>
      <c r="N619" s="178"/>
      <c r="R619" s="178"/>
      <c r="T619" s="178"/>
      <c r="V619" s="178"/>
      <c r="X619" s="178"/>
    </row>
    <row r="620" spans="6:24" ht="15.75" customHeight="1" x14ac:dyDescent="0.25">
      <c r="F620" s="178"/>
      <c r="N620" s="178"/>
      <c r="R620" s="178"/>
      <c r="T620" s="178"/>
      <c r="V620" s="178"/>
      <c r="X620" s="178"/>
    </row>
    <row r="621" spans="6:24" ht="15.75" customHeight="1" x14ac:dyDescent="0.25">
      <c r="F621" s="178"/>
      <c r="N621" s="178"/>
      <c r="R621" s="178"/>
      <c r="T621" s="178"/>
      <c r="V621" s="178"/>
      <c r="X621" s="178"/>
    </row>
    <row r="622" spans="6:24" ht="15.75" customHeight="1" x14ac:dyDescent="0.25">
      <c r="F622" s="178"/>
      <c r="N622" s="178"/>
      <c r="R622" s="178"/>
      <c r="T622" s="178"/>
      <c r="V622" s="178"/>
      <c r="X622" s="178"/>
    </row>
    <row r="623" spans="6:24" ht="15.75" customHeight="1" x14ac:dyDescent="0.25">
      <c r="F623" s="178"/>
      <c r="N623" s="178"/>
      <c r="R623" s="178"/>
      <c r="T623" s="178"/>
      <c r="V623" s="178"/>
      <c r="X623" s="178"/>
    </row>
    <row r="624" spans="6:24" ht="15.75" customHeight="1" x14ac:dyDescent="0.25">
      <c r="F624" s="178"/>
      <c r="N624" s="178"/>
      <c r="R624" s="178"/>
      <c r="T624" s="178"/>
      <c r="V624" s="178"/>
      <c r="X624" s="178"/>
    </row>
    <row r="625" spans="6:24" ht="15.75" customHeight="1" x14ac:dyDescent="0.25">
      <c r="F625" s="178"/>
      <c r="N625" s="178"/>
      <c r="R625" s="178"/>
      <c r="T625" s="178"/>
      <c r="V625" s="178"/>
      <c r="X625" s="178"/>
    </row>
    <row r="626" spans="6:24" ht="15.75" customHeight="1" x14ac:dyDescent="0.25">
      <c r="F626" s="178"/>
      <c r="N626" s="178"/>
      <c r="R626" s="178"/>
      <c r="T626" s="178"/>
      <c r="V626" s="178"/>
      <c r="X626" s="178"/>
    </row>
    <row r="627" spans="6:24" ht="15.75" customHeight="1" x14ac:dyDescent="0.25">
      <c r="F627" s="178"/>
      <c r="N627" s="178"/>
      <c r="R627" s="178"/>
      <c r="T627" s="178"/>
      <c r="V627" s="178"/>
      <c r="X627" s="178"/>
    </row>
    <row r="628" spans="6:24" ht="15.75" customHeight="1" x14ac:dyDescent="0.25">
      <c r="F628" s="178"/>
      <c r="N628" s="178"/>
      <c r="R628" s="178"/>
      <c r="T628" s="178"/>
      <c r="V628" s="178"/>
      <c r="X628" s="178"/>
    </row>
    <row r="629" spans="6:24" ht="15.75" customHeight="1" x14ac:dyDescent="0.25">
      <c r="F629" s="178"/>
      <c r="N629" s="178"/>
      <c r="R629" s="178"/>
      <c r="T629" s="178"/>
      <c r="V629" s="178"/>
      <c r="X629" s="178"/>
    </row>
    <row r="630" spans="6:24" ht="15.75" customHeight="1" x14ac:dyDescent="0.25">
      <c r="F630" s="178"/>
      <c r="N630" s="178"/>
      <c r="R630" s="178"/>
      <c r="T630" s="178"/>
      <c r="V630" s="178"/>
      <c r="X630" s="178"/>
    </row>
    <row r="631" spans="6:24" ht="15.75" customHeight="1" x14ac:dyDescent="0.25">
      <c r="F631" s="178"/>
      <c r="N631" s="178"/>
      <c r="R631" s="178"/>
      <c r="T631" s="178"/>
      <c r="V631" s="178"/>
      <c r="X631" s="178"/>
    </row>
    <row r="632" spans="6:24" ht="15.75" customHeight="1" x14ac:dyDescent="0.25">
      <c r="F632" s="178"/>
      <c r="N632" s="178"/>
      <c r="R632" s="178"/>
      <c r="T632" s="178"/>
      <c r="V632" s="178"/>
      <c r="X632" s="178"/>
    </row>
    <row r="633" spans="6:24" ht="15.75" customHeight="1" x14ac:dyDescent="0.25">
      <c r="F633" s="178"/>
      <c r="N633" s="178"/>
      <c r="R633" s="178"/>
      <c r="T633" s="178"/>
      <c r="V633" s="178"/>
      <c r="X633" s="178"/>
    </row>
    <row r="634" spans="6:24" ht="15.75" customHeight="1" x14ac:dyDescent="0.25">
      <c r="F634" s="178"/>
      <c r="N634" s="178"/>
      <c r="R634" s="178"/>
      <c r="T634" s="178"/>
      <c r="V634" s="178"/>
      <c r="X634" s="178"/>
    </row>
    <row r="635" spans="6:24" ht="15.75" customHeight="1" x14ac:dyDescent="0.25">
      <c r="F635" s="178"/>
      <c r="N635" s="178"/>
      <c r="R635" s="178"/>
      <c r="T635" s="178"/>
      <c r="V635" s="178"/>
      <c r="X635" s="178"/>
    </row>
    <row r="636" spans="6:24" ht="15.75" customHeight="1" x14ac:dyDescent="0.25">
      <c r="F636" s="178"/>
      <c r="N636" s="178"/>
      <c r="R636" s="178"/>
      <c r="T636" s="178"/>
      <c r="V636" s="178"/>
      <c r="X636" s="178"/>
    </row>
    <row r="637" spans="6:24" ht="15.75" customHeight="1" x14ac:dyDescent="0.25">
      <c r="F637" s="178"/>
      <c r="N637" s="178"/>
      <c r="R637" s="178"/>
      <c r="T637" s="178"/>
      <c r="V637" s="178"/>
      <c r="X637" s="178"/>
    </row>
    <row r="638" spans="6:24" ht="15.75" customHeight="1" x14ac:dyDescent="0.25">
      <c r="F638" s="178"/>
      <c r="N638" s="178"/>
      <c r="R638" s="178"/>
      <c r="T638" s="178"/>
      <c r="V638" s="178"/>
      <c r="X638" s="178"/>
    </row>
    <row r="639" spans="6:24" ht="15.75" customHeight="1" x14ac:dyDescent="0.25">
      <c r="F639" s="178"/>
      <c r="N639" s="178"/>
      <c r="R639" s="178"/>
      <c r="T639" s="178"/>
      <c r="V639" s="178"/>
      <c r="X639" s="178"/>
    </row>
    <row r="640" spans="6:24" ht="15.75" customHeight="1" x14ac:dyDescent="0.25">
      <c r="F640" s="178"/>
      <c r="N640" s="178"/>
      <c r="R640" s="178"/>
      <c r="T640" s="178"/>
      <c r="V640" s="178"/>
      <c r="X640" s="178"/>
    </row>
    <row r="641" spans="6:24" ht="15.75" customHeight="1" x14ac:dyDescent="0.25">
      <c r="F641" s="178"/>
      <c r="N641" s="178"/>
      <c r="R641" s="178"/>
      <c r="T641" s="178"/>
      <c r="V641" s="178"/>
      <c r="X641" s="178"/>
    </row>
    <row r="642" spans="6:24" ht="15.75" customHeight="1" x14ac:dyDescent="0.25">
      <c r="F642" s="178"/>
      <c r="N642" s="178"/>
      <c r="R642" s="178"/>
      <c r="T642" s="178"/>
      <c r="V642" s="178"/>
      <c r="X642" s="178"/>
    </row>
    <row r="643" spans="6:24" ht="15.75" customHeight="1" x14ac:dyDescent="0.25">
      <c r="F643" s="178"/>
      <c r="N643" s="178"/>
      <c r="R643" s="178"/>
      <c r="T643" s="178"/>
      <c r="V643" s="178"/>
      <c r="X643" s="178"/>
    </row>
    <row r="644" spans="6:24" ht="15.75" customHeight="1" x14ac:dyDescent="0.25">
      <c r="F644" s="178"/>
      <c r="N644" s="178"/>
      <c r="R644" s="178"/>
      <c r="T644" s="178"/>
      <c r="V644" s="178"/>
      <c r="X644" s="178"/>
    </row>
    <row r="645" spans="6:24" ht="15.75" customHeight="1" x14ac:dyDescent="0.25">
      <c r="F645" s="178"/>
      <c r="N645" s="178"/>
      <c r="R645" s="178"/>
      <c r="T645" s="178"/>
      <c r="V645" s="178"/>
      <c r="X645" s="178"/>
    </row>
    <row r="646" spans="6:24" ht="15.75" customHeight="1" x14ac:dyDescent="0.25">
      <c r="F646" s="178"/>
      <c r="N646" s="178"/>
      <c r="R646" s="178"/>
      <c r="T646" s="178"/>
      <c r="V646" s="178"/>
      <c r="X646" s="178"/>
    </row>
    <row r="647" spans="6:24" ht="15.75" customHeight="1" x14ac:dyDescent="0.25">
      <c r="F647" s="178"/>
      <c r="N647" s="178"/>
      <c r="R647" s="178"/>
      <c r="T647" s="178"/>
      <c r="V647" s="178"/>
      <c r="X647" s="178"/>
    </row>
    <row r="648" spans="6:24" ht="15.75" customHeight="1" x14ac:dyDescent="0.25">
      <c r="F648" s="178"/>
      <c r="N648" s="178"/>
      <c r="R648" s="178"/>
      <c r="T648" s="178"/>
      <c r="V648" s="178"/>
      <c r="X648" s="178"/>
    </row>
    <row r="649" spans="6:24" ht="15.75" customHeight="1" x14ac:dyDescent="0.25">
      <c r="F649" s="178"/>
      <c r="N649" s="178"/>
      <c r="R649" s="178"/>
      <c r="T649" s="178"/>
      <c r="V649" s="178"/>
      <c r="X649" s="178"/>
    </row>
    <row r="650" spans="6:24" ht="15.75" customHeight="1" x14ac:dyDescent="0.25">
      <c r="F650" s="178"/>
      <c r="N650" s="178"/>
      <c r="R650" s="178"/>
      <c r="T650" s="178"/>
      <c r="V650" s="178"/>
      <c r="X650" s="178"/>
    </row>
    <row r="651" spans="6:24" ht="15.75" customHeight="1" x14ac:dyDescent="0.25">
      <c r="F651" s="178"/>
      <c r="N651" s="178"/>
      <c r="R651" s="178"/>
      <c r="T651" s="178"/>
      <c r="V651" s="178"/>
      <c r="X651" s="178"/>
    </row>
    <row r="652" spans="6:24" ht="15.75" customHeight="1" x14ac:dyDescent="0.25">
      <c r="F652" s="178"/>
      <c r="N652" s="178"/>
      <c r="R652" s="178"/>
      <c r="T652" s="178"/>
      <c r="V652" s="178"/>
      <c r="X652" s="178"/>
    </row>
    <row r="653" spans="6:24" ht="15.75" customHeight="1" x14ac:dyDescent="0.25">
      <c r="F653" s="178"/>
      <c r="N653" s="178"/>
      <c r="R653" s="178"/>
      <c r="T653" s="178"/>
      <c r="V653" s="178"/>
      <c r="X653" s="178"/>
    </row>
    <row r="654" spans="6:24" ht="15.75" customHeight="1" x14ac:dyDescent="0.25">
      <c r="F654" s="178"/>
      <c r="N654" s="178"/>
      <c r="R654" s="178"/>
      <c r="T654" s="178"/>
      <c r="V654" s="178"/>
      <c r="X654" s="178"/>
    </row>
    <row r="655" spans="6:24" ht="15.75" customHeight="1" x14ac:dyDescent="0.25">
      <c r="F655" s="178"/>
      <c r="N655" s="178"/>
      <c r="R655" s="178"/>
      <c r="T655" s="178"/>
      <c r="V655" s="178"/>
      <c r="X655" s="178"/>
    </row>
    <row r="656" spans="6:24" ht="15.75" customHeight="1" x14ac:dyDescent="0.25">
      <c r="F656" s="178"/>
      <c r="N656" s="178"/>
      <c r="R656" s="178"/>
      <c r="T656" s="178"/>
      <c r="V656" s="178"/>
      <c r="X656" s="178"/>
    </row>
    <row r="657" spans="6:24" ht="15.75" customHeight="1" x14ac:dyDescent="0.25">
      <c r="F657" s="178"/>
      <c r="N657" s="178"/>
      <c r="R657" s="178"/>
      <c r="T657" s="178"/>
      <c r="V657" s="178"/>
      <c r="X657" s="178"/>
    </row>
    <row r="658" spans="6:24" ht="15.75" customHeight="1" x14ac:dyDescent="0.25">
      <c r="F658" s="178"/>
      <c r="N658" s="178"/>
      <c r="R658" s="178"/>
      <c r="T658" s="178"/>
      <c r="V658" s="178"/>
      <c r="X658" s="178"/>
    </row>
    <row r="659" spans="6:24" ht="15.75" customHeight="1" x14ac:dyDescent="0.25">
      <c r="F659" s="178"/>
      <c r="N659" s="178"/>
      <c r="R659" s="178"/>
      <c r="T659" s="178"/>
      <c r="V659" s="178"/>
      <c r="X659" s="178"/>
    </row>
    <row r="660" spans="6:24" ht="15.75" customHeight="1" x14ac:dyDescent="0.25">
      <c r="F660" s="178"/>
      <c r="N660" s="178"/>
      <c r="R660" s="178"/>
      <c r="T660" s="178"/>
      <c r="V660" s="178"/>
      <c r="X660" s="178"/>
    </row>
    <row r="661" spans="6:24" ht="15.75" customHeight="1" x14ac:dyDescent="0.25">
      <c r="F661" s="178"/>
      <c r="N661" s="178"/>
      <c r="R661" s="178"/>
      <c r="T661" s="178"/>
      <c r="V661" s="178"/>
      <c r="X661" s="178"/>
    </row>
    <row r="662" spans="6:24" ht="15.75" customHeight="1" x14ac:dyDescent="0.25">
      <c r="F662" s="178"/>
      <c r="N662" s="178"/>
      <c r="R662" s="178"/>
      <c r="T662" s="178"/>
      <c r="V662" s="178"/>
      <c r="X662" s="178"/>
    </row>
    <row r="663" spans="6:24" ht="15.75" customHeight="1" x14ac:dyDescent="0.25">
      <c r="F663" s="178"/>
      <c r="N663" s="178"/>
      <c r="R663" s="178"/>
      <c r="T663" s="178"/>
      <c r="V663" s="178"/>
      <c r="X663" s="178"/>
    </row>
    <row r="664" spans="6:24" ht="15.75" customHeight="1" x14ac:dyDescent="0.25">
      <c r="F664" s="178"/>
      <c r="N664" s="178"/>
      <c r="R664" s="178"/>
      <c r="T664" s="178"/>
      <c r="V664" s="178"/>
      <c r="X664" s="178"/>
    </row>
    <row r="665" spans="6:24" ht="15.75" customHeight="1" x14ac:dyDescent="0.25">
      <c r="F665" s="178"/>
      <c r="N665" s="178"/>
      <c r="R665" s="178"/>
      <c r="T665" s="178"/>
      <c r="V665" s="178"/>
      <c r="X665" s="178"/>
    </row>
    <row r="666" spans="6:24" ht="15.75" customHeight="1" x14ac:dyDescent="0.25">
      <c r="F666" s="178"/>
      <c r="N666" s="178"/>
      <c r="R666" s="178"/>
      <c r="T666" s="178"/>
      <c r="V666" s="178"/>
      <c r="X666" s="178"/>
    </row>
    <row r="667" spans="6:24" ht="15.75" customHeight="1" x14ac:dyDescent="0.25">
      <c r="F667" s="178"/>
      <c r="N667" s="178"/>
      <c r="R667" s="178"/>
      <c r="T667" s="178"/>
      <c r="V667" s="178"/>
      <c r="X667" s="178"/>
    </row>
    <row r="668" spans="6:24" ht="15.75" customHeight="1" x14ac:dyDescent="0.25">
      <c r="F668" s="178"/>
      <c r="N668" s="178"/>
      <c r="R668" s="178"/>
      <c r="T668" s="178"/>
      <c r="V668" s="178"/>
      <c r="X668" s="178"/>
    </row>
    <row r="669" spans="6:24" ht="15.75" customHeight="1" x14ac:dyDescent="0.25">
      <c r="F669" s="178"/>
      <c r="N669" s="178"/>
      <c r="R669" s="178"/>
      <c r="T669" s="178"/>
      <c r="V669" s="178"/>
      <c r="X669" s="178"/>
    </row>
    <row r="670" spans="6:24" ht="15.75" customHeight="1" x14ac:dyDescent="0.25">
      <c r="F670" s="178"/>
      <c r="N670" s="178"/>
      <c r="R670" s="178"/>
      <c r="T670" s="178"/>
      <c r="V670" s="178"/>
      <c r="X670" s="178"/>
    </row>
    <row r="671" spans="6:24" ht="15.75" customHeight="1" x14ac:dyDescent="0.25">
      <c r="F671" s="178"/>
      <c r="N671" s="178"/>
      <c r="R671" s="178"/>
      <c r="T671" s="178"/>
      <c r="V671" s="178"/>
      <c r="X671" s="178"/>
    </row>
    <row r="672" spans="6:24" ht="15.75" customHeight="1" x14ac:dyDescent="0.25">
      <c r="F672" s="178"/>
      <c r="N672" s="178"/>
      <c r="R672" s="178"/>
      <c r="T672" s="178"/>
      <c r="V672" s="178"/>
      <c r="X672" s="178"/>
    </row>
    <row r="673" spans="6:24" ht="15.75" customHeight="1" x14ac:dyDescent="0.25">
      <c r="F673" s="178"/>
      <c r="N673" s="178"/>
      <c r="R673" s="178"/>
      <c r="T673" s="178"/>
      <c r="V673" s="178"/>
      <c r="X673" s="178"/>
    </row>
    <row r="674" spans="6:24" ht="15.75" customHeight="1" x14ac:dyDescent="0.25">
      <c r="F674" s="178"/>
      <c r="N674" s="178"/>
      <c r="R674" s="178"/>
      <c r="T674" s="178"/>
      <c r="V674" s="178"/>
      <c r="X674" s="178"/>
    </row>
    <row r="675" spans="6:24" ht="15.75" customHeight="1" x14ac:dyDescent="0.25">
      <c r="F675" s="178"/>
      <c r="N675" s="178"/>
      <c r="R675" s="178"/>
      <c r="T675" s="178"/>
      <c r="V675" s="178"/>
      <c r="X675" s="178"/>
    </row>
    <row r="676" spans="6:24" ht="15.75" customHeight="1" x14ac:dyDescent="0.25">
      <c r="F676" s="178"/>
      <c r="N676" s="178"/>
      <c r="R676" s="178"/>
      <c r="T676" s="178"/>
      <c r="V676" s="178"/>
      <c r="X676" s="178"/>
    </row>
    <row r="677" spans="6:24" ht="15.75" customHeight="1" x14ac:dyDescent="0.25">
      <c r="F677" s="178"/>
      <c r="N677" s="178"/>
      <c r="R677" s="178"/>
      <c r="T677" s="178"/>
      <c r="V677" s="178"/>
      <c r="X677" s="178"/>
    </row>
    <row r="678" spans="6:24" ht="15.75" customHeight="1" x14ac:dyDescent="0.25">
      <c r="F678" s="178"/>
      <c r="N678" s="178"/>
      <c r="R678" s="178"/>
      <c r="T678" s="178"/>
      <c r="V678" s="178"/>
      <c r="X678" s="178"/>
    </row>
    <row r="679" spans="6:24" ht="15.75" customHeight="1" x14ac:dyDescent="0.25">
      <c r="F679" s="178"/>
      <c r="N679" s="178"/>
      <c r="R679" s="178"/>
      <c r="T679" s="178"/>
      <c r="V679" s="178"/>
      <c r="X679" s="178"/>
    </row>
    <row r="680" spans="6:24" ht="15.75" customHeight="1" x14ac:dyDescent="0.25">
      <c r="F680" s="178"/>
      <c r="N680" s="178"/>
      <c r="R680" s="178"/>
      <c r="T680" s="178"/>
      <c r="V680" s="178"/>
      <c r="X680" s="178"/>
    </row>
    <row r="681" spans="6:24" ht="15.75" customHeight="1" x14ac:dyDescent="0.25">
      <c r="F681" s="178"/>
      <c r="N681" s="178"/>
      <c r="R681" s="178"/>
      <c r="T681" s="178"/>
      <c r="V681" s="178"/>
      <c r="X681" s="178"/>
    </row>
    <row r="682" spans="6:24" ht="15.75" customHeight="1" x14ac:dyDescent="0.25">
      <c r="F682" s="178"/>
      <c r="N682" s="178"/>
      <c r="R682" s="178"/>
      <c r="T682" s="178"/>
      <c r="V682" s="178"/>
      <c r="X682" s="178"/>
    </row>
    <row r="683" spans="6:24" ht="15.75" customHeight="1" x14ac:dyDescent="0.25">
      <c r="F683" s="178"/>
      <c r="N683" s="178"/>
      <c r="R683" s="178"/>
      <c r="T683" s="178"/>
      <c r="V683" s="178"/>
      <c r="X683" s="178"/>
    </row>
    <row r="684" spans="6:24" ht="15.75" customHeight="1" x14ac:dyDescent="0.25">
      <c r="F684" s="178"/>
      <c r="N684" s="178"/>
      <c r="R684" s="178"/>
      <c r="T684" s="178"/>
      <c r="V684" s="178"/>
      <c r="X684" s="178"/>
    </row>
    <row r="685" spans="6:24" ht="15.75" customHeight="1" x14ac:dyDescent="0.25">
      <c r="F685" s="178"/>
      <c r="N685" s="178"/>
      <c r="R685" s="178"/>
      <c r="T685" s="178"/>
      <c r="V685" s="178"/>
      <c r="X685" s="178"/>
    </row>
    <row r="686" spans="6:24" ht="15.75" customHeight="1" x14ac:dyDescent="0.25">
      <c r="F686" s="178"/>
      <c r="N686" s="178"/>
      <c r="R686" s="178"/>
      <c r="T686" s="178"/>
      <c r="V686" s="178"/>
      <c r="X686" s="178"/>
    </row>
    <row r="687" spans="6:24" ht="15.75" customHeight="1" x14ac:dyDescent="0.25">
      <c r="F687" s="178"/>
      <c r="N687" s="178"/>
      <c r="R687" s="178"/>
      <c r="T687" s="178"/>
      <c r="V687" s="178"/>
      <c r="X687" s="178"/>
    </row>
    <row r="688" spans="6:24" ht="15.75" customHeight="1" x14ac:dyDescent="0.25">
      <c r="F688" s="178"/>
      <c r="N688" s="178"/>
      <c r="R688" s="178"/>
      <c r="T688" s="178"/>
      <c r="V688" s="178"/>
      <c r="X688" s="178"/>
    </row>
    <row r="689" spans="6:24" ht="15.75" customHeight="1" x14ac:dyDescent="0.25">
      <c r="F689" s="178"/>
      <c r="N689" s="178"/>
      <c r="R689" s="178"/>
      <c r="T689" s="178"/>
      <c r="V689" s="178"/>
      <c r="X689" s="178"/>
    </row>
    <row r="690" spans="6:24" ht="15.75" customHeight="1" x14ac:dyDescent="0.25">
      <c r="F690" s="178"/>
      <c r="N690" s="178"/>
      <c r="R690" s="178"/>
      <c r="T690" s="178"/>
      <c r="V690" s="178"/>
      <c r="X690" s="178"/>
    </row>
    <row r="691" spans="6:24" ht="15.75" customHeight="1" x14ac:dyDescent="0.25">
      <c r="F691" s="178"/>
      <c r="N691" s="178"/>
      <c r="R691" s="178"/>
      <c r="T691" s="178"/>
      <c r="V691" s="178"/>
      <c r="X691" s="178"/>
    </row>
    <row r="692" spans="6:24" ht="15.75" customHeight="1" x14ac:dyDescent="0.25">
      <c r="F692" s="178"/>
      <c r="N692" s="178"/>
      <c r="R692" s="178"/>
      <c r="T692" s="178"/>
      <c r="V692" s="178"/>
      <c r="X692" s="178"/>
    </row>
    <row r="693" spans="6:24" ht="15.75" customHeight="1" x14ac:dyDescent="0.25">
      <c r="F693" s="178"/>
      <c r="N693" s="178"/>
      <c r="R693" s="178"/>
      <c r="T693" s="178"/>
      <c r="V693" s="178"/>
      <c r="X693" s="178"/>
    </row>
    <row r="694" spans="6:24" ht="15.75" customHeight="1" x14ac:dyDescent="0.25">
      <c r="F694" s="178"/>
      <c r="N694" s="178"/>
      <c r="R694" s="178"/>
      <c r="T694" s="178"/>
      <c r="V694" s="178"/>
      <c r="X694" s="178"/>
    </row>
    <row r="695" spans="6:24" ht="15.75" customHeight="1" x14ac:dyDescent="0.25">
      <c r="F695" s="178"/>
      <c r="N695" s="178"/>
      <c r="R695" s="178"/>
      <c r="T695" s="178"/>
      <c r="V695" s="178"/>
      <c r="X695" s="178"/>
    </row>
    <row r="696" spans="6:24" ht="15.75" customHeight="1" x14ac:dyDescent="0.25">
      <c r="F696" s="178"/>
      <c r="N696" s="178"/>
      <c r="R696" s="178"/>
      <c r="T696" s="178"/>
      <c r="V696" s="178"/>
      <c r="X696" s="178"/>
    </row>
    <row r="697" spans="6:24" ht="15.75" customHeight="1" x14ac:dyDescent="0.25">
      <c r="F697" s="178"/>
      <c r="N697" s="178"/>
      <c r="R697" s="178"/>
      <c r="T697" s="178"/>
      <c r="V697" s="178"/>
      <c r="X697" s="178"/>
    </row>
    <row r="698" spans="6:24" ht="15.75" customHeight="1" x14ac:dyDescent="0.25">
      <c r="F698" s="178"/>
      <c r="N698" s="178"/>
      <c r="R698" s="178"/>
      <c r="T698" s="178"/>
      <c r="V698" s="178"/>
      <c r="X698" s="178"/>
    </row>
    <row r="699" spans="6:24" ht="15.75" customHeight="1" x14ac:dyDescent="0.25">
      <c r="F699" s="178"/>
      <c r="N699" s="178"/>
      <c r="R699" s="178"/>
      <c r="T699" s="178"/>
      <c r="V699" s="178"/>
      <c r="X699" s="178"/>
    </row>
    <row r="700" spans="6:24" ht="15.75" customHeight="1" x14ac:dyDescent="0.25">
      <c r="F700" s="178"/>
      <c r="N700" s="178"/>
      <c r="R700" s="178"/>
      <c r="T700" s="178"/>
      <c r="V700" s="178"/>
      <c r="X700" s="178"/>
    </row>
    <row r="701" spans="6:24" ht="15.75" customHeight="1" x14ac:dyDescent="0.25">
      <c r="F701" s="178"/>
      <c r="N701" s="178"/>
      <c r="R701" s="178"/>
      <c r="T701" s="178"/>
      <c r="V701" s="178"/>
      <c r="X701" s="178"/>
    </row>
    <row r="702" spans="6:24" ht="15.75" customHeight="1" x14ac:dyDescent="0.25">
      <c r="F702" s="178"/>
      <c r="N702" s="178"/>
      <c r="R702" s="178"/>
      <c r="T702" s="178"/>
      <c r="V702" s="178"/>
      <c r="X702" s="178"/>
    </row>
    <row r="703" spans="6:24" ht="15.75" customHeight="1" x14ac:dyDescent="0.25">
      <c r="F703" s="178"/>
      <c r="N703" s="178"/>
      <c r="R703" s="178"/>
      <c r="T703" s="178"/>
      <c r="V703" s="178"/>
      <c r="X703" s="178"/>
    </row>
    <row r="704" spans="6:24" ht="15.75" customHeight="1" x14ac:dyDescent="0.25">
      <c r="F704" s="178"/>
      <c r="N704" s="178"/>
      <c r="R704" s="178"/>
      <c r="T704" s="178"/>
      <c r="V704" s="178"/>
      <c r="X704" s="178"/>
    </row>
    <row r="705" spans="6:24" ht="15.75" customHeight="1" x14ac:dyDescent="0.25">
      <c r="F705" s="178"/>
      <c r="N705" s="178"/>
      <c r="R705" s="178"/>
      <c r="T705" s="178"/>
      <c r="V705" s="178"/>
      <c r="X705" s="178"/>
    </row>
    <row r="706" spans="6:24" ht="15.75" customHeight="1" x14ac:dyDescent="0.25">
      <c r="F706" s="178"/>
      <c r="N706" s="178"/>
      <c r="R706" s="178"/>
      <c r="T706" s="178"/>
      <c r="V706" s="178"/>
      <c r="X706" s="178"/>
    </row>
    <row r="707" spans="6:24" ht="15.75" customHeight="1" x14ac:dyDescent="0.25">
      <c r="F707" s="178"/>
      <c r="N707" s="178"/>
      <c r="R707" s="178"/>
      <c r="T707" s="178"/>
      <c r="V707" s="178"/>
      <c r="X707" s="178"/>
    </row>
    <row r="708" spans="6:24" ht="15.75" customHeight="1" x14ac:dyDescent="0.25">
      <c r="F708" s="178"/>
      <c r="N708" s="178"/>
      <c r="R708" s="178"/>
      <c r="T708" s="178"/>
      <c r="V708" s="178"/>
      <c r="X708" s="178"/>
    </row>
    <row r="709" spans="6:24" ht="15.75" customHeight="1" x14ac:dyDescent="0.25">
      <c r="F709" s="178"/>
      <c r="N709" s="178"/>
      <c r="R709" s="178"/>
      <c r="T709" s="178"/>
      <c r="V709" s="178"/>
      <c r="X709" s="178"/>
    </row>
    <row r="710" spans="6:24" ht="15.75" customHeight="1" x14ac:dyDescent="0.25">
      <c r="F710" s="178"/>
      <c r="N710" s="178"/>
      <c r="R710" s="178"/>
      <c r="T710" s="178"/>
      <c r="V710" s="178"/>
      <c r="X710" s="178"/>
    </row>
    <row r="711" spans="6:24" ht="15.75" customHeight="1" x14ac:dyDescent="0.25">
      <c r="F711" s="178"/>
      <c r="N711" s="178"/>
      <c r="R711" s="178"/>
      <c r="T711" s="178"/>
      <c r="V711" s="178"/>
      <c r="X711" s="178"/>
    </row>
    <row r="712" spans="6:24" ht="15.75" customHeight="1" x14ac:dyDescent="0.25">
      <c r="F712" s="178"/>
      <c r="N712" s="178"/>
      <c r="R712" s="178"/>
      <c r="T712" s="178"/>
      <c r="V712" s="178"/>
      <c r="X712" s="178"/>
    </row>
    <row r="713" spans="6:24" ht="15.75" customHeight="1" x14ac:dyDescent="0.25">
      <c r="F713" s="178"/>
      <c r="N713" s="178"/>
      <c r="R713" s="178"/>
      <c r="T713" s="178"/>
      <c r="V713" s="178"/>
      <c r="X713" s="178"/>
    </row>
    <row r="714" spans="6:24" ht="15.75" customHeight="1" x14ac:dyDescent="0.25">
      <c r="F714" s="178"/>
      <c r="N714" s="178"/>
      <c r="R714" s="178"/>
      <c r="T714" s="178"/>
      <c r="V714" s="178"/>
      <c r="X714" s="178"/>
    </row>
    <row r="715" spans="6:24" ht="15.75" customHeight="1" x14ac:dyDescent="0.25">
      <c r="F715" s="178"/>
      <c r="N715" s="178"/>
      <c r="R715" s="178"/>
      <c r="T715" s="178"/>
      <c r="V715" s="178"/>
      <c r="X715" s="178"/>
    </row>
    <row r="716" spans="6:24" ht="15.75" customHeight="1" x14ac:dyDescent="0.25">
      <c r="F716" s="178"/>
      <c r="N716" s="178"/>
      <c r="R716" s="178"/>
      <c r="T716" s="178"/>
      <c r="V716" s="178"/>
      <c r="X716" s="178"/>
    </row>
    <row r="717" spans="6:24" ht="15.75" customHeight="1" x14ac:dyDescent="0.25">
      <c r="F717" s="178"/>
      <c r="N717" s="178"/>
      <c r="R717" s="178"/>
      <c r="T717" s="178"/>
      <c r="V717" s="178"/>
      <c r="X717" s="178"/>
    </row>
    <row r="718" spans="6:24" ht="15.75" customHeight="1" x14ac:dyDescent="0.25">
      <c r="F718" s="178"/>
      <c r="N718" s="178"/>
      <c r="R718" s="178"/>
      <c r="T718" s="178"/>
      <c r="V718" s="178"/>
      <c r="X718" s="178"/>
    </row>
    <row r="719" spans="6:24" ht="15.75" customHeight="1" x14ac:dyDescent="0.25">
      <c r="F719" s="178"/>
      <c r="N719" s="178"/>
      <c r="R719" s="178"/>
      <c r="T719" s="178"/>
      <c r="V719" s="178"/>
      <c r="X719" s="178"/>
    </row>
    <row r="720" spans="6:24" ht="15.75" customHeight="1" x14ac:dyDescent="0.25">
      <c r="F720" s="178"/>
      <c r="N720" s="178"/>
      <c r="R720" s="178"/>
      <c r="T720" s="178"/>
      <c r="V720" s="178"/>
      <c r="X720" s="178"/>
    </row>
    <row r="721" spans="6:24" ht="15.75" customHeight="1" x14ac:dyDescent="0.25">
      <c r="F721" s="178"/>
      <c r="N721" s="178"/>
      <c r="R721" s="178"/>
      <c r="T721" s="178"/>
      <c r="V721" s="178"/>
      <c r="X721" s="178"/>
    </row>
    <row r="722" spans="6:24" ht="15.75" customHeight="1" x14ac:dyDescent="0.25">
      <c r="F722" s="178"/>
      <c r="N722" s="178"/>
      <c r="R722" s="178"/>
      <c r="T722" s="178"/>
      <c r="V722" s="178"/>
      <c r="X722" s="178"/>
    </row>
    <row r="723" spans="6:24" ht="15.75" customHeight="1" x14ac:dyDescent="0.25">
      <c r="F723" s="178"/>
      <c r="N723" s="178"/>
      <c r="R723" s="178"/>
      <c r="T723" s="178"/>
      <c r="V723" s="178"/>
      <c r="X723" s="178"/>
    </row>
    <row r="724" spans="6:24" ht="15.75" customHeight="1" x14ac:dyDescent="0.25">
      <c r="F724" s="178"/>
      <c r="N724" s="178"/>
      <c r="R724" s="178"/>
      <c r="T724" s="178"/>
      <c r="V724" s="178"/>
      <c r="X724" s="178"/>
    </row>
    <row r="725" spans="6:24" ht="15.75" customHeight="1" x14ac:dyDescent="0.25">
      <c r="F725" s="178"/>
      <c r="N725" s="178"/>
      <c r="R725" s="178"/>
      <c r="T725" s="178"/>
      <c r="V725" s="178"/>
      <c r="X725" s="178"/>
    </row>
    <row r="726" spans="6:24" ht="15.75" customHeight="1" x14ac:dyDescent="0.25">
      <c r="F726" s="178"/>
      <c r="N726" s="178"/>
      <c r="R726" s="178"/>
      <c r="T726" s="178"/>
      <c r="V726" s="178"/>
      <c r="X726" s="178"/>
    </row>
    <row r="727" spans="6:24" ht="15.75" customHeight="1" x14ac:dyDescent="0.25">
      <c r="F727" s="178"/>
      <c r="N727" s="178"/>
      <c r="R727" s="178"/>
      <c r="T727" s="178"/>
      <c r="V727" s="178"/>
      <c r="X727" s="178"/>
    </row>
    <row r="728" spans="6:24" ht="15.75" customHeight="1" x14ac:dyDescent="0.25">
      <c r="F728" s="178"/>
      <c r="N728" s="178"/>
      <c r="R728" s="178"/>
      <c r="T728" s="178"/>
      <c r="V728" s="178"/>
      <c r="X728" s="178"/>
    </row>
    <row r="729" spans="6:24" ht="15.75" customHeight="1" x14ac:dyDescent="0.25">
      <c r="F729" s="178"/>
      <c r="N729" s="178"/>
      <c r="R729" s="178"/>
      <c r="T729" s="178"/>
      <c r="V729" s="178"/>
      <c r="X729" s="178"/>
    </row>
    <row r="730" spans="6:24" ht="15.75" customHeight="1" x14ac:dyDescent="0.25">
      <c r="F730" s="178"/>
      <c r="N730" s="178"/>
      <c r="R730" s="178"/>
      <c r="T730" s="178"/>
      <c r="V730" s="178"/>
      <c r="X730" s="178"/>
    </row>
    <row r="731" spans="6:24" ht="15.75" customHeight="1" x14ac:dyDescent="0.25">
      <c r="F731" s="178"/>
      <c r="N731" s="178"/>
      <c r="R731" s="178"/>
      <c r="T731" s="178"/>
      <c r="V731" s="178"/>
      <c r="X731" s="178"/>
    </row>
    <row r="732" spans="6:24" ht="15.75" customHeight="1" x14ac:dyDescent="0.25">
      <c r="F732" s="178"/>
      <c r="N732" s="178"/>
      <c r="R732" s="178"/>
      <c r="T732" s="178"/>
      <c r="V732" s="178"/>
      <c r="X732" s="178"/>
    </row>
    <row r="733" spans="6:24" ht="15.75" customHeight="1" x14ac:dyDescent="0.25">
      <c r="F733" s="178"/>
      <c r="N733" s="178"/>
      <c r="R733" s="178"/>
      <c r="T733" s="178"/>
      <c r="V733" s="178"/>
      <c r="X733" s="178"/>
    </row>
    <row r="734" spans="6:24" ht="15.75" customHeight="1" x14ac:dyDescent="0.25">
      <c r="F734" s="178"/>
      <c r="N734" s="178"/>
      <c r="R734" s="178"/>
      <c r="T734" s="178"/>
      <c r="V734" s="178"/>
      <c r="X734" s="178"/>
    </row>
    <row r="735" spans="6:24" ht="15.75" customHeight="1" x14ac:dyDescent="0.25">
      <c r="F735" s="178"/>
      <c r="N735" s="178"/>
      <c r="R735" s="178"/>
      <c r="T735" s="178"/>
      <c r="V735" s="178"/>
      <c r="X735" s="178"/>
    </row>
    <row r="736" spans="6:24" ht="15.75" customHeight="1" x14ac:dyDescent="0.25">
      <c r="F736" s="178"/>
      <c r="N736" s="178"/>
      <c r="R736" s="178"/>
      <c r="T736" s="178"/>
      <c r="V736" s="178"/>
      <c r="X736" s="178"/>
    </row>
    <row r="737" spans="6:24" ht="15.75" customHeight="1" x14ac:dyDescent="0.25">
      <c r="F737" s="178"/>
      <c r="N737" s="178"/>
      <c r="R737" s="178"/>
      <c r="T737" s="178"/>
      <c r="V737" s="178"/>
      <c r="X737" s="178"/>
    </row>
    <row r="738" spans="6:24" ht="15.75" customHeight="1" x14ac:dyDescent="0.25">
      <c r="F738" s="178"/>
      <c r="N738" s="178"/>
      <c r="R738" s="178"/>
      <c r="T738" s="178"/>
      <c r="V738" s="178"/>
      <c r="X738" s="178"/>
    </row>
    <row r="739" spans="6:24" ht="15.75" customHeight="1" x14ac:dyDescent="0.25">
      <c r="F739" s="178"/>
      <c r="N739" s="178"/>
      <c r="R739" s="178"/>
      <c r="T739" s="178"/>
      <c r="V739" s="178"/>
      <c r="X739" s="178"/>
    </row>
    <row r="740" spans="6:24" ht="15.75" customHeight="1" x14ac:dyDescent="0.25">
      <c r="F740" s="178"/>
      <c r="N740" s="178"/>
      <c r="R740" s="178"/>
      <c r="T740" s="178"/>
      <c r="V740" s="178"/>
      <c r="X740" s="178"/>
    </row>
    <row r="741" spans="6:24" ht="15.75" customHeight="1" x14ac:dyDescent="0.25">
      <c r="F741" s="178"/>
      <c r="N741" s="178"/>
      <c r="R741" s="178"/>
      <c r="T741" s="178"/>
      <c r="V741" s="178"/>
      <c r="X741" s="178"/>
    </row>
    <row r="742" spans="6:24" ht="15.75" customHeight="1" x14ac:dyDescent="0.25">
      <c r="F742" s="178"/>
      <c r="N742" s="178"/>
      <c r="R742" s="178"/>
      <c r="T742" s="178"/>
      <c r="V742" s="178"/>
      <c r="X742" s="178"/>
    </row>
    <row r="743" spans="6:24" ht="15.75" customHeight="1" x14ac:dyDescent="0.25">
      <c r="F743" s="178"/>
      <c r="N743" s="178"/>
      <c r="R743" s="178"/>
      <c r="T743" s="178"/>
      <c r="V743" s="178"/>
      <c r="X743" s="178"/>
    </row>
    <row r="744" spans="6:24" ht="15.75" customHeight="1" x14ac:dyDescent="0.25">
      <c r="F744" s="178"/>
      <c r="N744" s="178"/>
      <c r="R744" s="178"/>
      <c r="T744" s="178"/>
      <c r="V744" s="178"/>
      <c r="X744" s="178"/>
    </row>
    <row r="745" spans="6:24" ht="15.75" customHeight="1" x14ac:dyDescent="0.25">
      <c r="F745" s="178"/>
      <c r="N745" s="178"/>
      <c r="R745" s="178"/>
      <c r="T745" s="178"/>
      <c r="V745" s="178"/>
      <c r="X745" s="178"/>
    </row>
    <row r="746" spans="6:24" ht="15.75" customHeight="1" x14ac:dyDescent="0.25">
      <c r="F746" s="178"/>
      <c r="N746" s="178"/>
      <c r="R746" s="178"/>
      <c r="T746" s="178"/>
      <c r="V746" s="178"/>
      <c r="X746" s="178"/>
    </row>
    <row r="747" spans="6:24" ht="15.75" customHeight="1" x14ac:dyDescent="0.25">
      <c r="F747" s="178"/>
      <c r="N747" s="178"/>
      <c r="R747" s="178"/>
      <c r="T747" s="178"/>
      <c r="V747" s="178"/>
      <c r="X747" s="178"/>
    </row>
    <row r="748" spans="6:24" ht="15.75" customHeight="1" x14ac:dyDescent="0.25">
      <c r="F748" s="178"/>
      <c r="N748" s="178"/>
      <c r="R748" s="178"/>
      <c r="T748" s="178"/>
      <c r="V748" s="178"/>
      <c r="X748" s="178"/>
    </row>
    <row r="749" spans="6:24" ht="15.75" customHeight="1" x14ac:dyDescent="0.25">
      <c r="F749" s="178"/>
      <c r="N749" s="178"/>
      <c r="R749" s="178"/>
      <c r="T749" s="178"/>
      <c r="V749" s="178"/>
      <c r="X749" s="178"/>
    </row>
    <row r="750" spans="6:24" ht="15.75" customHeight="1" x14ac:dyDescent="0.25">
      <c r="F750" s="178"/>
      <c r="N750" s="178"/>
      <c r="R750" s="178"/>
      <c r="T750" s="178"/>
      <c r="V750" s="178"/>
      <c r="X750" s="178"/>
    </row>
    <row r="751" spans="6:24" ht="15.75" customHeight="1" x14ac:dyDescent="0.25">
      <c r="F751" s="178"/>
      <c r="N751" s="178"/>
      <c r="R751" s="178"/>
      <c r="T751" s="178"/>
      <c r="V751" s="178"/>
      <c r="X751" s="178"/>
    </row>
    <row r="752" spans="6:24" ht="15.75" customHeight="1" x14ac:dyDescent="0.25">
      <c r="F752" s="178"/>
      <c r="N752" s="178"/>
      <c r="R752" s="178"/>
      <c r="T752" s="178"/>
      <c r="V752" s="178"/>
      <c r="X752" s="178"/>
    </row>
    <row r="753" spans="6:24" ht="15.75" customHeight="1" x14ac:dyDescent="0.25">
      <c r="F753" s="178"/>
      <c r="N753" s="178"/>
      <c r="R753" s="178"/>
      <c r="T753" s="178"/>
      <c r="V753" s="178"/>
      <c r="X753" s="178"/>
    </row>
    <row r="754" spans="6:24" ht="15.75" customHeight="1" x14ac:dyDescent="0.25">
      <c r="F754" s="178"/>
      <c r="N754" s="178"/>
      <c r="R754" s="178"/>
      <c r="T754" s="178"/>
      <c r="V754" s="178"/>
      <c r="X754" s="178"/>
    </row>
    <row r="755" spans="6:24" ht="15.75" customHeight="1" x14ac:dyDescent="0.25">
      <c r="F755" s="178"/>
      <c r="N755" s="178"/>
      <c r="R755" s="178"/>
      <c r="T755" s="178"/>
      <c r="V755" s="178"/>
      <c r="X755" s="178"/>
    </row>
    <row r="756" spans="6:24" ht="15.75" customHeight="1" x14ac:dyDescent="0.25">
      <c r="F756" s="178"/>
      <c r="N756" s="178"/>
      <c r="R756" s="178"/>
      <c r="T756" s="178"/>
      <c r="V756" s="178"/>
      <c r="X756" s="178"/>
    </row>
    <row r="757" spans="6:24" ht="15.75" customHeight="1" x14ac:dyDescent="0.25">
      <c r="F757" s="178"/>
      <c r="N757" s="178"/>
      <c r="R757" s="178"/>
      <c r="T757" s="178"/>
      <c r="V757" s="178"/>
      <c r="X757" s="178"/>
    </row>
    <row r="758" spans="6:24" ht="15.75" customHeight="1" x14ac:dyDescent="0.25">
      <c r="F758" s="178"/>
      <c r="N758" s="178"/>
      <c r="R758" s="178"/>
      <c r="T758" s="178"/>
      <c r="V758" s="178"/>
      <c r="X758" s="178"/>
    </row>
    <row r="759" spans="6:24" ht="15.75" customHeight="1" x14ac:dyDescent="0.25">
      <c r="F759" s="178"/>
      <c r="N759" s="178"/>
      <c r="R759" s="178"/>
      <c r="T759" s="178"/>
      <c r="V759" s="178"/>
      <c r="X759" s="178"/>
    </row>
    <row r="760" spans="6:24" ht="15.75" customHeight="1" x14ac:dyDescent="0.25">
      <c r="F760" s="178"/>
      <c r="N760" s="178"/>
      <c r="R760" s="178"/>
      <c r="T760" s="178"/>
      <c r="V760" s="178"/>
      <c r="X760" s="178"/>
    </row>
    <row r="761" spans="6:24" ht="15.75" customHeight="1" x14ac:dyDescent="0.25">
      <c r="F761" s="178"/>
      <c r="N761" s="178"/>
      <c r="R761" s="178"/>
      <c r="T761" s="178"/>
      <c r="V761" s="178"/>
      <c r="X761" s="178"/>
    </row>
    <row r="762" spans="6:24" ht="15.75" customHeight="1" x14ac:dyDescent="0.25">
      <c r="F762" s="178"/>
      <c r="N762" s="178"/>
      <c r="R762" s="178"/>
      <c r="T762" s="178"/>
      <c r="V762" s="178"/>
      <c r="X762" s="178"/>
    </row>
    <row r="763" spans="6:24" ht="15.75" customHeight="1" x14ac:dyDescent="0.25">
      <c r="F763" s="178"/>
      <c r="N763" s="178"/>
      <c r="R763" s="178"/>
      <c r="T763" s="178"/>
      <c r="V763" s="178"/>
      <c r="X763" s="178"/>
    </row>
    <row r="764" spans="6:24" ht="15.75" customHeight="1" x14ac:dyDescent="0.25">
      <c r="F764" s="178"/>
      <c r="N764" s="178"/>
      <c r="R764" s="178"/>
      <c r="T764" s="178"/>
      <c r="V764" s="178"/>
      <c r="X764" s="178"/>
    </row>
    <row r="765" spans="6:24" ht="15.75" customHeight="1" x14ac:dyDescent="0.25">
      <c r="F765" s="178"/>
      <c r="N765" s="178"/>
      <c r="R765" s="178"/>
      <c r="T765" s="178"/>
      <c r="V765" s="178"/>
      <c r="X765" s="178"/>
    </row>
    <row r="766" spans="6:24" ht="15.75" customHeight="1" x14ac:dyDescent="0.25">
      <c r="F766" s="178"/>
      <c r="N766" s="178"/>
      <c r="R766" s="178"/>
      <c r="T766" s="178"/>
      <c r="V766" s="178"/>
      <c r="X766" s="178"/>
    </row>
    <row r="767" spans="6:24" ht="15.75" customHeight="1" x14ac:dyDescent="0.25">
      <c r="F767" s="178"/>
      <c r="N767" s="178"/>
      <c r="R767" s="178"/>
      <c r="T767" s="178"/>
      <c r="V767" s="178"/>
      <c r="X767" s="178"/>
    </row>
    <row r="768" spans="6:24" ht="15.75" customHeight="1" x14ac:dyDescent="0.25">
      <c r="F768" s="178"/>
      <c r="N768" s="178"/>
      <c r="R768" s="178"/>
      <c r="T768" s="178"/>
      <c r="V768" s="178"/>
      <c r="X768" s="178"/>
    </row>
    <row r="769" spans="6:24" ht="15.75" customHeight="1" x14ac:dyDescent="0.25">
      <c r="F769" s="178"/>
      <c r="N769" s="178"/>
      <c r="R769" s="178"/>
      <c r="T769" s="178"/>
      <c r="V769" s="178"/>
      <c r="X769" s="178"/>
    </row>
    <row r="770" spans="6:24" ht="15.75" customHeight="1" x14ac:dyDescent="0.25">
      <c r="F770" s="178"/>
      <c r="N770" s="178"/>
      <c r="R770" s="178"/>
      <c r="T770" s="178"/>
      <c r="V770" s="178"/>
      <c r="X770" s="178"/>
    </row>
    <row r="771" spans="6:24" ht="15.75" customHeight="1" x14ac:dyDescent="0.25">
      <c r="F771" s="178"/>
      <c r="N771" s="178"/>
      <c r="R771" s="178"/>
      <c r="T771" s="178"/>
      <c r="V771" s="178"/>
      <c r="X771" s="178"/>
    </row>
    <row r="772" spans="6:24" ht="15.75" customHeight="1" x14ac:dyDescent="0.25">
      <c r="F772" s="178"/>
      <c r="N772" s="178"/>
      <c r="R772" s="178"/>
      <c r="T772" s="178"/>
      <c r="V772" s="178"/>
      <c r="X772" s="178"/>
    </row>
    <row r="773" spans="6:24" ht="15.75" customHeight="1" x14ac:dyDescent="0.25">
      <c r="F773" s="178"/>
      <c r="N773" s="178"/>
      <c r="R773" s="178"/>
      <c r="T773" s="178"/>
      <c r="V773" s="178"/>
      <c r="X773" s="178"/>
    </row>
    <row r="774" spans="6:24" ht="15.75" customHeight="1" x14ac:dyDescent="0.25">
      <c r="F774" s="178"/>
      <c r="N774" s="178"/>
      <c r="R774" s="178"/>
      <c r="T774" s="178"/>
      <c r="V774" s="178"/>
      <c r="X774" s="178"/>
    </row>
    <row r="775" spans="6:24" ht="15.75" customHeight="1" x14ac:dyDescent="0.25">
      <c r="F775" s="178"/>
      <c r="N775" s="178"/>
      <c r="R775" s="178"/>
      <c r="T775" s="178"/>
      <c r="V775" s="178"/>
      <c r="X775" s="178"/>
    </row>
    <row r="776" spans="6:24" ht="15.75" customHeight="1" x14ac:dyDescent="0.25">
      <c r="F776" s="178"/>
      <c r="N776" s="178"/>
      <c r="R776" s="178"/>
      <c r="T776" s="178"/>
      <c r="V776" s="178"/>
      <c r="X776" s="178"/>
    </row>
    <row r="777" spans="6:24" ht="15.75" customHeight="1" x14ac:dyDescent="0.25">
      <c r="F777" s="178"/>
      <c r="N777" s="178"/>
      <c r="R777" s="178"/>
      <c r="T777" s="178"/>
      <c r="V777" s="178"/>
      <c r="X777" s="178"/>
    </row>
    <row r="778" spans="6:24" ht="15.75" customHeight="1" x14ac:dyDescent="0.25">
      <c r="F778" s="178"/>
      <c r="N778" s="178"/>
      <c r="R778" s="178"/>
      <c r="T778" s="178"/>
      <c r="V778" s="178"/>
      <c r="X778" s="178"/>
    </row>
    <row r="779" spans="6:24" ht="15.75" customHeight="1" x14ac:dyDescent="0.25">
      <c r="F779" s="178"/>
      <c r="N779" s="178"/>
      <c r="R779" s="178"/>
      <c r="T779" s="178"/>
      <c r="V779" s="178"/>
      <c r="X779" s="178"/>
    </row>
    <row r="780" spans="6:24" ht="15.75" customHeight="1" x14ac:dyDescent="0.25">
      <c r="F780" s="178"/>
      <c r="N780" s="178"/>
      <c r="R780" s="178"/>
      <c r="T780" s="178"/>
      <c r="V780" s="178"/>
      <c r="X780" s="178"/>
    </row>
    <row r="781" spans="6:24" ht="15.75" customHeight="1" x14ac:dyDescent="0.25">
      <c r="F781" s="178"/>
      <c r="N781" s="178"/>
      <c r="R781" s="178"/>
      <c r="T781" s="178"/>
      <c r="V781" s="178"/>
      <c r="X781" s="178"/>
    </row>
    <row r="782" spans="6:24" ht="15.75" customHeight="1" x14ac:dyDescent="0.25">
      <c r="F782" s="178"/>
      <c r="N782" s="178"/>
      <c r="R782" s="178"/>
      <c r="T782" s="178"/>
      <c r="V782" s="178"/>
      <c r="X782" s="178"/>
    </row>
    <row r="783" spans="6:24" ht="15.75" customHeight="1" x14ac:dyDescent="0.25">
      <c r="F783" s="178"/>
      <c r="N783" s="178"/>
      <c r="R783" s="178"/>
      <c r="T783" s="178"/>
      <c r="V783" s="178"/>
      <c r="X783" s="178"/>
    </row>
    <row r="784" spans="6:24" ht="15.75" customHeight="1" x14ac:dyDescent="0.25">
      <c r="F784" s="178"/>
      <c r="N784" s="178"/>
      <c r="R784" s="178"/>
      <c r="T784" s="178"/>
      <c r="V784" s="178"/>
      <c r="X784" s="178"/>
    </row>
    <row r="785" spans="6:24" ht="15.75" customHeight="1" x14ac:dyDescent="0.25">
      <c r="F785" s="178"/>
      <c r="N785" s="178"/>
      <c r="R785" s="178"/>
      <c r="T785" s="178"/>
      <c r="V785" s="178"/>
      <c r="X785" s="178"/>
    </row>
    <row r="786" spans="6:24" ht="15.75" customHeight="1" x14ac:dyDescent="0.25">
      <c r="F786" s="178"/>
      <c r="N786" s="178"/>
      <c r="R786" s="178"/>
      <c r="T786" s="178"/>
      <c r="V786" s="178"/>
      <c r="X786" s="178"/>
    </row>
    <row r="787" spans="6:24" ht="15.75" customHeight="1" x14ac:dyDescent="0.25">
      <c r="F787" s="178"/>
      <c r="N787" s="178"/>
      <c r="R787" s="178"/>
      <c r="T787" s="178"/>
      <c r="V787" s="178"/>
      <c r="X787" s="178"/>
    </row>
    <row r="788" spans="6:24" ht="15.75" customHeight="1" x14ac:dyDescent="0.25">
      <c r="F788" s="178"/>
      <c r="N788" s="178"/>
      <c r="R788" s="178"/>
      <c r="T788" s="178"/>
      <c r="V788" s="178"/>
      <c r="X788" s="178"/>
    </row>
    <row r="789" spans="6:24" ht="15.75" customHeight="1" x14ac:dyDescent="0.25">
      <c r="F789" s="178"/>
      <c r="N789" s="178"/>
      <c r="R789" s="178"/>
      <c r="T789" s="178"/>
      <c r="V789" s="178"/>
      <c r="X789" s="178"/>
    </row>
    <row r="790" spans="6:24" ht="15.75" customHeight="1" x14ac:dyDescent="0.25">
      <c r="F790" s="178"/>
      <c r="N790" s="178"/>
      <c r="R790" s="178"/>
      <c r="T790" s="178"/>
      <c r="V790" s="178"/>
      <c r="X790" s="178"/>
    </row>
    <row r="791" spans="6:24" ht="15.75" customHeight="1" x14ac:dyDescent="0.25">
      <c r="F791" s="178"/>
      <c r="N791" s="178"/>
      <c r="R791" s="178"/>
      <c r="T791" s="178"/>
      <c r="V791" s="178"/>
      <c r="X791" s="178"/>
    </row>
    <row r="792" spans="6:24" ht="15.75" customHeight="1" x14ac:dyDescent="0.25">
      <c r="F792" s="178"/>
      <c r="N792" s="178"/>
      <c r="R792" s="178"/>
      <c r="T792" s="178"/>
      <c r="V792" s="178"/>
      <c r="X792" s="178"/>
    </row>
    <row r="793" spans="6:24" ht="15.75" customHeight="1" x14ac:dyDescent="0.25">
      <c r="F793" s="178"/>
      <c r="N793" s="178"/>
      <c r="R793" s="178"/>
      <c r="T793" s="178"/>
      <c r="V793" s="178"/>
      <c r="X793" s="178"/>
    </row>
    <row r="794" spans="6:24" ht="15.75" customHeight="1" x14ac:dyDescent="0.25">
      <c r="F794" s="178"/>
      <c r="N794" s="178"/>
      <c r="R794" s="178"/>
      <c r="T794" s="178"/>
      <c r="V794" s="178"/>
      <c r="X794" s="178"/>
    </row>
    <row r="795" spans="6:24" ht="15.75" customHeight="1" x14ac:dyDescent="0.25">
      <c r="F795" s="178"/>
      <c r="N795" s="178"/>
      <c r="R795" s="178"/>
      <c r="T795" s="178"/>
      <c r="V795" s="178"/>
      <c r="X795" s="178"/>
    </row>
    <row r="796" spans="6:24" ht="15.75" customHeight="1" x14ac:dyDescent="0.25">
      <c r="F796" s="178"/>
      <c r="N796" s="178"/>
      <c r="R796" s="178"/>
      <c r="T796" s="178"/>
      <c r="V796" s="178"/>
      <c r="X796" s="178"/>
    </row>
    <row r="797" spans="6:24" ht="15.75" customHeight="1" x14ac:dyDescent="0.25">
      <c r="F797" s="178"/>
      <c r="N797" s="178"/>
      <c r="R797" s="178"/>
      <c r="T797" s="178"/>
      <c r="V797" s="178"/>
      <c r="X797" s="178"/>
    </row>
    <row r="798" spans="6:24" ht="15.75" customHeight="1" x14ac:dyDescent="0.25">
      <c r="F798" s="178"/>
      <c r="N798" s="178"/>
      <c r="R798" s="178"/>
      <c r="T798" s="178"/>
      <c r="V798" s="178"/>
      <c r="X798" s="178"/>
    </row>
    <row r="799" spans="6:24" ht="15.75" customHeight="1" x14ac:dyDescent="0.25">
      <c r="F799" s="178"/>
      <c r="N799" s="178"/>
      <c r="R799" s="178"/>
      <c r="T799" s="178"/>
      <c r="V799" s="178"/>
      <c r="X799" s="178"/>
    </row>
    <row r="800" spans="6:24" ht="15.75" customHeight="1" x14ac:dyDescent="0.25">
      <c r="F800" s="178"/>
      <c r="N800" s="178"/>
      <c r="R800" s="178"/>
      <c r="T800" s="178"/>
      <c r="V800" s="178"/>
      <c r="X800" s="178"/>
    </row>
    <row r="801" spans="6:24" ht="15.75" customHeight="1" x14ac:dyDescent="0.25">
      <c r="F801" s="178"/>
      <c r="N801" s="178"/>
      <c r="R801" s="178"/>
      <c r="T801" s="178"/>
      <c r="V801" s="178"/>
      <c r="X801" s="178"/>
    </row>
    <row r="802" spans="6:24" ht="15.75" customHeight="1" x14ac:dyDescent="0.25">
      <c r="F802" s="178"/>
      <c r="N802" s="178"/>
      <c r="R802" s="178"/>
      <c r="T802" s="178"/>
      <c r="V802" s="178"/>
      <c r="X802" s="178"/>
    </row>
    <row r="803" spans="6:24" ht="15.75" customHeight="1" x14ac:dyDescent="0.25">
      <c r="F803" s="178"/>
      <c r="N803" s="178"/>
      <c r="R803" s="178"/>
      <c r="T803" s="178"/>
      <c r="V803" s="178"/>
      <c r="X803" s="178"/>
    </row>
    <row r="804" spans="6:24" ht="15.75" customHeight="1" x14ac:dyDescent="0.25">
      <c r="F804" s="178"/>
      <c r="N804" s="178"/>
      <c r="R804" s="178"/>
      <c r="T804" s="178"/>
      <c r="V804" s="178"/>
      <c r="X804" s="178"/>
    </row>
    <row r="805" spans="6:24" ht="15.75" customHeight="1" x14ac:dyDescent="0.25">
      <c r="F805" s="178"/>
      <c r="N805" s="178"/>
      <c r="R805" s="178"/>
      <c r="T805" s="178"/>
      <c r="V805" s="178"/>
      <c r="X805" s="178"/>
    </row>
    <row r="806" spans="6:24" ht="15.75" customHeight="1" x14ac:dyDescent="0.25">
      <c r="F806" s="178"/>
      <c r="N806" s="178"/>
      <c r="R806" s="178"/>
      <c r="T806" s="178"/>
      <c r="V806" s="178"/>
      <c r="X806" s="178"/>
    </row>
    <row r="807" spans="6:24" ht="15.75" customHeight="1" x14ac:dyDescent="0.25">
      <c r="F807" s="178"/>
      <c r="N807" s="178"/>
      <c r="R807" s="178"/>
      <c r="T807" s="178"/>
      <c r="V807" s="178"/>
      <c r="X807" s="178"/>
    </row>
    <row r="808" spans="6:24" ht="15.75" customHeight="1" x14ac:dyDescent="0.25">
      <c r="F808" s="178"/>
      <c r="N808" s="178"/>
      <c r="R808" s="178"/>
      <c r="T808" s="178"/>
      <c r="V808" s="178"/>
      <c r="X808" s="178"/>
    </row>
    <row r="809" spans="6:24" ht="15.75" customHeight="1" x14ac:dyDescent="0.25">
      <c r="F809" s="178"/>
      <c r="N809" s="178"/>
      <c r="R809" s="178"/>
      <c r="T809" s="178"/>
      <c r="V809" s="178"/>
      <c r="X809" s="178"/>
    </row>
    <row r="810" spans="6:24" ht="15.75" customHeight="1" x14ac:dyDescent="0.25">
      <c r="F810" s="178"/>
      <c r="N810" s="178"/>
      <c r="R810" s="178"/>
      <c r="T810" s="178"/>
      <c r="V810" s="178"/>
      <c r="X810" s="178"/>
    </row>
    <row r="811" spans="6:24" ht="15.75" customHeight="1" x14ac:dyDescent="0.25">
      <c r="F811" s="178"/>
      <c r="N811" s="178"/>
      <c r="R811" s="178"/>
      <c r="T811" s="178"/>
      <c r="V811" s="178"/>
      <c r="X811" s="178"/>
    </row>
    <row r="812" spans="6:24" ht="15.75" customHeight="1" x14ac:dyDescent="0.25">
      <c r="F812" s="178"/>
      <c r="N812" s="178"/>
      <c r="R812" s="178"/>
      <c r="T812" s="178"/>
      <c r="V812" s="178"/>
      <c r="X812" s="178"/>
    </row>
    <row r="813" spans="6:24" ht="15.75" customHeight="1" x14ac:dyDescent="0.25">
      <c r="F813" s="178"/>
      <c r="N813" s="178"/>
      <c r="R813" s="178"/>
      <c r="T813" s="178"/>
      <c r="V813" s="178"/>
      <c r="X813" s="178"/>
    </row>
    <row r="814" spans="6:24" ht="15.75" customHeight="1" x14ac:dyDescent="0.25">
      <c r="F814" s="178"/>
      <c r="N814" s="178"/>
      <c r="R814" s="178"/>
      <c r="T814" s="178"/>
      <c r="V814" s="178"/>
      <c r="X814" s="178"/>
    </row>
    <row r="815" spans="6:24" ht="15.75" customHeight="1" x14ac:dyDescent="0.25">
      <c r="F815" s="178"/>
      <c r="N815" s="178"/>
      <c r="R815" s="178"/>
      <c r="T815" s="178"/>
      <c r="V815" s="178"/>
      <c r="X815" s="178"/>
    </row>
    <row r="816" spans="6:24" ht="15.75" customHeight="1" x14ac:dyDescent="0.25">
      <c r="F816" s="178"/>
      <c r="N816" s="178"/>
      <c r="R816" s="178"/>
      <c r="T816" s="178"/>
      <c r="V816" s="178"/>
      <c r="X816" s="178"/>
    </row>
    <row r="817" spans="6:24" ht="15.75" customHeight="1" x14ac:dyDescent="0.25">
      <c r="F817" s="178"/>
      <c r="N817" s="178"/>
      <c r="R817" s="178"/>
      <c r="T817" s="178"/>
      <c r="V817" s="178"/>
      <c r="X817" s="178"/>
    </row>
    <row r="818" spans="6:24" ht="15.75" customHeight="1" x14ac:dyDescent="0.25">
      <c r="F818" s="178"/>
      <c r="N818" s="178"/>
      <c r="R818" s="178"/>
      <c r="T818" s="178"/>
      <c r="V818" s="178"/>
      <c r="X818" s="178"/>
    </row>
    <row r="819" spans="6:24" ht="15.75" customHeight="1" x14ac:dyDescent="0.25">
      <c r="F819" s="178"/>
      <c r="N819" s="178"/>
      <c r="R819" s="178"/>
      <c r="T819" s="178"/>
      <c r="V819" s="178"/>
      <c r="X819" s="178"/>
    </row>
    <row r="820" spans="6:24" ht="15.75" customHeight="1" x14ac:dyDescent="0.25">
      <c r="F820" s="178"/>
      <c r="N820" s="178"/>
      <c r="R820" s="178"/>
      <c r="T820" s="178"/>
      <c r="V820" s="178"/>
      <c r="X820" s="178"/>
    </row>
    <row r="821" spans="6:24" ht="15.75" customHeight="1" x14ac:dyDescent="0.25">
      <c r="F821" s="178"/>
      <c r="N821" s="178"/>
      <c r="R821" s="178"/>
      <c r="T821" s="178"/>
      <c r="V821" s="178"/>
      <c r="X821" s="178"/>
    </row>
    <row r="822" spans="6:24" ht="15.75" customHeight="1" x14ac:dyDescent="0.25">
      <c r="F822" s="178"/>
      <c r="N822" s="178"/>
      <c r="R822" s="178"/>
      <c r="T822" s="178"/>
      <c r="V822" s="178"/>
      <c r="X822" s="178"/>
    </row>
    <row r="823" spans="6:24" ht="15.75" customHeight="1" x14ac:dyDescent="0.25">
      <c r="F823" s="178"/>
      <c r="N823" s="178"/>
      <c r="R823" s="178"/>
      <c r="T823" s="178"/>
      <c r="V823" s="178"/>
      <c r="X823" s="178"/>
    </row>
    <row r="824" spans="6:24" ht="15.75" customHeight="1" x14ac:dyDescent="0.25">
      <c r="F824" s="178"/>
      <c r="N824" s="178"/>
      <c r="R824" s="178"/>
      <c r="T824" s="178"/>
      <c r="V824" s="178"/>
      <c r="X824" s="178"/>
    </row>
    <row r="825" spans="6:24" ht="15.75" customHeight="1" x14ac:dyDescent="0.25">
      <c r="F825" s="178"/>
      <c r="N825" s="178"/>
      <c r="R825" s="178"/>
      <c r="T825" s="178"/>
      <c r="V825" s="178"/>
      <c r="X825" s="178"/>
    </row>
    <row r="826" spans="6:24" ht="15.75" customHeight="1" x14ac:dyDescent="0.25">
      <c r="F826" s="178"/>
      <c r="N826" s="178"/>
      <c r="R826" s="178"/>
      <c r="T826" s="178"/>
      <c r="V826" s="178"/>
      <c r="X826" s="178"/>
    </row>
    <row r="827" spans="6:24" ht="15.75" customHeight="1" x14ac:dyDescent="0.25">
      <c r="F827" s="178"/>
      <c r="N827" s="178"/>
      <c r="R827" s="178"/>
      <c r="T827" s="178"/>
      <c r="V827" s="178"/>
      <c r="X827" s="178"/>
    </row>
    <row r="828" spans="6:24" ht="15.75" customHeight="1" x14ac:dyDescent="0.25">
      <c r="F828" s="178"/>
      <c r="N828" s="178"/>
      <c r="R828" s="178"/>
      <c r="T828" s="178"/>
      <c r="V828" s="178"/>
      <c r="X828" s="178"/>
    </row>
    <row r="829" spans="6:24" ht="15.75" customHeight="1" x14ac:dyDescent="0.25">
      <c r="F829" s="178"/>
      <c r="N829" s="178"/>
      <c r="R829" s="178"/>
      <c r="T829" s="178"/>
      <c r="V829" s="178"/>
      <c r="X829" s="178"/>
    </row>
    <row r="830" spans="6:24" ht="15.75" customHeight="1" x14ac:dyDescent="0.25">
      <c r="F830" s="178"/>
      <c r="N830" s="178"/>
      <c r="R830" s="178"/>
      <c r="T830" s="178"/>
      <c r="V830" s="178"/>
      <c r="X830" s="178"/>
    </row>
    <row r="831" spans="6:24" ht="15.75" customHeight="1" x14ac:dyDescent="0.25">
      <c r="F831" s="178"/>
      <c r="N831" s="178"/>
      <c r="R831" s="178"/>
      <c r="T831" s="178"/>
      <c r="V831" s="178"/>
      <c r="X831" s="178"/>
    </row>
    <row r="832" spans="6:24" ht="15.75" customHeight="1" x14ac:dyDescent="0.25">
      <c r="F832" s="178"/>
      <c r="N832" s="178"/>
      <c r="R832" s="178"/>
      <c r="T832" s="178"/>
      <c r="V832" s="178"/>
      <c r="X832" s="178"/>
    </row>
    <row r="833" spans="6:24" ht="15.75" customHeight="1" x14ac:dyDescent="0.25">
      <c r="F833" s="178"/>
      <c r="N833" s="178"/>
      <c r="R833" s="178"/>
      <c r="T833" s="178"/>
      <c r="V833" s="178"/>
      <c r="X833" s="178"/>
    </row>
    <row r="834" spans="6:24" ht="15.75" customHeight="1" x14ac:dyDescent="0.25">
      <c r="F834" s="178"/>
      <c r="N834" s="178"/>
      <c r="R834" s="178"/>
      <c r="T834" s="178"/>
      <c r="V834" s="178"/>
      <c r="X834" s="178"/>
    </row>
    <row r="835" spans="6:24" ht="15.75" customHeight="1" x14ac:dyDescent="0.25">
      <c r="F835" s="178"/>
      <c r="N835" s="178"/>
      <c r="R835" s="178"/>
      <c r="T835" s="178"/>
      <c r="V835" s="178"/>
      <c r="X835" s="178"/>
    </row>
    <row r="836" spans="6:24" ht="15.75" customHeight="1" x14ac:dyDescent="0.25">
      <c r="F836" s="178"/>
      <c r="N836" s="178"/>
      <c r="R836" s="178"/>
      <c r="T836" s="178"/>
      <c r="V836" s="178"/>
      <c r="X836" s="178"/>
    </row>
    <row r="837" spans="6:24" ht="15.75" customHeight="1" x14ac:dyDescent="0.25">
      <c r="F837" s="178"/>
      <c r="N837" s="178"/>
      <c r="R837" s="178"/>
      <c r="T837" s="178"/>
      <c r="V837" s="178"/>
      <c r="X837" s="178"/>
    </row>
    <row r="838" spans="6:24" ht="15.75" customHeight="1" x14ac:dyDescent="0.25">
      <c r="F838" s="178"/>
      <c r="N838" s="178"/>
      <c r="R838" s="178"/>
      <c r="T838" s="178"/>
      <c r="V838" s="178"/>
      <c r="X838" s="178"/>
    </row>
    <row r="839" spans="6:24" ht="15.75" customHeight="1" x14ac:dyDescent="0.25">
      <c r="F839" s="178"/>
      <c r="N839" s="178"/>
      <c r="R839" s="178"/>
      <c r="T839" s="178"/>
      <c r="V839" s="178"/>
      <c r="X839" s="178"/>
    </row>
    <row r="840" spans="6:24" ht="15.75" customHeight="1" x14ac:dyDescent="0.25">
      <c r="F840" s="178"/>
      <c r="N840" s="178"/>
      <c r="R840" s="178"/>
      <c r="T840" s="178"/>
      <c r="V840" s="178"/>
      <c r="X840" s="178"/>
    </row>
    <row r="841" spans="6:24" ht="15.75" customHeight="1" x14ac:dyDescent="0.25">
      <c r="F841" s="178"/>
      <c r="N841" s="178"/>
      <c r="R841" s="178"/>
      <c r="T841" s="178"/>
      <c r="V841" s="178"/>
      <c r="X841" s="178"/>
    </row>
    <row r="842" spans="6:24" ht="15.75" customHeight="1" x14ac:dyDescent="0.25">
      <c r="F842" s="178"/>
      <c r="N842" s="178"/>
      <c r="R842" s="178"/>
      <c r="T842" s="178"/>
      <c r="V842" s="178"/>
      <c r="X842" s="178"/>
    </row>
    <row r="843" spans="6:24" ht="15.75" customHeight="1" x14ac:dyDescent="0.25">
      <c r="F843" s="178"/>
      <c r="N843" s="178"/>
      <c r="R843" s="178"/>
      <c r="T843" s="178"/>
      <c r="V843" s="178"/>
      <c r="X843" s="178"/>
    </row>
    <row r="844" spans="6:24" ht="15.75" customHeight="1" x14ac:dyDescent="0.25">
      <c r="F844" s="178"/>
      <c r="N844" s="178"/>
      <c r="R844" s="178"/>
      <c r="T844" s="178"/>
      <c r="V844" s="178"/>
      <c r="X844" s="178"/>
    </row>
    <row r="845" spans="6:24" ht="15.75" customHeight="1" x14ac:dyDescent="0.25">
      <c r="F845" s="178"/>
      <c r="N845" s="178"/>
      <c r="R845" s="178"/>
      <c r="T845" s="178"/>
      <c r="V845" s="178"/>
      <c r="X845" s="178"/>
    </row>
    <row r="846" spans="6:24" ht="15.75" customHeight="1" x14ac:dyDescent="0.25">
      <c r="F846" s="178"/>
      <c r="N846" s="178"/>
      <c r="R846" s="178"/>
      <c r="T846" s="178"/>
      <c r="V846" s="178"/>
      <c r="X846" s="178"/>
    </row>
    <row r="847" spans="6:24" ht="15.75" customHeight="1" x14ac:dyDescent="0.25">
      <c r="F847" s="178"/>
      <c r="N847" s="178"/>
      <c r="R847" s="178"/>
      <c r="T847" s="178"/>
      <c r="V847" s="178"/>
      <c r="X847" s="178"/>
    </row>
    <row r="848" spans="6:24" ht="15.75" customHeight="1" x14ac:dyDescent="0.25">
      <c r="F848" s="178"/>
      <c r="N848" s="178"/>
      <c r="R848" s="178"/>
      <c r="T848" s="178"/>
      <c r="V848" s="178"/>
      <c r="X848" s="178"/>
    </row>
    <row r="849" spans="6:24" ht="15.75" customHeight="1" x14ac:dyDescent="0.25">
      <c r="F849" s="178"/>
      <c r="N849" s="178"/>
      <c r="R849" s="178"/>
      <c r="T849" s="178"/>
      <c r="V849" s="178"/>
      <c r="X849" s="178"/>
    </row>
    <row r="850" spans="6:24" ht="15.75" customHeight="1" x14ac:dyDescent="0.25">
      <c r="F850" s="178"/>
      <c r="N850" s="178"/>
      <c r="R850" s="178"/>
      <c r="T850" s="178"/>
      <c r="V850" s="178"/>
      <c r="X850" s="178"/>
    </row>
    <row r="851" spans="6:24" ht="15.75" customHeight="1" x14ac:dyDescent="0.25">
      <c r="F851" s="178"/>
      <c r="N851" s="178"/>
      <c r="R851" s="178"/>
      <c r="T851" s="178"/>
      <c r="V851" s="178"/>
      <c r="X851" s="178"/>
    </row>
    <row r="852" spans="6:24" ht="15.75" customHeight="1" x14ac:dyDescent="0.25">
      <c r="F852" s="178"/>
      <c r="N852" s="178"/>
      <c r="R852" s="178"/>
      <c r="T852" s="178"/>
      <c r="V852" s="178"/>
      <c r="X852" s="178"/>
    </row>
    <row r="853" spans="6:24" ht="15.75" customHeight="1" x14ac:dyDescent="0.25">
      <c r="F853" s="178"/>
      <c r="N853" s="178"/>
      <c r="R853" s="178"/>
      <c r="T853" s="178"/>
      <c r="V853" s="178"/>
      <c r="X853" s="178"/>
    </row>
    <row r="854" spans="6:24" ht="15.75" customHeight="1" x14ac:dyDescent="0.25">
      <c r="F854" s="178"/>
      <c r="N854" s="178"/>
      <c r="R854" s="178"/>
      <c r="T854" s="178"/>
      <c r="V854" s="178"/>
      <c r="X854" s="178"/>
    </row>
    <row r="855" spans="6:24" ht="15.75" customHeight="1" x14ac:dyDescent="0.25">
      <c r="F855" s="178"/>
      <c r="N855" s="178"/>
      <c r="R855" s="178"/>
      <c r="T855" s="178"/>
      <c r="V855" s="178"/>
      <c r="X855" s="178"/>
    </row>
    <row r="856" spans="6:24" ht="15.75" customHeight="1" x14ac:dyDescent="0.25">
      <c r="F856" s="178"/>
      <c r="N856" s="178"/>
      <c r="R856" s="178"/>
      <c r="T856" s="178"/>
      <c r="V856" s="178"/>
      <c r="X856" s="178"/>
    </row>
    <row r="857" spans="6:24" ht="15.75" customHeight="1" x14ac:dyDescent="0.25">
      <c r="F857" s="178"/>
      <c r="N857" s="178"/>
      <c r="R857" s="178"/>
      <c r="T857" s="178"/>
      <c r="V857" s="178"/>
      <c r="X857" s="178"/>
    </row>
    <row r="858" spans="6:24" ht="15.75" customHeight="1" x14ac:dyDescent="0.25">
      <c r="F858" s="178"/>
      <c r="N858" s="178"/>
      <c r="R858" s="178"/>
      <c r="T858" s="178"/>
      <c r="V858" s="178"/>
      <c r="X858" s="178"/>
    </row>
    <row r="859" spans="6:24" ht="15.75" customHeight="1" x14ac:dyDescent="0.25">
      <c r="F859" s="178"/>
      <c r="N859" s="178"/>
      <c r="R859" s="178"/>
      <c r="T859" s="178"/>
      <c r="V859" s="178"/>
      <c r="X859" s="178"/>
    </row>
    <row r="860" spans="6:24" ht="15.75" customHeight="1" x14ac:dyDescent="0.25">
      <c r="F860" s="178"/>
      <c r="N860" s="178"/>
      <c r="R860" s="178"/>
      <c r="T860" s="178"/>
      <c r="V860" s="178"/>
      <c r="X860" s="178"/>
    </row>
    <row r="861" spans="6:24" ht="15.75" customHeight="1" x14ac:dyDescent="0.25">
      <c r="F861" s="178"/>
      <c r="N861" s="178"/>
      <c r="R861" s="178"/>
      <c r="T861" s="178"/>
      <c r="V861" s="178"/>
      <c r="X861" s="178"/>
    </row>
    <row r="862" spans="6:24" ht="15.75" customHeight="1" x14ac:dyDescent="0.25">
      <c r="F862" s="178"/>
      <c r="N862" s="178"/>
      <c r="R862" s="178"/>
      <c r="T862" s="178"/>
      <c r="V862" s="178"/>
      <c r="X862" s="178"/>
    </row>
    <row r="863" spans="6:24" ht="15.75" customHeight="1" x14ac:dyDescent="0.25">
      <c r="F863" s="178"/>
      <c r="N863" s="178"/>
      <c r="R863" s="178"/>
      <c r="T863" s="178"/>
      <c r="V863" s="178"/>
      <c r="X863" s="178"/>
    </row>
    <row r="864" spans="6:24" ht="15.75" customHeight="1" x14ac:dyDescent="0.25">
      <c r="F864" s="178"/>
      <c r="N864" s="178"/>
      <c r="R864" s="178"/>
      <c r="T864" s="178"/>
      <c r="V864" s="178"/>
      <c r="X864" s="178"/>
    </row>
    <row r="865" spans="6:24" ht="15.75" customHeight="1" x14ac:dyDescent="0.25">
      <c r="F865" s="178"/>
      <c r="N865" s="178"/>
      <c r="R865" s="178"/>
      <c r="T865" s="178"/>
      <c r="V865" s="178"/>
      <c r="X865" s="178"/>
    </row>
    <row r="866" spans="6:24" ht="15.75" customHeight="1" x14ac:dyDescent="0.25">
      <c r="F866" s="178"/>
      <c r="N866" s="178"/>
      <c r="R866" s="178"/>
      <c r="T866" s="178"/>
      <c r="V866" s="178"/>
      <c r="X866" s="178"/>
    </row>
    <row r="867" spans="6:24" ht="15.75" customHeight="1" x14ac:dyDescent="0.25">
      <c r="F867" s="178"/>
      <c r="N867" s="178"/>
      <c r="R867" s="178"/>
      <c r="T867" s="178"/>
      <c r="V867" s="178"/>
      <c r="X867" s="178"/>
    </row>
    <row r="868" spans="6:24" ht="15.75" customHeight="1" x14ac:dyDescent="0.25">
      <c r="F868" s="178"/>
      <c r="N868" s="178"/>
      <c r="R868" s="178"/>
      <c r="T868" s="178"/>
      <c r="V868" s="178"/>
      <c r="X868" s="178"/>
    </row>
    <row r="869" spans="6:24" ht="15.75" customHeight="1" x14ac:dyDescent="0.25">
      <c r="F869" s="178"/>
      <c r="N869" s="178"/>
      <c r="R869" s="178"/>
      <c r="T869" s="178"/>
      <c r="V869" s="178"/>
      <c r="X869" s="178"/>
    </row>
    <row r="870" spans="6:24" ht="15.75" customHeight="1" x14ac:dyDescent="0.25">
      <c r="F870" s="178"/>
      <c r="N870" s="178"/>
      <c r="R870" s="178"/>
      <c r="T870" s="178"/>
      <c r="V870" s="178"/>
      <c r="X870" s="178"/>
    </row>
    <row r="871" spans="6:24" ht="15.75" customHeight="1" x14ac:dyDescent="0.25">
      <c r="F871" s="178"/>
      <c r="N871" s="178"/>
      <c r="R871" s="178"/>
      <c r="T871" s="178"/>
      <c r="V871" s="178"/>
      <c r="X871" s="178"/>
    </row>
  </sheetData>
  <mergeCells count="9">
    <mergeCell ref="A8:N8"/>
    <mergeCell ref="A56:P69"/>
    <mergeCell ref="A1:Q1"/>
    <mergeCell ref="A2:N6"/>
    <mergeCell ref="O2:P3"/>
    <mergeCell ref="O4:P5"/>
    <mergeCell ref="O6:P6"/>
    <mergeCell ref="Q2:Q3"/>
    <mergeCell ref="Q4:Q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913"/>
  <sheetViews>
    <sheetView tabSelected="1" zoomScale="68" zoomScaleNormal="68" workbookViewId="0">
      <selection sqref="A1:B4"/>
    </sheetView>
  </sheetViews>
  <sheetFormatPr baseColWidth="10" defaultColWidth="14.42578125" defaultRowHeight="46.5" customHeight="1" x14ac:dyDescent="0.25"/>
  <cols>
    <col min="1" max="1" width="4" customWidth="1"/>
    <col min="2" max="2" width="20.140625" customWidth="1"/>
    <col min="3" max="3" width="14.140625" customWidth="1"/>
    <col min="4" max="4" width="41" customWidth="1"/>
    <col min="5" max="5" width="45.85546875" customWidth="1"/>
    <col min="6" max="6" width="56.425781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94.4257812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8.425781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s>
  <sheetData>
    <row r="1" spans="1:61" ht="21" customHeight="1" x14ac:dyDescent="0.25">
      <c r="A1" s="272"/>
      <c r="B1" s="273"/>
      <c r="C1" s="278" t="s">
        <v>0</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5"/>
      <c r="AN1" s="281" t="s">
        <v>1</v>
      </c>
      <c r="AO1" s="282"/>
      <c r="AP1" s="283"/>
    </row>
    <row r="2" spans="1:61" ht="12" customHeight="1" x14ac:dyDescent="0.25">
      <c r="A2" s="274"/>
      <c r="B2" s="275"/>
      <c r="C2" s="274"/>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5"/>
      <c r="AN2" s="284" t="s">
        <v>2</v>
      </c>
      <c r="AO2" s="285"/>
      <c r="AP2" s="286"/>
    </row>
    <row r="3" spans="1:61" ht="11.25" customHeight="1" x14ac:dyDescent="0.25">
      <c r="A3" s="274"/>
      <c r="B3" s="275"/>
      <c r="C3" s="274"/>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5"/>
      <c r="AN3" s="281" t="s">
        <v>536</v>
      </c>
      <c r="AO3" s="282"/>
      <c r="AP3" s="283"/>
    </row>
    <row r="4" spans="1:61" ht="16.5" customHeight="1" x14ac:dyDescent="0.25">
      <c r="A4" s="276"/>
      <c r="B4" s="277"/>
      <c r="C4" s="276"/>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77"/>
      <c r="AN4" s="281" t="s">
        <v>3</v>
      </c>
      <c r="AO4" s="282"/>
      <c r="AP4" s="283"/>
    </row>
    <row r="5" spans="1:61" s="167" customFormat="1" ht="23.25" customHeight="1" x14ac:dyDescent="0.3">
      <c r="A5" s="287" t="s">
        <v>522</v>
      </c>
      <c r="B5" s="288"/>
      <c r="C5" s="289" t="s">
        <v>529</v>
      </c>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1"/>
      <c r="AR5" s="1"/>
      <c r="AS5" s="1"/>
      <c r="AT5" s="1"/>
      <c r="AU5" s="1"/>
      <c r="AV5" s="1"/>
      <c r="AW5" s="1"/>
      <c r="AX5" s="1"/>
      <c r="AY5" s="1"/>
      <c r="AZ5" s="1"/>
      <c r="BA5" s="1"/>
      <c r="BB5" s="1"/>
      <c r="BC5" s="1"/>
      <c r="BD5" s="2"/>
      <c r="BE5" s="2"/>
      <c r="BF5" s="2"/>
      <c r="BG5" s="2"/>
      <c r="BH5" s="2"/>
      <c r="BI5" s="2"/>
    </row>
    <row r="6" spans="1:61" s="167" customFormat="1" ht="25.5" customHeight="1" x14ac:dyDescent="0.3">
      <c r="A6" s="287" t="s">
        <v>523</v>
      </c>
      <c r="B6" s="288"/>
      <c r="C6" s="289" t="s">
        <v>528</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1"/>
      <c r="AR6" s="1"/>
      <c r="AS6" s="1"/>
      <c r="AT6" s="1"/>
      <c r="AU6" s="1"/>
      <c r="AV6" s="1"/>
      <c r="AW6" s="1"/>
      <c r="AX6" s="1"/>
      <c r="AY6" s="1"/>
      <c r="AZ6" s="1"/>
      <c r="BA6" s="1"/>
      <c r="BB6" s="1"/>
      <c r="BC6" s="1"/>
      <c r="BD6" s="2"/>
      <c r="BE6" s="2"/>
      <c r="BF6" s="2"/>
      <c r="BG6" s="2"/>
      <c r="BH6" s="2"/>
      <c r="BI6" s="2"/>
    </row>
    <row r="7" spans="1:61" s="167" customFormat="1" ht="43.5" customHeight="1" x14ac:dyDescent="0.3">
      <c r="A7" s="287" t="s">
        <v>524</v>
      </c>
      <c r="B7" s="288"/>
      <c r="C7" s="289" t="s">
        <v>527</v>
      </c>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1"/>
      <c r="AR7" s="1"/>
      <c r="AS7" s="1"/>
      <c r="AT7" s="1"/>
      <c r="AU7" s="1"/>
      <c r="AV7" s="1"/>
      <c r="AW7" s="1"/>
      <c r="AX7" s="1"/>
      <c r="AY7" s="1"/>
      <c r="AZ7" s="1"/>
      <c r="BA7" s="1"/>
      <c r="BB7" s="1"/>
      <c r="BC7" s="1"/>
      <c r="BD7" s="2"/>
      <c r="BE7" s="2"/>
      <c r="BF7" s="2"/>
      <c r="BG7" s="2"/>
      <c r="BH7" s="2"/>
      <c r="BI7" s="2"/>
    </row>
    <row r="8" spans="1:61" s="167" customFormat="1" ht="43.5" customHeight="1" x14ac:dyDescent="0.3">
      <c r="A8" s="287" t="s">
        <v>525</v>
      </c>
      <c r="B8" s="288"/>
      <c r="C8" s="289" t="s">
        <v>526</v>
      </c>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1"/>
      <c r="AR8" s="1"/>
      <c r="AS8" s="1"/>
      <c r="AT8" s="1"/>
      <c r="AU8" s="1"/>
      <c r="AV8" s="1"/>
      <c r="AW8" s="1"/>
      <c r="AX8" s="1"/>
      <c r="AY8" s="1"/>
      <c r="AZ8" s="1"/>
      <c r="BA8" s="1"/>
      <c r="BB8" s="1"/>
      <c r="BC8" s="1"/>
      <c r="BD8" s="2"/>
      <c r="BE8" s="2"/>
      <c r="BF8" s="2"/>
      <c r="BG8" s="2"/>
      <c r="BH8" s="2"/>
      <c r="BI8" s="2"/>
    </row>
    <row r="9" spans="1:61" ht="46.5" customHeight="1" x14ac:dyDescent="0.25">
      <c r="A9" s="312" t="s">
        <v>5</v>
      </c>
      <c r="B9" s="293" t="s">
        <v>6</v>
      </c>
      <c r="C9" s="291" t="s">
        <v>7</v>
      </c>
      <c r="D9" s="314" t="s">
        <v>402</v>
      </c>
      <c r="E9" s="314" t="s">
        <v>403</v>
      </c>
      <c r="F9" s="291" t="s">
        <v>10</v>
      </c>
      <c r="G9" s="293" t="s">
        <v>11</v>
      </c>
      <c r="H9" s="294" t="s">
        <v>12</v>
      </c>
      <c r="I9" s="293" t="s">
        <v>13</v>
      </c>
      <c r="J9" s="296" t="s">
        <v>14</v>
      </c>
      <c r="K9" s="297" t="s">
        <v>63</v>
      </c>
      <c r="L9" s="297" t="s">
        <v>18</v>
      </c>
      <c r="M9" s="293" t="s">
        <v>17</v>
      </c>
      <c r="N9" s="291" t="s">
        <v>14</v>
      </c>
      <c r="O9" s="293" t="s">
        <v>19</v>
      </c>
      <c r="P9" s="298" t="s">
        <v>20</v>
      </c>
      <c r="Q9" s="293" t="s">
        <v>21</v>
      </c>
      <c r="R9" s="297" t="s">
        <v>22</v>
      </c>
      <c r="S9" s="299" t="s">
        <v>23</v>
      </c>
      <c r="T9" s="300"/>
      <c r="U9" s="300"/>
      <c r="V9" s="300"/>
      <c r="W9" s="300"/>
      <c r="X9" s="288"/>
      <c r="Y9" s="298" t="s">
        <v>24</v>
      </c>
      <c r="Z9" s="298" t="s">
        <v>25</v>
      </c>
      <c r="AA9" s="298" t="s">
        <v>14</v>
      </c>
      <c r="AB9" s="298" t="s">
        <v>26</v>
      </c>
      <c r="AC9" s="298" t="s">
        <v>14</v>
      </c>
      <c r="AD9" s="298" t="s">
        <v>27</v>
      </c>
      <c r="AE9" s="298" t="s">
        <v>28</v>
      </c>
      <c r="AF9" s="294" t="s">
        <v>29</v>
      </c>
      <c r="AG9" s="294" t="s">
        <v>30</v>
      </c>
      <c r="AH9" s="297" t="s">
        <v>31</v>
      </c>
      <c r="AI9" s="297" t="s">
        <v>32</v>
      </c>
      <c r="AJ9" s="294" t="s">
        <v>33</v>
      </c>
      <c r="AK9" s="301" t="s">
        <v>34</v>
      </c>
      <c r="AL9" s="288"/>
      <c r="AM9" s="302" t="s">
        <v>35</v>
      </c>
      <c r="AN9" s="288"/>
      <c r="AO9" s="303" t="s">
        <v>500</v>
      </c>
      <c r="AP9" s="288"/>
    </row>
    <row r="10" spans="1:61" ht="46.5" customHeight="1" x14ac:dyDescent="0.25">
      <c r="A10" s="313"/>
      <c r="B10" s="313"/>
      <c r="C10" s="292"/>
      <c r="D10" s="292"/>
      <c r="E10" s="292"/>
      <c r="F10" s="292"/>
      <c r="G10" s="292"/>
      <c r="H10" s="295"/>
      <c r="I10" s="292"/>
      <c r="J10" s="292"/>
      <c r="K10" s="292"/>
      <c r="L10" s="292"/>
      <c r="M10" s="292"/>
      <c r="N10" s="292"/>
      <c r="O10" s="292"/>
      <c r="P10" s="292"/>
      <c r="Q10" s="292"/>
      <c r="R10" s="292"/>
      <c r="S10" s="213" t="s">
        <v>55</v>
      </c>
      <c r="T10" s="213" t="s">
        <v>56</v>
      </c>
      <c r="U10" s="213" t="s">
        <v>57</v>
      </c>
      <c r="V10" s="213" t="s">
        <v>58</v>
      </c>
      <c r="W10" s="213" t="s">
        <v>59</v>
      </c>
      <c r="X10" s="213" t="s">
        <v>60</v>
      </c>
      <c r="Y10" s="292"/>
      <c r="Z10" s="292"/>
      <c r="AA10" s="292"/>
      <c r="AB10" s="292"/>
      <c r="AC10" s="292"/>
      <c r="AD10" s="292"/>
      <c r="AE10" s="292"/>
      <c r="AF10" s="295"/>
      <c r="AG10" s="295"/>
      <c r="AH10" s="292"/>
      <c r="AI10" s="292"/>
      <c r="AJ10" s="295"/>
      <c r="AK10" s="214" t="s">
        <v>61</v>
      </c>
      <c r="AL10" s="215" t="s">
        <v>62</v>
      </c>
      <c r="AM10" s="214" t="s">
        <v>61</v>
      </c>
      <c r="AN10" s="215" t="s">
        <v>62</v>
      </c>
      <c r="AO10" s="216" t="s">
        <v>61</v>
      </c>
      <c r="AP10" s="217" t="s">
        <v>62</v>
      </c>
    </row>
    <row r="11" spans="1:61" s="98" customFormat="1" ht="107.25" customHeight="1" x14ac:dyDescent="0.25">
      <c r="A11" s="168">
        <v>1</v>
      </c>
      <c r="B11" s="209" t="s">
        <v>91</v>
      </c>
      <c r="C11" s="169" t="s">
        <v>93</v>
      </c>
      <c r="D11" s="218" t="s">
        <v>451</v>
      </c>
      <c r="E11" s="218" t="s">
        <v>456</v>
      </c>
      <c r="F11" s="218" t="s">
        <v>452</v>
      </c>
      <c r="G11" s="169" t="s">
        <v>66</v>
      </c>
      <c r="H11" s="174">
        <v>12</v>
      </c>
      <c r="I11" s="171" t="str">
        <f>IF(H11&lt;=0,"",IF(H11&lt;=2,"Muy Baja",IF(H11&lt;=24,"Baja",IF(H11&lt;=500,"Media",IF(H11&lt;=5000,"Alta","Muy Alta")))))</f>
        <v>Baja</v>
      </c>
      <c r="J11" s="172">
        <f>IF(I11="","",IF(I11="Muy Baja",0.2,IF(I11="Baja",0.4,IF(I11="Media",0.6,IF(I11="Alta",0.8,IF(I11="Muy Alta",1,))))))</f>
        <v>0.4</v>
      </c>
      <c r="K11" s="172" t="s">
        <v>68</v>
      </c>
      <c r="L11" s="172"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171" t="str">
        <f ca="1">IF(OR(L11='Tabla Impacto'!$C$11,L11='Tabla Impacto'!$D$11),"Leve",IF(OR(L11='Tabla Impacto'!$C$12,L11='Tabla Impacto'!$D$12),"Menor",IF(OR(L11='Tabla Impacto'!$C$13,L11='Tabla Impacto'!$D$13),"Moderado",IF(OR(#REF!='Tabla Impacto'!$C$14,L11='Tabla Impacto'!$D$14),"Mayor",IF(OR(L11='Tabla Impacto'!$C$15,L33='Tabla Impacto'!$D$15),"Catastrófico","")))))</f>
        <v>Moderado</v>
      </c>
      <c r="N11" s="172">
        <f ca="1">IF(M11="","",IF(M11="Leve",0.2,IF(M11="Menor",0.4,IF(M11="Moderado",0.6,IF(M11="Mayor",0.8,IF(M11="Catastrófico",1,))))))</f>
        <v>0.6</v>
      </c>
      <c r="O11" s="173" t="str">
        <f ca="1">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174">
        <v>1</v>
      </c>
      <c r="Q11" s="71" t="s">
        <v>453</v>
      </c>
      <c r="R11" s="174" t="str">
        <f>IF(OR(S11="Preventivo",S11="Detectivo"),"Probabilidad",IF(S11="Correctivo","Impacto",""))</f>
        <v>Probabilidad</v>
      </c>
      <c r="S11" s="154" t="s">
        <v>70</v>
      </c>
      <c r="T11" s="154" t="s">
        <v>71</v>
      </c>
      <c r="U11" s="155" t="str">
        <f>IF(AND(S11="Preventivo",T11="Automático"),"50%",IF(AND(S11="Preventivo",T11="Manual"),"40%",IF(AND(S11="Detectivo",T11="Automático"),"40%",IF(AND(S11="Detectivo",T11="Manual"),"30%",IF(AND(S11="Correctivo",T11="Automático"),"35%",IF(AND(S11="Correctivo",T11="Manual"),"25%",""))))))</f>
        <v>40%</v>
      </c>
      <c r="V11" s="154" t="s">
        <v>72</v>
      </c>
      <c r="W11" s="154" t="s">
        <v>73</v>
      </c>
      <c r="X11" s="154" t="s">
        <v>74</v>
      </c>
      <c r="Y11" s="156">
        <f t="shared" ref="Y11:Y12" si="0">IFERROR(IF(R11="Probabilidad",(J11-(+J11*U11)),IF(R11="Impacto",J11,"")),"")</f>
        <v>0.24</v>
      </c>
      <c r="Z11" s="157" t="str">
        <f t="shared" ref="Z11:Z12" si="1">IFERROR(IF(Y11="","",IF(Y11&lt;=0.2,"Muy Baja",IF(Y11&lt;=0.4,"Baja",IF(Y11&lt;=0.6,"Media",IF(Y11&lt;=0.8,"Alta","Muy Alta"))))),"")</f>
        <v>Baja</v>
      </c>
      <c r="AA11" s="155">
        <f t="shared" ref="AA11:AA12" si="2">+Y11</f>
        <v>0.24</v>
      </c>
      <c r="AB11" s="157" t="str">
        <f t="shared" ref="AB11:AB12" ca="1" si="3">IFERROR(IF(AC11="","",IF(AC11&lt;=0.2,"Leve",IF(AC11&lt;=0.4,"Menor",IF(AC11&lt;=0.6,"Moderado",IF(AC11&lt;=0.8,"Mayor","Catastrófico"))))),"")</f>
        <v>Moderado</v>
      </c>
      <c r="AC11" s="155">
        <f t="shared" ref="AC11:AC12" ca="1" si="4">IFERROR(IF(R11="Impacto",(N11-(+N11*U11)),IF(R11="Probabilidad",N11,"")),"")</f>
        <v>0.6</v>
      </c>
      <c r="AD11" s="158" t="str">
        <f t="shared" ref="AD11:AD12" ca="1" si="5">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54" t="s">
        <v>75</v>
      </c>
      <c r="AF11" s="147" t="s">
        <v>454</v>
      </c>
      <c r="AG11" s="218" t="s">
        <v>455</v>
      </c>
      <c r="AH11" s="164">
        <v>44652</v>
      </c>
      <c r="AI11" s="164">
        <v>44926</v>
      </c>
      <c r="AJ11" s="145" t="s">
        <v>379</v>
      </c>
      <c r="AK11" s="174">
        <v>1</v>
      </c>
      <c r="AL11" s="237" t="s">
        <v>380</v>
      </c>
      <c r="AM11" s="174">
        <v>1</v>
      </c>
      <c r="AN11" s="238" t="s">
        <v>503</v>
      </c>
      <c r="AO11" s="174">
        <v>1</v>
      </c>
      <c r="AP11" s="241" t="s">
        <v>504</v>
      </c>
    </row>
    <row r="12" spans="1:61" s="148" customFormat="1" ht="120.75" customHeight="1" x14ac:dyDescent="0.25">
      <c r="A12" s="168">
        <v>2</v>
      </c>
      <c r="B12" s="209" t="s">
        <v>91</v>
      </c>
      <c r="C12" s="169" t="s">
        <v>93</v>
      </c>
      <c r="D12" s="248" t="s">
        <v>531</v>
      </c>
      <c r="E12" s="248" t="s">
        <v>532</v>
      </c>
      <c r="F12" s="248" t="s">
        <v>533</v>
      </c>
      <c r="G12" s="224" t="s">
        <v>66</v>
      </c>
      <c r="H12" s="247">
        <v>4</v>
      </c>
      <c r="I12" s="171" t="str">
        <f>IF(H12&lt;=0,"",IF(H12&lt;=2,"Muy Baja",IF(H12&lt;=24,"Baja",IF(H12&lt;=500,"Media",IF(H12&lt;=5000,"Alta","Muy Alta")))))</f>
        <v>Baja</v>
      </c>
      <c r="J12" s="172">
        <f>IF(I12="","",IF(I12="Muy Baja",0.2,IF(I12="Baja",0.4,IF(I12="Media",0.6,IF(I12="Alta",0.8,IF(I12="Muy Alta",1,))))))</f>
        <v>0.4</v>
      </c>
      <c r="K12" s="172" t="s">
        <v>68</v>
      </c>
      <c r="L12" s="172"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171" t="str">
        <f ca="1">IF(OR(L12='Tabla Impacto'!$C$11,L12='Tabla Impacto'!$D$11),"Leve",IF(OR(L12='Tabla Impacto'!$C$12,L12='Tabla Impacto'!$D$12),"Menor",IF(OR(L12='Tabla Impacto'!$C$13,L12='Tabla Impacto'!$D$13),"Moderado",IF(OR(#REF!='Tabla Impacto'!$C$14,L12='Tabla Impacto'!$D$14),"Mayor",IF(OR(L12='Tabla Impacto'!$C$15,L36='Tabla Impacto'!$D$15),"Catastrófico","")))))</f>
        <v>Moderado</v>
      </c>
      <c r="N12" s="172">
        <f ca="1">IF(M12="","",IF(M12="Leve",0.2,IF(M12="Menor",0.4,IF(M12="Moderado",0.6,IF(M12="Mayor",0.8,IF(M12="Catastrófico",1,))))))</f>
        <v>0.6</v>
      </c>
      <c r="O12" s="173" t="str">
        <f ca="1">IF(OR(AND(I12="Muy Baja",M12="Leve"),AND(I12="Muy Baja",M12="Menor"),AND(I12="Baja",M12="Leve")),"Bajo",IF(OR(AND(I12="Muy baja",M12="Moderado"),AND(I12="Baja",M12="Menor"),AND(I12="Baja",M12="Moderado"),AND(I12="Media",M12="Leve"),AND(I12="Media",M12="Menor"),AND(I12="Media",M12="Moderado"),AND(I12="Alta",M12="Leve"),AND(I12="Alta",M12="Menor")),"Moderado",IF(OR(AND(I12="Muy Baja",M12="Mayor"),AND(I12="Baja",M12="Mayor"),AND(I12="Media",M12="Mayor"),AND(I12="Alta",M12="Moderado"),AND(I12="Alta",M12="Mayor"),AND(I12="Muy Alta",M12="Leve"),AND(I12="Muy Alta",M12="Menor"),AND(I12="Muy Alta",M12="Moderado"),AND(I12="Muy Alta",M12="Mayor")),"Alto",IF(OR(AND(I12="Muy Baja",M12="Catastrófico"),AND(I12="Baja",M12="Catastrófico"),AND(I12="Media",M12="Catastrófico"),AND(I12="Alta",M12="Catastrófico"),AND(I12="Muy Alta",M12="Catastrófico")),"Extremo",""))))</f>
        <v>Moderado</v>
      </c>
      <c r="P12" s="174">
        <v>1</v>
      </c>
      <c r="Q12" s="221" t="s">
        <v>534</v>
      </c>
      <c r="R12" s="174" t="str">
        <f>IF(OR(S12="Preventivo",S12="Detectivo"),"Probabilidad",IF(S12="Correctivo","Impacto",""))</f>
        <v>Probabilidad</v>
      </c>
      <c r="S12" s="154" t="s">
        <v>70</v>
      </c>
      <c r="T12" s="154" t="s">
        <v>71</v>
      </c>
      <c r="U12" s="155" t="str">
        <f>IF(AND(S12="Preventivo",T12="Automático"),"50%",IF(AND(S12="Preventivo",T12="Manual"),"40%",IF(AND(S12="Detectivo",T12="Automático"),"40%",IF(AND(S12="Detectivo",T12="Manual"),"30%",IF(AND(S12="Correctivo",T12="Automático"),"35%",IF(AND(S12="Correctivo",T12="Manual"),"25%",""))))))</f>
        <v>40%</v>
      </c>
      <c r="V12" s="154" t="s">
        <v>72</v>
      </c>
      <c r="W12" s="154" t="s">
        <v>73</v>
      </c>
      <c r="X12" s="154" t="s">
        <v>74</v>
      </c>
      <c r="Y12" s="156">
        <f t="shared" si="0"/>
        <v>0.24</v>
      </c>
      <c r="Z12" s="157" t="str">
        <f t="shared" si="1"/>
        <v>Baja</v>
      </c>
      <c r="AA12" s="155">
        <f t="shared" si="2"/>
        <v>0.24</v>
      </c>
      <c r="AB12" s="157" t="str">
        <f t="shared" ca="1" si="3"/>
        <v>Moderado</v>
      </c>
      <c r="AC12" s="155">
        <f t="shared" ca="1" si="4"/>
        <v>0.6</v>
      </c>
      <c r="AD12" s="158" t="str">
        <f t="shared" ca="1" si="5"/>
        <v>Moderado</v>
      </c>
      <c r="AE12" s="154" t="s">
        <v>75</v>
      </c>
      <c r="AF12" s="249" t="s">
        <v>535</v>
      </c>
      <c r="AG12" s="218" t="s">
        <v>365</v>
      </c>
      <c r="AH12" s="164">
        <v>44652</v>
      </c>
      <c r="AI12" s="164">
        <v>44926</v>
      </c>
      <c r="AJ12" s="145" t="s">
        <v>379</v>
      </c>
      <c r="AK12" s="174">
        <v>1</v>
      </c>
      <c r="AL12" s="237" t="s">
        <v>380</v>
      </c>
      <c r="AM12" s="174">
        <v>1</v>
      </c>
      <c r="AN12" s="238" t="s">
        <v>503</v>
      </c>
      <c r="AO12" s="174">
        <v>1</v>
      </c>
      <c r="AP12" s="241" t="s">
        <v>504</v>
      </c>
    </row>
    <row r="13" spans="1:61" ht="46.5" customHeight="1" x14ac:dyDescent="0.25">
      <c r="A13" s="315">
        <v>3</v>
      </c>
      <c r="B13" s="309" t="s">
        <v>85</v>
      </c>
      <c r="C13" s="304" t="s">
        <v>65</v>
      </c>
      <c r="D13" s="304" t="s">
        <v>381</v>
      </c>
      <c r="E13" s="304" t="s">
        <v>382</v>
      </c>
      <c r="F13" s="304" t="s">
        <v>383</v>
      </c>
      <c r="G13" s="304" t="s">
        <v>66</v>
      </c>
      <c r="H13" s="306">
        <v>12</v>
      </c>
      <c r="I13" s="308" t="str">
        <f>IF(H13&lt;=0,"",IF(H13&lt;=2,"Muy Baja",IF(H13&lt;=24,"Baja",IF(H13&lt;=500,"Media",IF(H13&lt;=5000,"Alta","Muy Alta")))))</f>
        <v>Baja</v>
      </c>
      <c r="J13" s="318">
        <f>IF(I13="","",IF(I13="Muy Baja",0.2,IF(I13="Baja",0.4,IF(I13="Media",0.6,IF(I13="Alta",0.8,IF(I13="Muy Alta",1,))))))</f>
        <v>0.4</v>
      </c>
      <c r="K13" s="318" t="s">
        <v>68</v>
      </c>
      <c r="L13" s="318"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308" t="str">
        <f ca="1">IF(OR(L13='Tabla Impacto'!$C$11,L13='Tabla Impacto'!$D$11),"Leve",IF(OR(L13='Tabla Impacto'!$C$12,L13='Tabla Impacto'!$D$12),"Menor",IF(OR(L13='Tabla Impacto'!$C$13,L13='Tabla Impacto'!$D$13),"Moderado",IF(OR(#REF!='Tabla Impacto'!$C$14,L13='Tabla Impacto'!$D$14),"Mayor",IF(OR(L13='Tabla Impacto'!$C$15,L3='Tabla Impacto'!$D$15),"Catastrófico","")))))</f>
        <v>Moderado</v>
      </c>
      <c r="N13" s="318">
        <f ca="1">IF(M13="","",IF(M13="Leve",0.2,IF(M13="Menor",0.4,IF(M13="Moderado",0.6,IF(M13="Mayor",0.8,IF(M13="Catastrófico",1,))))))</f>
        <v>0.6</v>
      </c>
      <c r="O13" s="319" t="str">
        <f ca="1">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174">
        <v>1</v>
      </c>
      <c r="Q13" s="161" t="s">
        <v>384</v>
      </c>
      <c r="R13" s="174" t="str">
        <f t="shared" ref="R13:R31" si="6">IF(OR(S13="Preventivo",S13="Detectivo"),"Probabilidad",IF(S13="Correctivo","Impacto",""))</f>
        <v>Probabilidad</v>
      </c>
      <c r="S13" s="154" t="s">
        <v>70</v>
      </c>
      <c r="T13" s="154" t="s">
        <v>71</v>
      </c>
      <c r="U13" s="155" t="str">
        <f t="shared" ref="U13:U15" si="7">IF(AND(S13="Preventivo",T13="Automático"),"50%",IF(AND(S13="Preventivo",T13="Manual"),"40%",IF(AND(S13="Detectivo",T13="Automático"),"40%",IF(AND(S13="Detectivo",T13="Manual"),"30%",IF(AND(S13="Correctivo",T13="Automático"),"35%",IF(AND(S13="Correctivo",T13="Manual"),"25%",""))))))</f>
        <v>40%</v>
      </c>
      <c r="V13" s="154" t="s">
        <v>72</v>
      </c>
      <c r="W13" s="154" t="s">
        <v>73</v>
      </c>
      <c r="X13" s="154" t="s">
        <v>74</v>
      </c>
      <c r="Y13" s="156">
        <f t="shared" ref="Y13:Y31" si="8">IFERROR(IF(R13="Probabilidad",(J13-(+J13*U13)),IF(R13="Impacto",J13,"")),"")</f>
        <v>0.24</v>
      </c>
      <c r="Z13" s="157" t="str">
        <f t="shared" ref="Z13:Z25" si="9">IFERROR(IF(Y13="","",IF(Y13&lt;=0.2,"Muy Baja",IF(Y13&lt;=0.4,"Baja",IF(Y13&lt;=0.6,"Media",IF(Y13&lt;=0.8,"Alta","Muy Alta"))))),"")</f>
        <v>Baja</v>
      </c>
      <c r="AA13" s="155">
        <f t="shared" ref="AA13:AA25" si="10">+Y13</f>
        <v>0.24</v>
      </c>
      <c r="AB13" s="157" t="str">
        <f t="shared" ref="AB13:AB31" ca="1" si="11">IFERROR(IF(AC13="","",IF(AC13&lt;=0.2,"Leve",IF(AC13&lt;=0.4,"Menor",IF(AC13&lt;=0.6,"Moderado",IF(AC13&lt;=0.8,"Mayor","Catastrófico"))))),"")</f>
        <v>Moderado</v>
      </c>
      <c r="AC13" s="155">
        <f t="shared" ref="AC13:AC31" ca="1" si="12">IFERROR(IF(R13="Impacto",(N13-(+N13*U13)),IF(R13="Probabilidad",N13,"")),"")</f>
        <v>0.6</v>
      </c>
      <c r="AD13" s="158" t="str">
        <f t="shared" ref="AD13:AD25" ca="1" si="13">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54" t="s">
        <v>75</v>
      </c>
      <c r="AF13" s="143" t="s">
        <v>388</v>
      </c>
      <c r="AG13" s="169" t="s">
        <v>385</v>
      </c>
      <c r="AH13" s="164">
        <v>44652</v>
      </c>
      <c r="AI13" s="164">
        <v>44910</v>
      </c>
      <c r="AJ13" s="145" t="s">
        <v>386</v>
      </c>
      <c r="AK13" s="174">
        <v>1</v>
      </c>
      <c r="AL13" s="237" t="s">
        <v>387</v>
      </c>
      <c r="AM13" s="174">
        <v>1</v>
      </c>
      <c r="AN13" s="238" t="s">
        <v>503</v>
      </c>
      <c r="AO13" s="174">
        <v>1</v>
      </c>
      <c r="AP13" s="241" t="s">
        <v>504</v>
      </c>
    </row>
    <row r="14" spans="1:61" ht="64.5" customHeight="1" x14ac:dyDescent="0.25">
      <c r="A14" s="316"/>
      <c r="B14" s="317"/>
      <c r="C14" s="305"/>
      <c r="D14" s="305"/>
      <c r="E14" s="305"/>
      <c r="F14" s="305"/>
      <c r="G14" s="305"/>
      <c r="H14" s="307"/>
      <c r="I14" s="305"/>
      <c r="J14" s="305"/>
      <c r="K14" s="305"/>
      <c r="L14" s="305"/>
      <c r="M14" s="305"/>
      <c r="N14" s="305"/>
      <c r="O14" s="305"/>
      <c r="P14" s="174">
        <v>2</v>
      </c>
      <c r="Q14" s="161" t="s">
        <v>86</v>
      </c>
      <c r="R14" s="174" t="str">
        <f t="shared" si="6"/>
        <v>Probabilidad</v>
      </c>
      <c r="S14" s="154" t="s">
        <v>81</v>
      </c>
      <c r="T14" s="154" t="s">
        <v>71</v>
      </c>
      <c r="U14" s="155" t="str">
        <f t="shared" si="7"/>
        <v>30%</v>
      </c>
      <c r="V14" s="154" t="s">
        <v>72</v>
      </c>
      <c r="W14" s="154" t="s">
        <v>73</v>
      </c>
      <c r="X14" s="154" t="s">
        <v>74</v>
      </c>
      <c r="Y14" s="156">
        <f t="shared" si="8"/>
        <v>0</v>
      </c>
      <c r="Z14" s="157" t="str">
        <f t="shared" si="9"/>
        <v>Muy Baja</v>
      </c>
      <c r="AA14" s="155">
        <f t="shared" si="10"/>
        <v>0</v>
      </c>
      <c r="AB14" s="157" t="str">
        <f t="shared" si="11"/>
        <v>Leve</v>
      </c>
      <c r="AC14" s="155">
        <f t="shared" si="12"/>
        <v>0</v>
      </c>
      <c r="AD14" s="158" t="str">
        <f t="shared" si="13"/>
        <v>Bajo</v>
      </c>
      <c r="AE14" s="154" t="s">
        <v>75</v>
      </c>
      <c r="AF14" s="143" t="s">
        <v>86</v>
      </c>
      <c r="AG14" s="218" t="s">
        <v>365</v>
      </c>
      <c r="AH14" s="164">
        <v>44652</v>
      </c>
      <c r="AI14" s="164">
        <v>44896</v>
      </c>
      <c r="AJ14" s="145" t="s">
        <v>87</v>
      </c>
      <c r="AK14" s="174">
        <v>2</v>
      </c>
      <c r="AL14" s="237" t="s">
        <v>309</v>
      </c>
      <c r="AM14" s="174">
        <v>2</v>
      </c>
      <c r="AN14" s="238" t="s">
        <v>503</v>
      </c>
      <c r="AO14" s="174">
        <v>2</v>
      </c>
      <c r="AP14" s="241" t="s">
        <v>504</v>
      </c>
    </row>
    <row r="15" spans="1:61" ht="46.5" customHeight="1" x14ac:dyDescent="0.25">
      <c r="A15" s="313"/>
      <c r="B15" s="276"/>
      <c r="C15" s="305"/>
      <c r="D15" s="305"/>
      <c r="E15" s="305"/>
      <c r="F15" s="305"/>
      <c r="G15" s="305"/>
      <c r="H15" s="307"/>
      <c r="I15" s="305"/>
      <c r="J15" s="305"/>
      <c r="K15" s="305"/>
      <c r="L15" s="305"/>
      <c r="M15" s="305"/>
      <c r="N15" s="305"/>
      <c r="O15" s="305"/>
      <c r="P15" s="174">
        <v>3</v>
      </c>
      <c r="Q15" s="161" t="s">
        <v>88</v>
      </c>
      <c r="R15" s="174" t="str">
        <f t="shared" si="6"/>
        <v>Probabilidad</v>
      </c>
      <c r="S15" s="154" t="s">
        <v>70</v>
      </c>
      <c r="T15" s="154" t="s">
        <v>71</v>
      </c>
      <c r="U15" s="155" t="str">
        <f t="shared" si="7"/>
        <v>40%</v>
      </c>
      <c r="V15" s="154" t="s">
        <v>72</v>
      </c>
      <c r="W15" s="154" t="s">
        <v>73</v>
      </c>
      <c r="X15" s="154" t="s">
        <v>74</v>
      </c>
      <c r="Y15" s="156">
        <f t="shared" si="8"/>
        <v>0</v>
      </c>
      <c r="Z15" s="157" t="str">
        <f t="shared" si="9"/>
        <v>Muy Baja</v>
      </c>
      <c r="AA15" s="155">
        <f t="shared" si="10"/>
        <v>0</v>
      </c>
      <c r="AB15" s="157" t="str">
        <f t="shared" si="11"/>
        <v>Leve</v>
      </c>
      <c r="AC15" s="155">
        <f t="shared" si="12"/>
        <v>0</v>
      </c>
      <c r="AD15" s="158" t="str">
        <f t="shared" si="13"/>
        <v>Bajo</v>
      </c>
      <c r="AE15" s="154" t="s">
        <v>75</v>
      </c>
      <c r="AF15" s="143" t="s">
        <v>88</v>
      </c>
      <c r="AG15" s="169" t="s">
        <v>385</v>
      </c>
      <c r="AH15" s="164">
        <v>44652</v>
      </c>
      <c r="AI15" s="164">
        <v>44896</v>
      </c>
      <c r="AJ15" s="145" t="s">
        <v>89</v>
      </c>
      <c r="AK15" s="174">
        <v>3</v>
      </c>
      <c r="AL15" s="237" t="s">
        <v>308</v>
      </c>
      <c r="AM15" s="174">
        <v>3</v>
      </c>
      <c r="AN15" s="238" t="s">
        <v>503</v>
      </c>
      <c r="AO15" s="174">
        <v>3</v>
      </c>
      <c r="AP15" s="241" t="s">
        <v>504</v>
      </c>
    </row>
    <row r="16" spans="1:61" ht="46.5" customHeight="1" x14ac:dyDescent="0.3">
      <c r="A16" s="11">
        <v>4</v>
      </c>
      <c r="B16" s="210" t="s">
        <v>170</v>
      </c>
      <c r="C16" s="169" t="s">
        <v>65</v>
      </c>
      <c r="D16" s="169" t="s">
        <v>391</v>
      </c>
      <c r="E16" s="169" t="s">
        <v>390</v>
      </c>
      <c r="F16" s="169" t="s">
        <v>389</v>
      </c>
      <c r="G16" s="169" t="s">
        <v>245</v>
      </c>
      <c r="H16" s="170">
        <v>12</v>
      </c>
      <c r="I16" s="171" t="str">
        <f>IF(H16&lt;=0,"",IF(H16&lt;=2,"Muy Baja",IF(H16&lt;=24,"Baja",IF(H16&lt;=500,"Media",IF(H16&lt;=5000,"Alta","Muy Alta")))))</f>
        <v>Baja</v>
      </c>
      <c r="J16" s="172">
        <f>IF(I16="","",IF(I16="Muy Baja",0.2,IF(I16="Baja",0.4,IF(I16="Media",0.6,IF(I16="Alta",0.8,IF(I16="Muy Alta",1,))))))</f>
        <v>0.4</v>
      </c>
      <c r="K16" s="169" t="s">
        <v>68</v>
      </c>
      <c r="L16" s="172"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171" t="str">
        <f ca="1">IF(OR(L16='Tabla Impacto'!$C$11,L16='Tabla Impacto'!$D$11),"Leve",IF(OR(L16='Tabla Impacto'!$C$12,L16='Tabla Impacto'!$D$12),"Menor",IF(OR(L16='Tabla Impacto'!$C$13,L16='Tabla Impacto'!$D$13),"Moderado",IF(OR(#REF!='Tabla Impacto'!$C$14,L16='Tabla Impacto'!$D$14),"Mayor",IF(OR(L16='Tabla Impacto'!$C$15,L39='Tabla Impacto'!$D$15),"Catastrófico","")))))</f>
        <v>Moderado</v>
      </c>
      <c r="N16" s="172">
        <f ca="1">IF(M16="","",IF(M16="Leve",0.2,IF(M16="Menor",0.4,IF(M16="Moderado",0.6,IF(M16="Mayor",0.8,IF(M16="Catastrófico",1,))))))</f>
        <v>0.6</v>
      </c>
      <c r="O16" s="173"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174">
        <v>1</v>
      </c>
      <c r="Q16" s="219" t="s">
        <v>392</v>
      </c>
      <c r="R16" s="174" t="str">
        <f>IF(OR(S16="Preventivo",S16="Detectivo"),"Probabilidad",IF(S16="Correctivo","Impacto",""))</f>
        <v>Probabilidad</v>
      </c>
      <c r="S16" s="154" t="s">
        <v>70</v>
      </c>
      <c r="T16" s="154" t="s">
        <v>71</v>
      </c>
      <c r="U16" s="155" t="str">
        <f>IF(AND(S16="Preventivo",T16="Automático"),"50%",IF(AND(S16="Preventivo",T16="Manual"),"40%",IF(AND(S16="Detectivo",T16="Automático"),"40%",IF(AND(S16="Detectivo",T16="Manual"),"30%",IF(AND(S16="Correctivo",T16="Automático"),"35%",IF(AND(S16="Correctivo",T16="Manual"),"25%",""))))))</f>
        <v>40%</v>
      </c>
      <c r="V16" s="154" t="s">
        <v>72</v>
      </c>
      <c r="W16" s="154" t="s">
        <v>73</v>
      </c>
      <c r="X16" s="154" t="s">
        <v>74</v>
      </c>
      <c r="Y16" s="156">
        <f t="shared" si="8"/>
        <v>0.24</v>
      </c>
      <c r="Z16" s="157" t="str">
        <f t="shared" si="9"/>
        <v>Baja</v>
      </c>
      <c r="AA16" s="155">
        <f t="shared" si="10"/>
        <v>0.24</v>
      </c>
      <c r="AB16" s="157" t="str">
        <f t="shared" ca="1" si="11"/>
        <v>Moderado</v>
      </c>
      <c r="AC16" s="155">
        <f t="shared" ca="1" si="12"/>
        <v>0.6</v>
      </c>
      <c r="AD16" s="158" t="str">
        <f t="shared" ca="1" si="13"/>
        <v>Moderado</v>
      </c>
      <c r="AE16" s="154" t="s">
        <v>75</v>
      </c>
      <c r="AF16" s="143" t="s">
        <v>393</v>
      </c>
      <c r="AG16" s="169" t="s">
        <v>385</v>
      </c>
      <c r="AH16" s="164">
        <v>44652</v>
      </c>
      <c r="AI16" s="164">
        <v>44896</v>
      </c>
      <c r="AJ16" s="144" t="s">
        <v>394</v>
      </c>
      <c r="AK16" s="174">
        <v>1</v>
      </c>
      <c r="AL16" s="237" t="s">
        <v>395</v>
      </c>
      <c r="AM16" s="174">
        <v>1</v>
      </c>
      <c r="AN16" s="238" t="s">
        <v>503</v>
      </c>
      <c r="AO16" s="174">
        <v>1</v>
      </c>
      <c r="AP16" s="241" t="s">
        <v>504</v>
      </c>
    </row>
    <row r="17" spans="1:42" ht="46.5" customHeight="1" x14ac:dyDescent="0.25">
      <c r="A17" s="315">
        <v>5</v>
      </c>
      <c r="B17" s="309" t="s">
        <v>100</v>
      </c>
      <c r="C17" s="304" t="s">
        <v>65</v>
      </c>
      <c r="D17" s="304" t="s">
        <v>471</v>
      </c>
      <c r="E17" s="304" t="s">
        <v>470</v>
      </c>
      <c r="F17" s="304" t="s">
        <v>472</v>
      </c>
      <c r="G17" s="304" t="s">
        <v>66</v>
      </c>
      <c r="H17" s="311">
        <v>365</v>
      </c>
      <c r="I17" s="308" t="str">
        <f>IF(H17&lt;=0,"",IF(H17&lt;=2,"Muy Baja",IF(H17&lt;=24,"Baja",IF(H17&lt;=500,"Media",IF(H17&lt;=5000,"Alta","Muy Alta")))))</f>
        <v>Media</v>
      </c>
      <c r="J17" s="318">
        <f>IF(I17="","",IF(I17="Muy Baja",0.2,IF(I17="Baja",0.4,IF(I17="Media",0.6,IF(I17="Alta",0.8,IF(I17="Muy Alta",1,))))))</f>
        <v>0.6</v>
      </c>
      <c r="K17" s="318" t="s">
        <v>68</v>
      </c>
      <c r="L17" s="318"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308" t="str">
        <f ca="1">IF(OR(L17='Tabla Impacto'!$C$11,L17='Tabla Impacto'!$D$11),"Leve",IF(OR(L17='Tabla Impacto'!$C$12,L17='Tabla Impacto'!$D$12),"Menor",IF(OR(L17='Tabla Impacto'!$C$13,L17='Tabla Impacto'!$D$13),"Moderado",IF(OR(L13='Tabla Impacto'!$C$14,L17='Tabla Impacto'!$D$14),"Mayor",IF(OR(L17='Tabla Impacto'!$C$15,#REF!='Tabla Impacto'!$D$15),"Catastrófico","")))))</f>
        <v>Moderado</v>
      </c>
      <c r="N17" s="318">
        <f ca="1">IF(M17="","",IF(M17="Leve",0.2,IF(M17="Menor",0.4,IF(M17="Moderado",0.6,IF(M17="Mayor",0.8,IF(M17="Catastrófico",1,))))))</f>
        <v>0.6</v>
      </c>
      <c r="O17" s="319" t="str">
        <f ca="1">IF(OR(AND(I17="Muy Baja",M17="Leve"),AND(I17="Muy Baja",M17="Menor"),AND(I17="Baja",M17="Leve")),"Bajo",IF(OR(AND(I17="Muy baja",M17="Moderado"),AND(I17="Baja",M17="Menor"),AND(I17="Baja",M17="Moderado"),AND(I17="Media",M17="Leve"),AND(I17="Media",M17="Menor"),AND(I17="Media",M17="Moderado"),AND(I17="Alta",M17="Leve"),AND(I17="Alta",M17="Menor")),"Moderado",IF(OR(AND(I17="Muy Baja",M17="Mayor"),AND(I17="Baja",M17="Mayor"),AND(I17="Media",M17="Mayor"),AND(I17="Alta",M17="Moderado"),AND(I17="Alta",M17="Mayor"),AND(I17="Muy Alta",M17="Leve"),AND(I17="Muy Alta",M17="Menor"),AND(I17="Muy Alta",M17="Moderado"),AND(I17="Muy Alta",M17="Mayor")),"Alto",IF(OR(AND(I17="Muy Baja",M17="Catastrófico"),AND(I17="Baja",M17="Catastrófico"),AND(I17="Media",M17="Catastrófico"),AND(I17="Alta",M17="Catastrófico"),AND(I17="Muy Alta",M17="Catastrófico")),"Extremo",""))))</f>
        <v>Moderado</v>
      </c>
      <c r="P17" s="174">
        <v>1</v>
      </c>
      <c r="Q17" s="161" t="s">
        <v>473</v>
      </c>
      <c r="R17" s="174" t="str">
        <f>IF(OR(S17="Preventivo",S17="Detectivo"),"Probabilidad",IF(S17="Correctivo","Impacto",""))</f>
        <v>Probabilidad</v>
      </c>
      <c r="S17" s="154" t="s">
        <v>70</v>
      </c>
      <c r="T17" s="154" t="s">
        <v>71</v>
      </c>
      <c r="U17" s="155" t="str">
        <f>IF(AND(S17="Preventivo",T17="Automático"),"50%",IF(AND(S17="Preventivo",T17="Manual"),"40%",IF(AND(S17="Detectivo",T17="Automático"),"40%",IF(AND(S17="Detectivo",T17="Manual"),"30%",IF(AND(S17="Correctivo",T17="Automático"),"35%",IF(AND(S17="Correctivo",T17="Manual"),"25%",""))))))</f>
        <v>40%</v>
      </c>
      <c r="V17" s="154" t="s">
        <v>72</v>
      </c>
      <c r="W17" s="154" t="s">
        <v>73</v>
      </c>
      <c r="X17" s="154" t="s">
        <v>74</v>
      </c>
      <c r="Y17" s="156">
        <f>IFERROR(IF(R17="Probabilidad",(J17-(+J17*U17)),IF(R17="Impacto",J17,"")),"")</f>
        <v>0.36</v>
      </c>
      <c r="Z17" s="157" t="str">
        <f>IFERROR(IF(Y17="","",IF(Y17&lt;=0.2,"Muy Baja",IF(Y17&lt;=0.4,"Baja",IF(Y17&lt;=0.6,"Media",IF(Y17&lt;=0.8,"Alta","Muy Alta"))))),"")</f>
        <v>Baja</v>
      </c>
      <c r="AA17" s="155">
        <f>+Y17</f>
        <v>0.36</v>
      </c>
      <c r="AB17" s="157" t="str">
        <f ca="1">IFERROR(IF(AC17="","",IF(AC17&lt;=0.2,"Leve",IF(AC17&lt;=0.4,"Menor",IF(AC17&lt;=0.6,"Moderado",IF(AC17&lt;=0.8,"Mayor","Catastrófico"))))),"")</f>
        <v>Moderado</v>
      </c>
      <c r="AC17" s="155">
        <f ca="1">IFERROR(IF(R17="Impacto",(N17-(+N17*U17)),IF(R17="Probabilidad",N17,"")),"")</f>
        <v>0.6</v>
      </c>
      <c r="AD17" s="158" t="str">
        <f ca="1">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54" t="s">
        <v>75</v>
      </c>
      <c r="AF17" s="143" t="s">
        <v>473</v>
      </c>
      <c r="AG17" s="169" t="s">
        <v>385</v>
      </c>
      <c r="AH17" s="164">
        <v>44652</v>
      </c>
      <c r="AI17" s="164">
        <v>44896</v>
      </c>
      <c r="AJ17" s="161" t="s">
        <v>101</v>
      </c>
      <c r="AK17" s="174">
        <v>1</v>
      </c>
      <c r="AL17" s="237" t="s">
        <v>505</v>
      </c>
      <c r="AM17" s="174">
        <v>1</v>
      </c>
      <c r="AN17" s="238" t="s">
        <v>503</v>
      </c>
      <c r="AO17" s="174">
        <v>1</v>
      </c>
      <c r="AP17" s="241" t="s">
        <v>504</v>
      </c>
    </row>
    <row r="18" spans="1:42" ht="46.5" customHeight="1" x14ac:dyDescent="0.25">
      <c r="A18" s="322"/>
      <c r="B18" s="310"/>
      <c r="C18" s="304"/>
      <c r="D18" s="304"/>
      <c r="E18" s="304"/>
      <c r="F18" s="304"/>
      <c r="G18" s="304"/>
      <c r="H18" s="311"/>
      <c r="I18" s="308"/>
      <c r="J18" s="318"/>
      <c r="K18" s="318"/>
      <c r="L18" s="318"/>
      <c r="M18" s="308"/>
      <c r="N18" s="318"/>
      <c r="O18" s="319"/>
      <c r="P18" s="174">
        <v>2</v>
      </c>
      <c r="Q18" s="161" t="s">
        <v>102</v>
      </c>
      <c r="R18" s="174" t="str">
        <f>IF(OR(S18="Preventivo",S18="Detectivo"),"Probabilidad",IF(S18="Correctivo","Impacto",""))</f>
        <v>Probabilidad</v>
      </c>
      <c r="S18" s="154" t="s">
        <v>70</v>
      </c>
      <c r="T18" s="154" t="s">
        <v>71</v>
      </c>
      <c r="U18" s="155" t="str">
        <f>IF(AND(S18="Preventivo",T18="Automático"),"50%",IF(AND(S18="Preventivo",T18="Manual"),"40%",IF(AND(S18="Detectivo",T18="Automático"),"40%",IF(AND(S18="Detectivo",T18="Manual"),"30%",IF(AND(S18="Correctivo",T18="Automático"),"35%",IF(AND(S18="Correctivo",T18="Manual"),"25%",""))))))</f>
        <v>40%</v>
      </c>
      <c r="V18" s="154" t="s">
        <v>72</v>
      </c>
      <c r="W18" s="154" t="s">
        <v>73</v>
      </c>
      <c r="X18" s="154" t="s">
        <v>74</v>
      </c>
      <c r="Y18" s="156">
        <f>IFERROR(IF(R18="Probabilidad",(J18-(+J18*U18)),IF(R18="Impacto",J18,"")),"")</f>
        <v>0</v>
      </c>
      <c r="Z18" s="157" t="str">
        <f>IFERROR(IF(Y18="","",IF(Y18&lt;=0.2,"Muy Baja",IF(Y18&lt;=0.4,"Baja",IF(Y18&lt;=0.6,"Media",IF(Y18&lt;=0.8,"Alta","Muy Alta"))))),"")</f>
        <v>Muy Baja</v>
      </c>
      <c r="AA18" s="155">
        <f>+Y18</f>
        <v>0</v>
      </c>
      <c r="AB18" s="157" t="str">
        <f>IFERROR(IF(AC18="","",IF(AC18&lt;=0.2,"Leve",IF(AC18&lt;=0.4,"Menor",IF(AC18&lt;=0.6,"Moderado",IF(AC18&lt;=0.8,"Mayor","Catastrófico"))))),"")</f>
        <v>Leve</v>
      </c>
      <c r="AC18" s="155">
        <f>IFERROR(IF(R18="Impacto",(N18-(+N18*U18)),IF(R18="Probabilidad",N18,"")),"")</f>
        <v>0</v>
      </c>
      <c r="AD18" s="158"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Bajo</v>
      </c>
      <c r="AE18" s="154" t="s">
        <v>75</v>
      </c>
      <c r="AF18" s="143" t="s">
        <v>102</v>
      </c>
      <c r="AG18" s="174" t="s">
        <v>169</v>
      </c>
      <c r="AH18" s="164">
        <v>44652</v>
      </c>
      <c r="AI18" s="164">
        <v>44896</v>
      </c>
      <c r="AJ18" s="208" t="s">
        <v>103</v>
      </c>
      <c r="AK18" s="174">
        <v>2</v>
      </c>
      <c r="AL18" s="238" t="s">
        <v>506</v>
      </c>
      <c r="AM18" s="174">
        <v>2</v>
      </c>
      <c r="AN18" s="238" t="s">
        <v>503</v>
      </c>
      <c r="AO18" s="174">
        <v>2</v>
      </c>
      <c r="AP18" s="241" t="s">
        <v>504</v>
      </c>
    </row>
    <row r="19" spans="1:42" ht="46.5" customHeight="1" x14ac:dyDescent="0.25">
      <c r="A19" s="322"/>
      <c r="B19" s="310"/>
      <c r="C19" s="304"/>
      <c r="D19" s="304"/>
      <c r="E19" s="304"/>
      <c r="F19" s="304"/>
      <c r="G19" s="304"/>
      <c r="H19" s="311"/>
      <c r="I19" s="308"/>
      <c r="J19" s="318"/>
      <c r="K19" s="318"/>
      <c r="L19" s="318"/>
      <c r="M19" s="308"/>
      <c r="N19" s="318"/>
      <c r="O19" s="319"/>
      <c r="P19" s="174">
        <v>3</v>
      </c>
      <c r="Q19" s="161" t="s">
        <v>104</v>
      </c>
      <c r="R19" s="174" t="str">
        <f>IF(OR(S19="Preventivo",S19="Detectivo"),"Probabilidad",IF(S19="Correctivo","Impacto",""))</f>
        <v>Probabilidad</v>
      </c>
      <c r="S19" s="154" t="s">
        <v>70</v>
      </c>
      <c r="T19" s="154" t="s">
        <v>71</v>
      </c>
      <c r="U19" s="155" t="str">
        <f>IF(AND(S19="Preventivo",T19="Automático"),"50%",IF(AND(S19="Preventivo",T19="Manual"),"40%",IF(AND(S19="Detectivo",T19="Automático"),"40%",IF(AND(S19="Detectivo",T19="Manual"),"30%",IF(AND(S19="Correctivo",T19="Automático"),"35%",IF(AND(S19="Correctivo",T19="Manual"),"25%",""))))))</f>
        <v>40%</v>
      </c>
      <c r="V19" s="154" t="s">
        <v>72</v>
      </c>
      <c r="W19" s="154" t="s">
        <v>73</v>
      </c>
      <c r="X19" s="154" t="s">
        <v>74</v>
      </c>
      <c r="Y19" s="156">
        <f>IFERROR(IF(R19="Probabilidad",(J19-(+J19*U19)),IF(R19="Impacto",J19,"")),"")</f>
        <v>0</v>
      </c>
      <c r="Z19" s="157" t="str">
        <f>IFERROR(IF(Y19="","",IF(Y19&lt;=0.2,"Muy Baja",IF(Y19&lt;=0.4,"Baja",IF(Y19&lt;=0.6,"Media",IF(Y19&lt;=0.8,"Alta","Muy Alta"))))),"")</f>
        <v>Muy Baja</v>
      </c>
      <c r="AA19" s="155">
        <f>+Y19</f>
        <v>0</v>
      </c>
      <c r="AB19" s="157" t="str">
        <f>IFERROR(IF(AC19="","",IF(AC19&lt;=0.2,"Leve",IF(AC19&lt;=0.4,"Menor",IF(AC19&lt;=0.6,"Moderado",IF(AC19&lt;=0.8,"Mayor","Catastrófico"))))),"")</f>
        <v>Leve</v>
      </c>
      <c r="AC19" s="155">
        <f>IFERROR(IF(R19="Impacto",(N19-(+N19*U19)),IF(R19="Probabilidad",N19,"")),"")</f>
        <v>0</v>
      </c>
      <c r="AD19" s="158"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Bajo</v>
      </c>
      <c r="AE19" s="154" t="s">
        <v>75</v>
      </c>
      <c r="AF19" s="143" t="s">
        <v>104</v>
      </c>
      <c r="AG19" s="169" t="s">
        <v>385</v>
      </c>
      <c r="AH19" s="164">
        <v>44652</v>
      </c>
      <c r="AI19" s="164">
        <v>44896</v>
      </c>
      <c r="AJ19" s="208" t="s">
        <v>105</v>
      </c>
      <c r="AK19" s="174">
        <v>3</v>
      </c>
      <c r="AL19" s="238" t="s">
        <v>507</v>
      </c>
      <c r="AM19" s="174">
        <v>3</v>
      </c>
      <c r="AN19" s="238" t="s">
        <v>503</v>
      </c>
      <c r="AO19" s="174">
        <v>3</v>
      </c>
      <c r="AP19" s="241" t="s">
        <v>504</v>
      </c>
    </row>
    <row r="20" spans="1:42" ht="46.5" customHeight="1" x14ac:dyDescent="0.25">
      <c r="A20" s="322"/>
      <c r="B20" s="310"/>
      <c r="C20" s="304"/>
      <c r="D20" s="304"/>
      <c r="E20" s="304"/>
      <c r="F20" s="304"/>
      <c r="G20" s="304"/>
      <c r="H20" s="311"/>
      <c r="I20" s="308"/>
      <c r="J20" s="318"/>
      <c r="K20" s="318"/>
      <c r="L20" s="318"/>
      <c r="M20" s="308"/>
      <c r="N20" s="318"/>
      <c r="O20" s="319"/>
      <c r="P20" s="174">
        <v>4</v>
      </c>
      <c r="Q20" s="161" t="s">
        <v>106</v>
      </c>
      <c r="R20" s="174" t="str">
        <f>IF(OR(S20="Preventivo",S20="Detectivo"),"Probabilidad",IF(S20="Correctivo","Impacto",""))</f>
        <v>Probabilidad</v>
      </c>
      <c r="S20" s="154" t="s">
        <v>81</v>
      </c>
      <c r="T20" s="154" t="s">
        <v>71</v>
      </c>
      <c r="U20" s="155" t="str">
        <f>IF(AND(S20="Preventivo",T20="Automático"),"50%",IF(AND(S20="Preventivo",T20="Manual"),"40%",IF(AND(S20="Detectivo",T20="Automático"),"40%",IF(AND(S20="Detectivo",T20="Manual"),"30%",IF(AND(S20="Correctivo",T20="Automático"),"35%",IF(AND(S20="Correctivo",T20="Manual"),"25%",""))))))</f>
        <v>30%</v>
      </c>
      <c r="V20" s="154" t="s">
        <v>72</v>
      </c>
      <c r="W20" s="154" t="s">
        <v>73</v>
      </c>
      <c r="X20" s="154" t="s">
        <v>74</v>
      </c>
      <c r="Y20" s="156">
        <f>IFERROR(IF(R20="Probabilidad",(J20-(+J20*U20)),IF(R20="Impacto",J20,"")),"")</f>
        <v>0</v>
      </c>
      <c r="Z20" s="157" t="str">
        <f>IFERROR(IF(Y20="","",IF(Y20&lt;=0.2,"Muy Baja",IF(Y20&lt;=0.4,"Baja",IF(Y20&lt;=0.6,"Media",IF(Y20&lt;=0.8,"Alta","Muy Alta"))))),"")</f>
        <v>Muy Baja</v>
      </c>
      <c r="AA20" s="155">
        <f>+Y20</f>
        <v>0</v>
      </c>
      <c r="AB20" s="157" t="str">
        <f>IFERROR(IF(AC20="","",IF(AC20&lt;=0.2,"Leve",IF(AC20&lt;=0.4,"Menor",IF(AC20&lt;=0.6,"Moderado",IF(AC20&lt;=0.8,"Mayor","Catastrófico"))))),"")</f>
        <v>Leve</v>
      </c>
      <c r="AC20" s="155">
        <f>IFERROR(IF(R20="Impacto",(N20-(+N20*U20)),IF(R20="Probabilidad",N20,"")),"")</f>
        <v>0</v>
      </c>
      <c r="AD20" s="158"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154" t="s">
        <v>75</v>
      </c>
      <c r="AF20" s="143" t="s">
        <v>106</v>
      </c>
      <c r="AG20" s="174" t="s">
        <v>365</v>
      </c>
      <c r="AH20" s="164">
        <v>44652</v>
      </c>
      <c r="AI20" s="164">
        <v>44896</v>
      </c>
      <c r="AJ20" s="162" t="s">
        <v>87</v>
      </c>
      <c r="AK20" s="174">
        <v>4</v>
      </c>
      <c r="AL20" s="238" t="s">
        <v>508</v>
      </c>
      <c r="AM20" s="174">
        <v>4</v>
      </c>
      <c r="AN20" s="238" t="s">
        <v>503</v>
      </c>
      <c r="AO20" s="174">
        <v>4</v>
      </c>
      <c r="AP20" s="241" t="s">
        <v>504</v>
      </c>
    </row>
    <row r="21" spans="1:42" s="159" customFormat="1" ht="46.5" customHeight="1" x14ac:dyDescent="0.25">
      <c r="A21" s="323"/>
      <c r="B21" s="324"/>
      <c r="C21" s="304"/>
      <c r="D21" s="304"/>
      <c r="E21" s="304"/>
      <c r="F21" s="304"/>
      <c r="G21" s="304"/>
      <c r="H21" s="311"/>
      <c r="I21" s="308"/>
      <c r="J21" s="318"/>
      <c r="K21" s="318"/>
      <c r="L21" s="318"/>
      <c r="M21" s="308"/>
      <c r="N21" s="318"/>
      <c r="O21" s="319"/>
      <c r="P21" s="174">
        <v>5</v>
      </c>
      <c r="Q21" s="161" t="s">
        <v>474</v>
      </c>
      <c r="R21" s="174" t="str">
        <f t="shared" ref="R21" si="14">IF(OR(S21="Preventivo",S21="Detectivo"),"Probabilidad",IF(S21="Correctivo","Impacto",""))</f>
        <v>Impacto</v>
      </c>
      <c r="S21" s="154" t="s">
        <v>225</v>
      </c>
      <c r="T21" s="154" t="s">
        <v>71</v>
      </c>
      <c r="U21" s="155" t="str">
        <f t="shared" ref="U21" si="15">IF(AND(S21="Preventivo",T21="Automático"),"50%",IF(AND(S21="Preventivo",T21="Manual"),"40%",IF(AND(S21="Detectivo",T21="Automático"),"40%",IF(AND(S21="Detectivo",T21="Manual"),"30%",IF(AND(S21="Correctivo",T21="Automático"),"35%",IF(AND(S21="Correctivo",T21="Manual"),"25%",""))))))</f>
        <v>25%</v>
      </c>
      <c r="V21" s="154" t="s">
        <v>72</v>
      </c>
      <c r="W21" s="154" t="s">
        <v>167</v>
      </c>
      <c r="X21" s="154" t="s">
        <v>74</v>
      </c>
      <c r="Y21" s="156">
        <f t="shared" ref="Y21" si="16">IFERROR(IF(R21="Probabilidad",(J21-(+J21*U21)),IF(R21="Impacto",J21,"")),"")</f>
        <v>0</v>
      </c>
      <c r="Z21" s="157" t="str">
        <f>IFERROR(IF(Y21="","",IF(Y21&lt;=0.2,"Muy Baja",IF(Y21&lt;=0.4,"Baja",IF(Y21&lt;=0.6,"Media",IF(Y21&lt;=0.8,"Alta","Muy Alta"))))),"")</f>
        <v>Muy Baja</v>
      </c>
      <c r="AA21" s="155">
        <f>+Y21</f>
        <v>0</v>
      </c>
      <c r="AB21" s="157" t="str">
        <f t="shared" ref="AB21" si="17">IFERROR(IF(AC21="","",IF(AC21&lt;=0.2,"Leve",IF(AC21&lt;=0.4,"Menor",IF(AC21&lt;=0.6,"Moderado",IF(AC21&lt;=0.8,"Mayor","Catastrófico"))))),"")</f>
        <v>Leve</v>
      </c>
      <c r="AC21" s="155">
        <f t="shared" ref="AC21" si="18">IFERROR(IF(R21="Impacto",(N21-(+N21*U21)),IF(R21="Probabilidad",N21,"")),"")</f>
        <v>0</v>
      </c>
      <c r="AD21" s="158"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Bajo</v>
      </c>
      <c r="AE21" s="154" t="s">
        <v>75</v>
      </c>
      <c r="AF21" s="143" t="s">
        <v>474</v>
      </c>
      <c r="AG21" s="174" t="s">
        <v>76</v>
      </c>
      <c r="AH21" s="164">
        <v>44652</v>
      </c>
      <c r="AI21" s="164">
        <v>44926</v>
      </c>
      <c r="AJ21" s="162" t="s">
        <v>87</v>
      </c>
      <c r="AK21" s="174">
        <v>5</v>
      </c>
      <c r="AL21" s="238" t="s">
        <v>509</v>
      </c>
      <c r="AM21" s="174">
        <v>5</v>
      </c>
      <c r="AN21" s="238" t="s">
        <v>503</v>
      </c>
      <c r="AO21" s="174">
        <v>5</v>
      </c>
      <c r="AP21" s="241" t="s">
        <v>504</v>
      </c>
    </row>
    <row r="22" spans="1:42" ht="46.5" customHeight="1" x14ac:dyDescent="0.25">
      <c r="A22" s="315">
        <v>6</v>
      </c>
      <c r="B22" s="309" t="s">
        <v>92</v>
      </c>
      <c r="C22" s="304" t="s">
        <v>93</v>
      </c>
      <c r="D22" s="304" t="s">
        <v>361</v>
      </c>
      <c r="E22" s="304" t="s">
        <v>360</v>
      </c>
      <c r="F22" s="304" t="s">
        <v>362</v>
      </c>
      <c r="G22" s="304" t="s">
        <v>66</v>
      </c>
      <c r="H22" s="311">
        <v>3</v>
      </c>
      <c r="I22" s="308" t="str">
        <f>IF(H22&lt;=0,"",IF(H22&lt;=2,"Muy Baja",IF(H22&lt;=24,"Baja",IF(H22&lt;=500,"Media",IF(H22&lt;=5000,"Alta","Muy Alta")))))</f>
        <v>Baja</v>
      </c>
      <c r="J22" s="318">
        <f>IF(I22="","",IF(I22="Muy Baja",0.2,IF(I22="Baja",0.4,IF(I22="Media",0.6,IF(I22="Alta",0.8,IF(I22="Muy Alta",1,))))))</f>
        <v>0.4</v>
      </c>
      <c r="K22" s="318" t="s">
        <v>212</v>
      </c>
      <c r="L22" s="318" t="str">
        <f ca="1">IF(NOT(ISERROR(MATCH(K22,'Tabla Impacto'!$B$152:$B$154,0))),'Tabla Impacto'!$F$154&amp;"Por favor no seleccionar los criterios de impacto(Afectación Económica o presupuestal y Pérdida Reputacional)",K22)</f>
        <v xml:space="preserve">     Entre 100 y 500 SMLMV </v>
      </c>
      <c r="M22" s="308" t="s">
        <v>173</v>
      </c>
      <c r="N22" s="318">
        <f t="shared" ref="N22" si="19">IF(M22="","",IF(M22="Leve",0.2,IF(M22="Menor",0.4,IF(M22="Moderado",0.6,IF(M22="Mayor",0.8,IF(M22="Catastrófico",1,))))))</f>
        <v>0.6</v>
      </c>
      <c r="O22" s="319" t="str">
        <f t="shared" ref="O22" si="20">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74">
        <v>1</v>
      </c>
      <c r="Q22" s="161" t="s">
        <v>363</v>
      </c>
      <c r="R22" s="174" t="str">
        <f t="shared" si="6"/>
        <v>Probabilidad</v>
      </c>
      <c r="S22" s="154" t="s">
        <v>70</v>
      </c>
      <c r="T22" s="154" t="s">
        <v>71</v>
      </c>
      <c r="U22" s="155" t="str">
        <f>IF(AND(S22="Preventivo",T22="Automático"),"50%",IF(AND(S22="Preventivo",T22="Manual"),"40%",IF(AND(S22="Detectivo",T22="Automático"),"40%",IF(AND(S22="Detectivo",T22="Manual"),"30%",IF(AND(S22="Correctivo",T22="Automático"),"35%",IF(AND(S22="Correctivo",T22="Manual"),"25%",""))))))</f>
        <v>40%</v>
      </c>
      <c r="V22" s="154" t="s">
        <v>72</v>
      </c>
      <c r="W22" s="154" t="s">
        <v>73</v>
      </c>
      <c r="X22" s="154" t="s">
        <v>74</v>
      </c>
      <c r="Y22" s="156">
        <f t="shared" si="8"/>
        <v>0.24</v>
      </c>
      <c r="Z22" s="157" t="str">
        <f t="shared" si="9"/>
        <v>Baja</v>
      </c>
      <c r="AA22" s="155">
        <f t="shared" si="10"/>
        <v>0.24</v>
      </c>
      <c r="AB22" s="157" t="str">
        <f t="shared" si="11"/>
        <v>Moderado</v>
      </c>
      <c r="AC22" s="155">
        <f t="shared" si="12"/>
        <v>0.6</v>
      </c>
      <c r="AD22" s="158" t="str">
        <f t="shared" si="13"/>
        <v>Moderado</v>
      </c>
      <c r="AE22" s="154" t="s">
        <v>75</v>
      </c>
      <c r="AF22" s="143" t="s">
        <v>364</v>
      </c>
      <c r="AG22" s="169" t="s">
        <v>365</v>
      </c>
      <c r="AH22" s="164">
        <v>44652</v>
      </c>
      <c r="AI22" s="164">
        <v>44896</v>
      </c>
      <c r="AJ22" s="145" t="s">
        <v>366</v>
      </c>
      <c r="AK22" s="174">
        <v>1</v>
      </c>
      <c r="AL22" s="237" t="s">
        <v>367</v>
      </c>
      <c r="AM22" s="174">
        <v>1</v>
      </c>
      <c r="AN22" s="238" t="s">
        <v>503</v>
      </c>
      <c r="AO22" s="174">
        <v>1</v>
      </c>
      <c r="AP22" s="241" t="s">
        <v>504</v>
      </c>
    </row>
    <row r="23" spans="1:42" ht="46.5" customHeight="1" x14ac:dyDescent="0.25">
      <c r="A23" s="322"/>
      <c r="B23" s="310"/>
      <c r="C23" s="304"/>
      <c r="D23" s="304"/>
      <c r="E23" s="304"/>
      <c r="F23" s="304"/>
      <c r="G23" s="304"/>
      <c r="H23" s="311"/>
      <c r="I23" s="308"/>
      <c r="J23" s="318"/>
      <c r="K23" s="318"/>
      <c r="L23" s="318"/>
      <c r="M23" s="308"/>
      <c r="N23" s="318"/>
      <c r="O23" s="319"/>
      <c r="P23" s="174">
        <v>2</v>
      </c>
      <c r="Q23" s="161" t="s">
        <v>95</v>
      </c>
      <c r="R23" s="174" t="str">
        <f t="shared" si="6"/>
        <v>Probabilidad</v>
      </c>
      <c r="S23" s="154" t="s">
        <v>70</v>
      </c>
      <c r="T23" s="154" t="s">
        <v>71</v>
      </c>
      <c r="U23" s="155" t="str">
        <f>IF(AND(S23="Preventivo",T23="Automático"),"50%",IF(AND(S23="Preventivo",T23="Manual"),"40%",IF(AND(S23="Detectivo",T23="Automático"),"40%",IF(AND(S23="Detectivo",T23="Manual"),"30%",IF(AND(S23="Correctivo",T23="Automático"),"35%",IF(AND(S23="Correctivo",T23="Manual"),"25%",""))))))</f>
        <v>40%</v>
      </c>
      <c r="V23" s="154" t="s">
        <v>72</v>
      </c>
      <c r="W23" s="154" t="s">
        <v>73</v>
      </c>
      <c r="X23" s="154" t="s">
        <v>74</v>
      </c>
      <c r="Y23" s="156">
        <f t="shared" si="8"/>
        <v>0</v>
      </c>
      <c r="Z23" s="157" t="str">
        <f t="shared" si="9"/>
        <v>Muy Baja</v>
      </c>
      <c r="AA23" s="155">
        <f t="shared" si="10"/>
        <v>0</v>
      </c>
      <c r="AB23" s="157" t="str">
        <f t="shared" si="11"/>
        <v>Leve</v>
      </c>
      <c r="AC23" s="155">
        <f t="shared" si="12"/>
        <v>0</v>
      </c>
      <c r="AD23" s="158" t="str">
        <f t="shared" si="13"/>
        <v>Bajo</v>
      </c>
      <c r="AE23" s="154" t="s">
        <v>75</v>
      </c>
      <c r="AF23" s="143" t="s">
        <v>95</v>
      </c>
      <c r="AG23" s="174" t="s">
        <v>169</v>
      </c>
      <c r="AH23" s="164">
        <v>44652</v>
      </c>
      <c r="AI23" s="164">
        <v>44896</v>
      </c>
      <c r="AJ23" s="208" t="s">
        <v>96</v>
      </c>
      <c r="AK23" s="174">
        <v>2</v>
      </c>
      <c r="AL23" s="238" t="s">
        <v>510</v>
      </c>
      <c r="AM23" s="174">
        <v>2</v>
      </c>
      <c r="AN23" s="238" t="s">
        <v>503</v>
      </c>
      <c r="AO23" s="174">
        <v>2</v>
      </c>
      <c r="AP23" s="241" t="s">
        <v>504</v>
      </c>
    </row>
    <row r="24" spans="1:42" ht="46.5" customHeight="1" x14ac:dyDescent="0.25">
      <c r="A24" s="315">
        <v>7</v>
      </c>
      <c r="B24" s="309" t="s">
        <v>92</v>
      </c>
      <c r="C24" s="304" t="s">
        <v>93</v>
      </c>
      <c r="D24" s="304" t="s">
        <v>369</v>
      </c>
      <c r="E24" s="304" t="s">
        <v>368</v>
      </c>
      <c r="F24" s="304" t="s">
        <v>370</v>
      </c>
      <c r="G24" s="304" t="s">
        <v>248</v>
      </c>
      <c r="H24" s="311">
        <v>180</v>
      </c>
      <c r="I24" s="308" t="str">
        <f>IF(H24&lt;=0,"",IF(H24&lt;=2,"Muy Baja",IF(H24&lt;=24,"Baja",IF(H24&lt;=500,"Media",IF(H24&lt;=5000,"Alta","Muy Alta")))))</f>
        <v>Media</v>
      </c>
      <c r="J24" s="318">
        <f>IF(I24="","",IF(I24="Muy Baja",0.2,IF(I24="Baja",0.4,IF(I24="Media",0.6,IF(I24="Alta",0.8,IF(I24="Muy Alta",1,))))))</f>
        <v>0.6</v>
      </c>
      <c r="K24" s="318" t="s">
        <v>97</v>
      </c>
      <c r="L24" s="318" t="str">
        <f ca="1">IF(NOT(ISERROR(MATCH(K24,'Tabla Impacto'!$B$152:$B$154,0))),'Tabla Impacto'!$F$154&amp;"Por favor no seleccionar los criterios de impacto(Afectación Económica o presupuestal y Pérdida Reputacional)",K24)</f>
        <v xml:space="preserve">     El riesgo afecta la imagen de de la entidad con efecto publicitario sostenido a nivel de sector administrativo, nivel departamental o municipal</v>
      </c>
      <c r="M24" s="308" t="str">
        <f ca="1">IF(OR(L24='Tabla Impacto'!$C$11,L24='Tabla Impacto'!$D$11),"Leve",IF(OR(L24='Tabla Impacto'!$C$12,L24='Tabla Impacto'!$D$12),"Menor",IF(OR(L24='Tabla Impacto'!$C$13,L24='Tabla Impacto'!$D$13),"Moderado",IF(OR(L26='Tabla Impacto'!$C$14,L24='Tabla Impacto'!$D$14),"Mayor",IF(OR(L24='Tabla Impacto'!$C$15,#REF!='Tabla Impacto'!$D$15),"Catastrófico","")))))</f>
        <v>Mayor</v>
      </c>
      <c r="N24" s="318">
        <f ca="1">IF(M24="","",IF(M24="Leve",0.2,IF(M24="Menor",0.4,IF(M24="Moderado",0.6,IF(M24="Mayor",0.8,IF(M24="Catastrófico",1,))))))</f>
        <v>0.8</v>
      </c>
      <c r="O24" s="319" t="str">
        <f ca="1">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Alto</v>
      </c>
      <c r="P24" s="174">
        <v>1</v>
      </c>
      <c r="Q24" s="220" t="s">
        <v>371</v>
      </c>
      <c r="R24" s="174" t="str">
        <f t="shared" si="6"/>
        <v>Probabilidad</v>
      </c>
      <c r="S24" s="154" t="s">
        <v>81</v>
      </c>
      <c r="T24" s="154" t="s">
        <v>174</v>
      </c>
      <c r="U24" s="155" t="str">
        <f t="shared" ref="U24:U31" si="21">IF(AND(S24="Preventivo",T24="Automático"),"50%",IF(AND(S24="Preventivo",T24="Manual"),"40%",IF(AND(S24="Detectivo",T24="Automático"),"40%",IF(AND(S24="Detectivo",T24="Manual"),"30%",IF(AND(S24="Correctivo",T24="Automático"),"35%",IF(AND(S24="Correctivo",T24="Manual"),"25%",""))))))</f>
        <v>40%</v>
      </c>
      <c r="V24" s="154" t="s">
        <v>72</v>
      </c>
      <c r="W24" s="154" t="s">
        <v>73</v>
      </c>
      <c r="X24" s="154" t="s">
        <v>74</v>
      </c>
      <c r="Y24" s="156">
        <f t="shared" si="8"/>
        <v>0.36</v>
      </c>
      <c r="Z24" s="157" t="str">
        <f t="shared" si="9"/>
        <v>Baja</v>
      </c>
      <c r="AA24" s="155">
        <f t="shared" si="10"/>
        <v>0.36</v>
      </c>
      <c r="AB24" s="157" t="str">
        <f t="shared" ca="1" si="11"/>
        <v>Mayor</v>
      </c>
      <c r="AC24" s="155">
        <f t="shared" ca="1" si="12"/>
        <v>0.8</v>
      </c>
      <c r="AD24" s="158" t="str">
        <f t="shared" ca="1" si="13"/>
        <v>Alto</v>
      </c>
      <c r="AE24" s="154" t="s">
        <v>75</v>
      </c>
      <c r="AF24" s="143" t="s">
        <v>371</v>
      </c>
      <c r="AG24" s="169" t="s">
        <v>83</v>
      </c>
      <c r="AH24" s="164">
        <v>44652</v>
      </c>
      <c r="AI24" s="164">
        <v>44926</v>
      </c>
      <c r="AJ24" s="208" t="s">
        <v>372</v>
      </c>
      <c r="AK24" s="174">
        <v>1</v>
      </c>
      <c r="AL24" s="237" t="s">
        <v>373</v>
      </c>
      <c r="AM24" s="174">
        <v>1</v>
      </c>
      <c r="AN24" s="238" t="s">
        <v>503</v>
      </c>
      <c r="AO24" s="174">
        <v>1</v>
      </c>
      <c r="AP24" s="241" t="s">
        <v>504</v>
      </c>
    </row>
    <row r="25" spans="1:42" ht="73.5" customHeight="1" x14ac:dyDescent="0.25">
      <c r="A25" s="322"/>
      <c r="B25" s="310"/>
      <c r="C25" s="304"/>
      <c r="D25" s="304"/>
      <c r="E25" s="304"/>
      <c r="F25" s="304"/>
      <c r="G25" s="304"/>
      <c r="H25" s="311"/>
      <c r="I25" s="308"/>
      <c r="J25" s="318"/>
      <c r="K25" s="318"/>
      <c r="L25" s="318"/>
      <c r="M25" s="308"/>
      <c r="N25" s="318"/>
      <c r="O25" s="319"/>
      <c r="P25" s="174">
        <v>2</v>
      </c>
      <c r="Q25" s="220" t="s">
        <v>98</v>
      </c>
      <c r="R25" s="174" t="str">
        <f t="shared" si="6"/>
        <v>Probabilidad</v>
      </c>
      <c r="S25" s="154" t="s">
        <v>81</v>
      </c>
      <c r="T25" s="154" t="s">
        <v>71</v>
      </c>
      <c r="U25" s="155" t="str">
        <f t="shared" si="21"/>
        <v>30%</v>
      </c>
      <c r="V25" s="154" t="s">
        <v>72</v>
      </c>
      <c r="W25" s="154" t="s">
        <v>73</v>
      </c>
      <c r="X25" s="154" t="s">
        <v>74</v>
      </c>
      <c r="Y25" s="156">
        <f t="shared" si="8"/>
        <v>0</v>
      </c>
      <c r="Z25" s="157" t="str">
        <f t="shared" si="9"/>
        <v>Muy Baja</v>
      </c>
      <c r="AA25" s="155">
        <f t="shared" si="10"/>
        <v>0</v>
      </c>
      <c r="AB25" s="157" t="str">
        <f t="shared" si="11"/>
        <v>Leve</v>
      </c>
      <c r="AC25" s="155">
        <f t="shared" si="12"/>
        <v>0</v>
      </c>
      <c r="AD25" s="158" t="str">
        <f t="shared" si="13"/>
        <v>Bajo</v>
      </c>
      <c r="AE25" s="154" t="s">
        <v>75</v>
      </c>
      <c r="AF25" s="143" t="s">
        <v>98</v>
      </c>
      <c r="AG25" s="174" t="s">
        <v>169</v>
      </c>
      <c r="AH25" s="164">
        <v>44652</v>
      </c>
      <c r="AI25" s="164">
        <v>44896</v>
      </c>
      <c r="AJ25" s="208" t="s">
        <v>99</v>
      </c>
      <c r="AK25" s="174">
        <v>2</v>
      </c>
      <c r="AL25" s="238" t="s">
        <v>511</v>
      </c>
      <c r="AM25" s="174">
        <v>2</v>
      </c>
      <c r="AN25" s="238" t="s">
        <v>503</v>
      </c>
      <c r="AO25" s="174">
        <v>2</v>
      </c>
      <c r="AP25" s="241" t="s">
        <v>504</v>
      </c>
    </row>
    <row r="26" spans="1:42" ht="66" customHeight="1" x14ac:dyDescent="0.25">
      <c r="A26" s="315">
        <v>8</v>
      </c>
      <c r="B26" s="309" t="s">
        <v>64</v>
      </c>
      <c r="C26" s="304" t="s">
        <v>65</v>
      </c>
      <c r="D26" s="320" t="s">
        <v>418</v>
      </c>
      <c r="E26" s="320" t="s">
        <v>419</v>
      </c>
      <c r="F26" s="320" t="s">
        <v>417</v>
      </c>
      <c r="G26" s="304" t="s">
        <v>66</v>
      </c>
      <c r="H26" s="306">
        <v>12</v>
      </c>
      <c r="I26" s="308" t="str">
        <f>IF(H26&lt;=0,"",IF(H26&lt;=2,"Muy Baja",IF(H26&lt;=24,"Baja",IF(H26&lt;=500,"Media",IF(H26&lt;=5000,"Alta","Muy Alta")))))</f>
        <v>Baja</v>
      </c>
      <c r="J26" s="318">
        <f>IF(I26="","",IF(I26="Muy Baja",0.2,IF(I26="Baja",0.4,IF(I26="Media",0.6,IF(I26="Alta",0.8,IF(I26="Muy Alta",1,))))))</f>
        <v>0.4</v>
      </c>
      <c r="K26" s="318" t="s">
        <v>68</v>
      </c>
      <c r="L26" s="318" t="str">
        <f ca="1">IF(NOT(ISERROR(MATCH(K26,'Tabla Impacto'!$B$152:$B$154,0))),'Tabla Impacto'!$F$154&amp;"Por favor no seleccionar los criterios de impacto(Afectación Económica o presupuestal y Pérdida Reputacional)",K26)</f>
        <v xml:space="preserve">     El riesgo afecta la imagen de la entidad con algunos usuarios de relevancia frente al logro de los objetivos</v>
      </c>
      <c r="M26" s="308" t="str">
        <f ca="1">IF(OR(L26='Tabla Impacto'!$C$11,L26='Tabla Impacto'!$D$11),"Leve",IF(OR(L26='Tabla Impacto'!$C$12,L26='Tabla Impacto'!$D$12),"Menor",IF(OR(L26='Tabla Impacto'!$C$13,L26='Tabla Impacto'!$D$13),"Moderado",IF(OR(#REF!='Tabla Impacto'!$C$14,L26='Tabla Impacto'!$D$14),"Mayor",IF(OR(L26='Tabla Impacto'!$C$15,L3='Tabla Impacto'!$D$15),"Catastrófico","")))))</f>
        <v>Moderado</v>
      </c>
      <c r="N26" s="318">
        <f ca="1">IF(M26="","",IF(M26="Leve",0.2,IF(M26="Menor",0.4,IF(M26="Moderado",0.6,IF(M26="Mayor",0.8,IF(M26="Catastrófico",1,))))))</f>
        <v>0.6</v>
      </c>
      <c r="O26" s="319" t="str">
        <f ca="1">IF(OR(AND(I26="Muy Baja",M26="Leve"),AND(I26="Muy Baja",M26="Menor"),AND(I26="Baja",M26="Leve")),"Bajo",IF(OR(AND(I26="Muy baja",M26="Moderado"),AND(I26="Baja",M26="Menor"),AND(I26="Baja",M26="Moderado"),AND(I26="Media",M26="Leve"),AND(I26="Media",M26="Menor"),AND(I26="Media",M26="Moderado"),AND(I26="Alta",M26="Leve"),AND(I26="Alta",M26="Menor")),"Moderado",IF(OR(AND(I26="Muy Baja",M26="Mayor"),AND(I26="Baja",M26="Mayor"),AND(I26="Media",M26="Mayor"),AND(I26="Alta",M26="Moderado"),AND(I26="Alta",M26="Mayor"),AND(I26="Muy Alta",M26="Leve"),AND(I26="Muy Alta",M26="Menor"),AND(I26="Muy Alta",M26="Moderado"),AND(I26="Muy Alta",M26="Mayor")),"Alto",IF(OR(AND(I26="Muy Baja",M26="Catastrófico"),AND(I26="Baja",M26="Catastrófico"),AND(I26="Media",M26="Catastrófico"),AND(I26="Alta",M26="Catastrófico"),AND(I26="Muy Alta",M26="Catastrófico")),"Extremo",""))))</f>
        <v>Moderado</v>
      </c>
      <c r="P26" s="174">
        <v>1</v>
      </c>
      <c r="Q26" s="221" t="s">
        <v>420</v>
      </c>
      <c r="R26" s="174" t="s">
        <v>69</v>
      </c>
      <c r="S26" s="154" t="s">
        <v>70</v>
      </c>
      <c r="T26" s="154" t="s">
        <v>71</v>
      </c>
      <c r="U26" s="155" t="str">
        <f>IF(AND(S26="Preventivo",T26="Automático"),"50%",IF(AND(S26="Preventivo",T26="Manual"),"40%",IF(AND(S26="Detectivo",T26="Automático"),"40%",IF(AND(S26="Detectivo",T26="Manual"),"30%",IF(AND(S26="Correctivo",T26="Automático"),"35%",IF(AND(S26="Correctivo",T26="Manual"),"25%",""))))))</f>
        <v>40%</v>
      </c>
      <c r="V26" s="154" t="s">
        <v>72</v>
      </c>
      <c r="W26" s="154" t="s">
        <v>73</v>
      </c>
      <c r="X26" s="154" t="s">
        <v>74</v>
      </c>
      <c r="Y26" s="156">
        <f>IFERROR(IF(R26="Probabilidad",(J26-(+J26*U26)),IF(R26="Impacto",J26,"")),"")</f>
        <v>0.24</v>
      </c>
      <c r="Z26" s="157" t="str">
        <f>IFERROR(IF(Y26="","",IF(Y26&lt;=0.2,"Muy Baja",IF(Y26&lt;=0.4,"Baja",IF(Y26&lt;=0.6,"Media",IF(Y26&lt;=0.8,"Alta","Muy Alta"))))),"")</f>
        <v>Baja</v>
      </c>
      <c r="AA26" s="155">
        <f>+Y26</f>
        <v>0.24</v>
      </c>
      <c r="AB26" s="157" t="str">
        <f ca="1">IFERROR(IF(AC26="","",IF(AC26&lt;=0.2,"Leve",IF(AC26&lt;=0.4,"Menor",IF(AC26&lt;=0.6,"Moderado",IF(AC26&lt;=0.8,"Mayor","Catastrófico"))))),"")</f>
        <v>Moderado</v>
      </c>
      <c r="AC26" s="155">
        <f ca="1">IFERROR(IF(R26="Impacto",(N26-(+N26*U26)),IF(R26="Probabilidad",N26,"")),"")</f>
        <v>0.6</v>
      </c>
      <c r="AD26" s="158" t="str">
        <f ca="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Moderado</v>
      </c>
      <c r="AE26" s="154" t="s">
        <v>75</v>
      </c>
      <c r="AF26" s="143" t="s">
        <v>421</v>
      </c>
      <c r="AG26" s="169" t="s">
        <v>76</v>
      </c>
      <c r="AH26" s="164">
        <v>44652</v>
      </c>
      <c r="AI26" s="164">
        <v>44896</v>
      </c>
      <c r="AJ26" s="218" t="s">
        <v>422</v>
      </c>
      <c r="AK26" s="174">
        <v>1</v>
      </c>
      <c r="AL26" s="239" t="s">
        <v>423</v>
      </c>
      <c r="AM26" s="174">
        <v>1</v>
      </c>
      <c r="AN26" s="238" t="s">
        <v>503</v>
      </c>
      <c r="AO26" s="174">
        <v>1</v>
      </c>
      <c r="AP26" s="241" t="s">
        <v>504</v>
      </c>
    </row>
    <row r="27" spans="1:42" ht="46.5" customHeight="1" x14ac:dyDescent="0.25">
      <c r="A27" s="316"/>
      <c r="B27" s="317"/>
      <c r="C27" s="305"/>
      <c r="D27" s="305"/>
      <c r="E27" s="305"/>
      <c r="F27" s="305"/>
      <c r="G27" s="305"/>
      <c r="H27" s="307"/>
      <c r="I27" s="305"/>
      <c r="J27" s="305"/>
      <c r="K27" s="305"/>
      <c r="L27" s="305"/>
      <c r="M27" s="305"/>
      <c r="N27" s="305"/>
      <c r="O27" s="305"/>
      <c r="P27" s="174">
        <v>2</v>
      </c>
      <c r="Q27" s="221" t="s">
        <v>77</v>
      </c>
      <c r="R27" s="174" t="s">
        <v>69</v>
      </c>
      <c r="S27" s="154" t="s">
        <v>70</v>
      </c>
      <c r="T27" s="154" t="s">
        <v>71</v>
      </c>
      <c r="U27" s="155" t="str">
        <f>IF(AND(S27="Preventivo",T27="Automático"),"50%",IF(AND(S27="Preventivo",T27="Manual"),"40%",IF(AND(S27="Detectivo",T27="Automático"),"40%",IF(AND(S27="Detectivo",T27="Manual"),"30%",IF(AND(S27="Correctivo",T27="Automático"),"35%",IF(AND(S27="Correctivo",T27="Manual"),"25%",""))))))</f>
        <v>40%</v>
      </c>
      <c r="V27" s="154" t="s">
        <v>72</v>
      </c>
      <c r="W27" s="154" t="s">
        <v>73</v>
      </c>
      <c r="X27" s="154" t="s">
        <v>74</v>
      </c>
      <c r="Y27" s="156">
        <f>IFERROR(IF(R27="Probabilidad",(J27-(+J27*U27)),IF(R27="Impacto",J27,"")),"")</f>
        <v>0</v>
      </c>
      <c r="Z27" s="157" t="str">
        <f>IFERROR(IF(Y27="","",IF(Y27&lt;=0.2,"Muy Baja",IF(Y27&lt;=0.4,"Baja",IF(Y27&lt;=0.6,"Media",IF(Y27&lt;=0.8,"Alta","Muy Alta"))))),"")</f>
        <v>Muy Baja</v>
      </c>
      <c r="AA27" s="155">
        <f>+Y27</f>
        <v>0</v>
      </c>
      <c r="AB27" s="157" t="str">
        <f>IFERROR(IF(AC27="","",IF(AC27&lt;=0.2,"Leve",IF(AC27&lt;=0.4,"Menor",IF(AC27&lt;=0.6,"Moderado",IF(AC27&lt;=0.8,"Mayor","Catastrófico"))))),"")</f>
        <v>Leve</v>
      </c>
      <c r="AC27" s="155">
        <f>IFERROR(IF(R27="Impacto",(N27-(+N27*U27)),IF(R27="Probabilidad",N27,"")),"")</f>
        <v>0</v>
      </c>
      <c r="AD27" s="158"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Bajo</v>
      </c>
      <c r="AE27" s="154" t="s">
        <v>75</v>
      </c>
      <c r="AF27" s="143" t="s">
        <v>78</v>
      </c>
      <c r="AG27" s="174" t="s">
        <v>76</v>
      </c>
      <c r="AH27" s="164">
        <v>44652</v>
      </c>
      <c r="AI27" s="164">
        <v>44896</v>
      </c>
      <c r="AJ27" s="169" t="s">
        <v>79</v>
      </c>
      <c r="AK27" s="174">
        <v>2</v>
      </c>
      <c r="AL27" s="237" t="s">
        <v>310</v>
      </c>
      <c r="AM27" s="174">
        <v>2</v>
      </c>
      <c r="AN27" s="238" t="s">
        <v>503</v>
      </c>
      <c r="AO27" s="174">
        <v>2</v>
      </c>
      <c r="AP27" s="241" t="s">
        <v>504</v>
      </c>
    </row>
    <row r="28" spans="1:42" ht="46.5" customHeight="1" x14ac:dyDescent="0.25">
      <c r="A28" s="313"/>
      <c r="B28" s="276"/>
      <c r="C28" s="305"/>
      <c r="D28" s="305"/>
      <c r="E28" s="305"/>
      <c r="F28" s="305"/>
      <c r="G28" s="305"/>
      <c r="H28" s="307"/>
      <c r="I28" s="305"/>
      <c r="J28" s="305"/>
      <c r="K28" s="305"/>
      <c r="L28" s="305"/>
      <c r="M28" s="305"/>
      <c r="N28" s="305"/>
      <c r="O28" s="305"/>
      <c r="P28" s="174">
        <v>3</v>
      </c>
      <c r="Q28" s="221" t="s">
        <v>80</v>
      </c>
      <c r="R28" s="174" t="s">
        <v>69</v>
      </c>
      <c r="S28" s="154" t="s">
        <v>81</v>
      </c>
      <c r="T28" s="154" t="s">
        <v>71</v>
      </c>
      <c r="U28" s="155" t="str">
        <f>IF(AND(S28="Preventivo",T28="Automático"),"50%",IF(AND(S28="Preventivo",T28="Manual"),"40%",IF(AND(S28="Detectivo",T28="Automático"),"40%",IF(AND(S28="Detectivo",T28="Manual"),"30%",IF(AND(S28="Correctivo",T28="Automático"),"35%",IF(AND(S28="Correctivo",T28="Manual"),"25%",""))))))</f>
        <v>30%</v>
      </c>
      <c r="V28" s="154" t="s">
        <v>72</v>
      </c>
      <c r="W28" s="154" t="s">
        <v>73</v>
      </c>
      <c r="X28" s="154" t="s">
        <v>74</v>
      </c>
      <c r="Y28" s="156">
        <f>IFERROR(IF(R28="Probabilidad",(J28-(+J28*U28)),IF(R28="Impacto",J28,"")),"")</f>
        <v>0</v>
      </c>
      <c r="Z28" s="157" t="str">
        <f>IFERROR(IF(Y28="","",IF(Y28&lt;=0.2,"Muy Baja",IF(Y28&lt;=0.4,"Baja",IF(Y28&lt;=0.6,"Media",IF(Y28&lt;=0.8,"Alta","Muy Alta"))))),"")</f>
        <v>Muy Baja</v>
      </c>
      <c r="AA28" s="155">
        <f>+Y28</f>
        <v>0</v>
      </c>
      <c r="AB28" s="157" t="str">
        <f>IFERROR(IF(AC28="","",IF(AC28&lt;=0.2,"Leve",IF(AC28&lt;=0.4,"Menor",IF(AC28&lt;=0.6,"Moderado",IF(AC28&lt;=0.8,"Mayor","Catastrófico"))))),"")</f>
        <v>Leve</v>
      </c>
      <c r="AC28" s="155">
        <f>IFERROR(IF(R28="Impacto",(N28-(+N28*U28)),IF(R28="Probabilidad",N28,"")),"")</f>
        <v>0</v>
      </c>
      <c r="AD28" s="158"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Bajo</v>
      </c>
      <c r="AE28" s="154" t="s">
        <v>75</v>
      </c>
      <c r="AF28" s="143" t="s">
        <v>82</v>
      </c>
      <c r="AG28" s="174" t="s">
        <v>83</v>
      </c>
      <c r="AH28" s="164">
        <v>44652</v>
      </c>
      <c r="AI28" s="164">
        <v>44896</v>
      </c>
      <c r="AJ28" s="169" t="s">
        <v>84</v>
      </c>
      <c r="AK28" s="174">
        <v>3</v>
      </c>
      <c r="AL28" s="237" t="s">
        <v>310</v>
      </c>
      <c r="AM28" s="174">
        <v>3</v>
      </c>
      <c r="AN28" s="238" t="s">
        <v>503</v>
      </c>
      <c r="AO28" s="174">
        <v>3</v>
      </c>
      <c r="AP28" s="241" t="s">
        <v>504</v>
      </c>
    </row>
    <row r="29" spans="1:42" ht="46.5" customHeight="1" x14ac:dyDescent="0.25">
      <c r="A29" s="315">
        <v>9</v>
      </c>
      <c r="B29" s="309" t="s">
        <v>108</v>
      </c>
      <c r="C29" s="304" t="s">
        <v>129</v>
      </c>
      <c r="D29" s="304" t="s">
        <v>109</v>
      </c>
      <c r="E29" s="320" t="s">
        <v>439</v>
      </c>
      <c r="F29" s="320" t="s">
        <v>440</v>
      </c>
      <c r="G29" s="304" t="s">
        <v>66</v>
      </c>
      <c r="H29" s="311">
        <v>16</v>
      </c>
      <c r="I29" s="308" t="str">
        <f>IF(H29&lt;=0,"",IF(H29&lt;=2,"Muy Baja",IF(H29&lt;=24,"Baja",IF(H29&lt;=500,"Media",IF(H29&lt;=5000,"Alta","Muy Alta")))))</f>
        <v>Baja</v>
      </c>
      <c r="J29" s="318">
        <f>IF(I29="","",IF(I29="Muy Baja",0.2,IF(I29="Baja",0.4,IF(I29="Media",0.6,IF(I29="Alta",0.8,IF(I29="Muy Alta",1,))))))</f>
        <v>0.4</v>
      </c>
      <c r="K29" s="318" t="s">
        <v>127</v>
      </c>
      <c r="L29" s="318" t="str">
        <f ca="1">IF(NOT(ISERROR(MATCH(K29,'Tabla Impacto'!$B$152:$B$154,0))),'Tabla Impacto'!$F$154&amp;"Por favor no seleccionar los criterios de impacto(Afectación Económica o presupuestal y Pérdida Reputacional)",K29)</f>
        <v xml:space="preserve">     Afectación menor a 10 SMLMV .</v>
      </c>
      <c r="M29" s="308" t="str">
        <f ca="1">IF(OR(L29='Tabla Impacto'!$C$11,L29='Tabla Impacto'!$D$11),"Leve",IF(OR(L29='Tabla Impacto'!$C$12,L29='Tabla Impacto'!$D$12),"Menor",IF(OR(L29='Tabla Impacto'!$C$13,L29='Tabla Impacto'!$D$13),"Moderado",IF(OR(#REF!='Tabla Impacto'!$C$14,L29='Tabla Impacto'!$D$14),"Mayor",IF(OR(L29='Tabla Impacto'!$C$15,#REF!='Tabla Impacto'!$D$15),"Catastrófico","")))))</f>
        <v>Leve</v>
      </c>
      <c r="N29" s="318">
        <f ca="1">IF(M29="","",IF(M29="Leve",0.2,IF(M29="Menor",0.4,IF(M29="Moderado",0.6,IF(M29="Mayor",0.8,IF(M29="Catastrófico",1,))))))</f>
        <v>0.2</v>
      </c>
      <c r="O29" s="319" t="str">
        <f ca="1">IF(OR(AND(I29="Muy Baja",M29="Leve"),AND(I29="Muy Baja",M29="Menor"),AND(I29="Baja",M29="Leve")),"Bajo",IF(OR(AND(I29="Muy baja",M29="Moderado"),AND(I29="Baja",M29="Menor"),AND(I29="Baja",M29="Moderado"),AND(I29="Media",M29="Leve"),AND(I29="Media",M29="Menor"),AND(I29="Media",M29="Moderado"),AND(I29="Alta",M29="Leve"),AND(I29="Alta",M29="Menor")),"Moderado",IF(OR(AND(I29="Muy Baja",M29="Mayor"),AND(I29="Baja",M29="Mayor"),AND(I29="Media",M29="Mayor"),AND(I29="Alta",M29="Moderado"),AND(I29="Alta",M29="Mayor"),AND(I29="Muy Alta",M29="Leve"),AND(I29="Muy Alta",M29="Menor"),AND(I29="Muy Alta",M29="Moderado"),AND(I29="Muy Alta",M29="Mayor")),"Alto",IF(OR(AND(I29="Muy Baja",M29="Catastrófico"),AND(I29="Baja",M29="Catastrófico"),AND(I29="Media",M29="Catastrófico"),AND(I29="Alta",M29="Catastrófico"),AND(I29="Muy Alta",M29="Catastrófico")),"Extremo",""))))</f>
        <v>Bajo</v>
      </c>
      <c r="P29" s="174">
        <v>1</v>
      </c>
      <c r="Q29" s="71" t="s">
        <v>441</v>
      </c>
      <c r="R29" s="174" t="str">
        <f t="shared" si="6"/>
        <v>Probabilidad</v>
      </c>
      <c r="S29" s="154" t="s">
        <v>81</v>
      </c>
      <c r="T29" s="154" t="s">
        <v>71</v>
      </c>
      <c r="U29" s="155" t="str">
        <f t="shared" si="21"/>
        <v>30%</v>
      </c>
      <c r="V29" s="154" t="s">
        <v>72</v>
      </c>
      <c r="W29" s="154" t="s">
        <v>73</v>
      </c>
      <c r="X29" s="154" t="s">
        <v>74</v>
      </c>
      <c r="Y29" s="156">
        <f t="shared" si="8"/>
        <v>0.28000000000000003</v>
      </c>
      <c r="Z29" s="157" t="str">
        <f t="shared" ref="Z29:Z31" si="22">IFERROR(IF(Y29="","",IF(Y29&lt;=0.2,"Muy Baja",IF(Y29&lt;=0.4,"Baja",IF(Y29&lt;=0.6,"Media",IF(Y29&lt;=0.8,"Alta","Muy Alta"))))),"")</f>
        <v>Baja</v>
      </c>
      <c r="AA29" s="155">
        <f t="shared" ref="AA29:AA31" si="23">+Y29</f>
        <v>0.28000000000000003</v>
      </c>
      <c r="AB29" s="157" t="str">
        <f t="shared" ca="1" si="11"/>
        <v>Leve</v>
      </c>
      <c r="AC29" s="155">
        <f t="shared" ca="1" si="12"/>
        <v>0.2</v>
      </c>
      <c r="AD29" s="158" t="str">
        <f t="shared" ref="AD29:AD31" ca="1" si="24">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Bajo</v>
      </c>
      <c r="AE29" s="154" t="s">
        <v>75</v>
      </c>
      <c r="AF29" s="143" t="s">
        <v>441</v>
      </c>
      <c r="AG29" s="169" t="s">
        <v>455</v>
      </c>
      <c r="AH29" s="164">
        <v>44652</v>
      </c>
      <c r="AI29" s="164">
        <v>44896</v>
      </c>
      <c r="AJ29" s="176" t="s">
        <v>442</v>
      </c>
      <c r="AK29" s="174">
        <v>1</v>
      </c>
      <c r="AL29" s="239" t="s">
        <v>443</v>
      </c>
      <c r="AM29" s="174">
        <v>1</v>
      </c>
      <c r="AN29" s="238" t="s">
        <v>503</v>
      </c>
      <c r="AO29" s="174">
        <v>1</v>
      </c>
      <c r="AP29" s="241" t="s">
        <v>504</v>
      </c>
    </row>
    <row r="30" spans="1:42" ht="66.75" customHeight="1" x14ac:dyDescent="0.25">
      <c r="A30" s="316"/>
      <c r="B30" s="317"/>
      <c r="C30" s="305"/>
      <c r="D30" s="305"/>
      <c r="E30" s="305"/>
      <c r="F30" s="305"/>
      <c r="G30" s="305"/>
      <c r="H30" s="305"/>
      <c r="I30" s="305"/>
      <c r="J30" s="305"/>
      <c r="K30" s="305"/>
      <c r="L30" s="305"/>
      <c r="M30" s="305"/>
      <c r="N30" s="305"/>
      <c r="O30" s="305"/>
      <c r="P30" s="174">
        <v>2</v>
      </c>
      <c r="Q30" s="161" t="s">
        <v>110</v>
      </c>
      <c r="R30" s="174" t="str">
        <f t="shared" si="6"/>
        <v>Probabilidad</v>
      </c>
      <c r="S30" s="154" t="s">
        <v>70</v>
      </c>
      <c r="T30" s="154" t="s">
        <v>71</v>
      </c>
      <c r="U30" s="155" t="str">
        <f t="shared" si="21"/>
        <v>40%</v>
      </c>
      <c r="V30" s="154" t="s">
        <v>72</v>
      </c>
      <c r="W30" s="154" t="s">
        <v>73</v>
      </c>
      <c r="X30" s="154" t="s">
        <v>74</v>
      </c>
      <c r="Y30" s="156">
        <f t="shared" si="8"/>
        <v>0</v>
      </c>
      <c r="Z30" s="157" t="str">
        <f t="shared" si="22"/>
        <v>Muy Baja</v>
      </c>
      <c r="AA30" s="155">
        <f t="shared" si="23"/>
        <v>0</v>
      </c>
      <c r="AB30" s="157" t="str">
        <f t="shared" si="11"/>
        <v>Leve</v>
      </c>
      <c r="AC30" s="155">
        <f t="shared" si="12"/>
        <v>0</v>
      </c>
      <c r="AD30" s="158" t="str">
        <f t="shared" si="24"/>
        <v>Bajo</v>
      </c>
      <c r="AE30" s="154" t="s">
        <v>75</v>
      </c>
      <c r="AF30" s="143" t="s">
        <v>110</v>
      </c>
      <c r="AG30" s="169" t="s">
        <v>455</v>
      </c>
      <c r="AH30" s="164">
        <v>44652</v>
      </c>
      <c r="AI30" s="164">
        <v>44896</v>
      </c>
      <c r="AJ30" s="145" t="s">
        <v>111</v>
      </c>
      <c r="AK30" s="174">
        <v>2</v>
      </c>
      <c r="AL30" s="237" t="s">
        <v>311</v>
      </c>
      <c r="AM30" s="174">
        <v>2</v>
      </c>
      <c r="AN30" s="238" t="s">
        <v>503</v>
      </c>
      <c r="AO30" s="174">
        <v>2</v>
      </c>
      <c r="AP30" s="241" t="s">
        <v>504</v>
      </c>
    </row>
    <row r="31" spans="1:42" ht="84" customHeight="1" x14ac:dyDescent="0.25">
      <c r="A31" s="313"/>
      <c r="B31" s="276"/>
      <c r="C31" s="305"/>
      <c r="D31" s="305"/>
      <c r="E31" s="305"/>
      <c r="F31" s="305"/>
      <c r="G31" s="305"/>
      <c r="H31" s="305"/>
      <c r="I31" s="305"/>
      <c r="J31" s="305"/>
      <c r="K31" s="305"/>
      <c r="L31" s="305"/>
      <c r="M31" s="305"/>
      <c r="N31" s="305"/>
      <c r="O31" s="305"/>
      <c r="P31" s="174">
        <v>3</v>
      </c>
      <c r="Q31" s="222" t="s">
        <v>112</v>
      </c>
      <c r="R31" s="174" t="str">
        <f t="shared" si="6"/>
        <v>Probabilidad</v>
      </c>
      <c r="S31" s="154" t="s">
        <v>70</v>
      </c>
      <c r="T31" s="154" t="s">
        <v>71</v>
      </c>
      <c r="U31" s="155" t="str">
        <f t="shared" si="21"/>
        <v>40%</v>
      </c>
      <c r="V31" s="154" t="s">
        <v>72</v>
      </c>
      <c r="W31" s="154" t="s">
        <v>73</v>
      </c>
      <c r="X31" s="154" t="s">
        <v>74</v>
      </c>
      <c r="Y31" s="156">
        <f t="shared" si="8"/>
        <v>0</v>
      </c>
      <c r="Z31" s="157" t="str">
        <f t="shared" si="22"/>
        <v>Muy Baja</v>
      </c>
      <c r="AA31" s="155">
        <f t="shared" si="23"/>
        <v>0</v>
      </c>
      <c r="AB31" s="157" t="str">
        <f t="shared" si="11"/>
        <v>Leve</v>
      </c>
      <c r="AC31" s="155">
        <f t="shared" si="12"/>
        <v>0</v>
      </c>
      <c r="AD31" s="158" t="str">
        <f t="shared" si="24"/>
        <v>Bajo</v>
      </c>
      <c r="AE31" s="154" t="s">
        <v>75</v>
      </c>
      <c r="AF31" s="143" t="s">
        <v>112</v>
      </c>
      <c r="AG31" s="169" t="s">
        <v>455</v>
      </c>
      <c r="AH31" s="164">
        <v>44652</v>
      </c>
      <c r="AI31" s="164">
        <v>44896</v>
      </c>
      <c r="AJ31" s="145" t="s">
        <v>113</v>
      </c>
      <c r="AK31" s="174">
        <v>3</v>
      </c>
      <c r="AL31" s="237" t="s">
        <v>311</v>
      </c>
      <c r="AM31" s="174">
        <v>3</v>
      </c>
      <c r="AN31" s="238" t="s">
        <v>503</v>
      </c>
      <c r="AO31" s="174">
        <v>3</v>
      </c>
      <c r="AP31" s="241" t="s">
        <v>504</v>
      </c>
    </row>
    <row r="32" spans="1:42" ht="72" customHeight="1" x14ac:dyDescent="0.25">
      <c r="A32" s="315">
        <v>10</v>
      </c>
      <c r="B32" s="309" t="s">
        <v>132</v>
      </c>
      <c r="C32" s="304" t="s">
        <v>129</v>
      </c>
      <c r="D32" s="320" t="s">
        <v>428</v>
      </c>
      <c r="E32" s="320" t="s">
        <v>429</v>
      </c>
      <c r="F32" s="320" t="s">
        <v>430</v>
      </c>
      <c r="G32" s="304" t="s">
        <v>133</v>
      </c>
      <c r="H32" s="311">
        <v>10</v>
      </c>
      <c r="I32" s="308" t="str">
        <f>IF(H32&lt;=0,"",IF(H32&lt;=2,"Muy Baja",IF(H32&lt;=24,"Baja",IF(H32&lt;=500,"Media",IF(H32&lt;=5000,"Alta","Muy Alta")))))</f>
        <v>Baja</v>
      </c>
      <c r="J32" s="318">
        <f>IF(I32="","",IF(I32="Muy Baja",0.2,IF(I32="Baja",0.4,IF(I32="Media",0.6,IF(I32="Alta",0.8,IF(I32="Muy Alta",1,))))))</f>
        <v>0.4</v>
      </c>
      <c r="K32" s="318" t="s">
        <v>127</v>
      </c>
      <c r="L32" s="318" t="str">
        <f ca="1">IF(NOT(ISERROR(MATCH(K32,'Tabla Impacto'!$B$152:$B$154,0))),'Tabla Impacto'!$F$154&amp;"Por favor no seleccionar los criterios de impacto(Afectación Económica o presupuestal y Pérdida Reputacional)",K32)</f>
        <v xml:space="preserve">     Afectación menor a 10 SMLMV .</v>
      </c>
      <c r="M32" s="308" t="str">
        <f ca="1">IF(OR(L32='Tabla Impacto'!$C$11,L32='Tabla Impacto'!$D$11),"Leve",IF(OR(L32='Tabla Impacto'!$C$12,L32='Tabla Impacto'!$D$12),"Menor",IF(OR(L32='Tabla Impacto'!$C$13,L32='Tabla Impacto'!$D$13),"Moderado",IF(OR(L44='Tabla Impacto'!$C$14,L32='Tabla Impacto'!$D$14),"Mayor",IF(OR(L32='Tabla Impacto'!$C$15,#REF!='Tabla Impacto'!$D$15),"Catastrófico","")))))</f>
        <v>Leve</v>
      </c>
      <c r="N32" s="318">
        <f ca="1">IF(M32="","",IF(M32="Leve",0.2,IF(M32="Menor",0.4,IF(M32="Moderado",0.6,IF(M32="Mayor",0.8,IF(M32="Catastrófico",1,))))))</f>
        <v>0.2</v>
      </c>
      <c r="O32" s="319" t="str">
        <f ca="1">IF(OR(AND(I32="Muy Baja",M32="Leve"),AND(I32="Muy Baja",M32="Menor"),AND(I32="Baja",M32="Leve")),"Bajo",IF(OR(AND(I32="Muy baja",M32="Moderado"),AND(I32="Baja",M32="Menor"),AND(I32="Baja",M32="Moderado"),AND(I32="Media",M32="Leve"),AND(I32="Media",M32="Menor"),AND(I32="Media",M32="Moderado"),AND(I32="Alta",M32="Leve"),AND(I32="Alta",M32="Menor")),"Moderado",IF(OR(AND(I32="Muy Baja",M32="Mayor"),AND(I32="Baja",M32="Mayor"),AND(I32="Media",M32="Mayor"),AND(I32="Alta",M32="Moderado"),AND(I32="Alta",M32="Mayor"),AND(I32="Muy Alta",M32="Leve"),AND(I32="Muy Alta",M32="Menor"),AND(I32="Muy Alta",M32="Moderado"),AND(I32="Muy Alta",M32="Mayor")),"Alto",IF(OR(AND(I32="Muy Baja",M32="Catastrófico"),AND(I32="Baja",M32="Catastrófico"),AND(I32="Media",M32="Catastrófico"),AND(I32="Alta",M32="Catastrófico"),AND(I32="Muy Alta",M32="Catastrófico")),"Extremo",""))))</f>
        <v>Bajo</v>
      </c>
      <c r="P32" s="174">
        <v>1</v>
      </c>
      <c r="Q32" s="71" t="s">
        <v>431</v>
      </c>
      <c r="R32" s="174" t="str">
        <f t="shared" ref="R32:R43" si="25">IF(OR(S32="Preventivo",S32="Detectivo"),"Probabilidad",IF(S32="Correctivo","Impacto",""))</f>
        <v>Probabilidad</v>
      </c>
      <c r="S32" s="154" t="s">
        <v>70</v>
      </c>
      <c r="T32" s="154" t="s">
        <v>71</v>
      </c>
      <c r="U32" s="155" t="str">
        <f t="shared" ref="U32:U43" si="26">IF(AND(S32="Preventivo",T32="Automático"),"50%",IF(AND(S32="Preventivo",T32="Manual"),"40%",IF(AND(S32="Detectivo",T32="Automático"),"40%",IF(AND(S32="Detectivo",T32="Manual"),"30%",IF(AND(S32="Correctivo",T32="Automático"),"35%",IF(AND(S32="Correctivo",T32="Manual"),"25%",""))))))</f>
        <v>40%</v>
      </c>
      <c r="V32" s="154" t="s">
        <v>72</v>
      </c>
      <c r="W32" s="154" t="s">
        <v>73</v>
      </c>
      <c r="X32" s="154" t="s">
        <v>74</v>
      </c>
      <c r="Y32" s="156">
        <f t="shared" ref="Y32:Y43" si="27">IFERROR(IF(R32="Probabilidad",(J32-(+J32*U32)),IF(R32="Impacto",J32,"")),"")</f>
        <v>0.24</v>
      </c>
      <c r="Z32" s="157" t="str">
        <f t="shared" ref="Z32:Z43" si="28">IFERROR(IF(Y32="","",IF(Y32&lt;=0.2,"Muy Baja",IF(Y32&lt;=0.4,"Baja",IF(Y32&lt;=0.6,"Media",IF(Y32&lt;=0.8,"Alta","Muy Alta"))))),"")</f>
        <v>Baja</v>
      </c>
      <c r="AA32" s="155">
        <f t="shared" ref="AA32:AA37" si="29">+Y32</f>
        <v>0.24</v>
      </c>
      <c r="AB32" s="157" t="str">
        <f t="shared" ref="AB32:AB43" ca="1" si="30">IFERROR(IF(AC32="","",IF(AC32&lt;=0.2,"Leve",IF(AC32&lt;=0.4,"Menor",IF(AC32&lt;=0.6,"Moderado",IF(AC32&lt;=0.8,"Mayor","Catastrófico"))))),"")</f>
        <v>Leve</v>
      </c>
      <c r="AC32" s="155">
        <f t="shared" ref="AC32:AC43" ca="1" si="31">IFERROR(IF(R32="Impacto",(N32-(+N32*U32)),IF(R32="Probabilidad",N32,"")),"")</f>
        <v>0.2</v>
      </c>
      <c r="AD32" s="158" t="str">
        <f t="shared" ref="AD32:AD43" ca="1" si="32">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Bajo</v>
      </c>
      <c r="AE32" s="154" t="s">
        <v>75</v>
      </c>
      <c r="AF32" s="143" t="s">
        <v>431</v>
      </c>
      <c r="AG32" s="169" t="s">
        <v>455</v>
      </c>
      <c r="AH32" s="164">
        <v>44652</v>
      </c>
      <c r="AI32" s="164">
        <v>44896</v>
      </c>
      <c r="AJ32" s="176" t="s">
        <v>432</v>
      </c>
      <c r="AK32" s="174">
        <v>1</v>
      </c>
      <c r="AL32" s="71" t="s">
        <v>433</v>
      </c>
      <c r="AM32" s="174">
        <v>1</v>
      </c>
      <c r="AN32" s="238" t="s">
        <v>503</v>
      </c>
      <c r="AO32" s="174">
        <v>1</v>
      </c>
      <c r="AP32" s="241" t="s">
        <v>504</v>
      </c>
    </row>
    <row r="33" spans="1:42" ht="66.75" customHeight="1" x14ac:dyDescent="0.25">
      <c r="A33" s="316"/>
      <c r="B33" s="317"/>
      <c r="C33" s="305"/>
      <c r="D33" s="305"/>
      <c r="E33" s="305"/>
      <c r="F33" s="305"/>
      <c r="G33" s="305"/>
      <c r="H33" s="305"/>
      <c r="I33" s="305"/>
      <c r="J33" s="305"/>
      <c r="K33" s="305"/>
      <c r="L33" s="305"/>
      <c r="M33" s="305"/>
      <c r="N33" s="305"/>
      <c r="O33" s="305"/>
      <c r="P33" s="174">
        <v>2</v>
      </c>
      <c r="Q33" s="161" t="s">
        <v>501</v>
      </c>
      <c r="R33" s="174" t="str">
        <f t="shared" si="25"/>
        <v>Probabilidad</v>
      </c>
      <c r="S33" s="154" t="s">
        <v>70</v>
      </c>
      <c r="T33" s="154" t="s">
        <v>71</v>
      </c>
      <c r="U33" s="155" t="str">
        <f t="shared" si="26"/>
        <v>40%</v>
      </c>
      <c r="V33" s="154" t="s">
        <v>72</v>
      </c>
      <c r="W33" s="154" t="s">
        <v>73</v>
      </c>
      <c r="X33" s="154" t="s">
        <v>74</v>
      </c>
      <c r="Y33" s="156">
        <f t="shared" si="27"/>
        <v>0</v>
      </c>
      <c r="Z33" s="157" t="str">
        <f t="shared" si="28"/>
        <v>Muy Baja</v>
      </c>
      <c r="AA33" s="155">
        <f t="shared" si="29"/>
        <v>0</v>
      </c>
      <c r="AB33" s="157" t="str">
        <f t="shared" si="30"/>
        <v>Leve</v>
      </c>
      <c r="AC33" s="155">
        <f t="shared" si="31"/>
        <v>0</v>
      </c>
      <c r="AD33" s="158" t="str">
        <f t="shared" si="32"/>
        <v>Bajo</v>
      </c>
      <c r="AE33" s="154" t="s">
        <v>75</v>
      </c>
      <c r="AF33" s="143" t="s">
        <v>501</v>
      </c>
      <c r="AG33" s="174" t="s">
        <v>169</v>
      </c>
      <c r="AH33" s="164">
        <v>44652</v>
      </c>
      <c r="AI33" s="164">
        <v>44896</v>
      </c>
      <c r="AJ33" s="145" t="s">
        <v>134</v>
      </c>
      <c r="AK33" s="174">
        <v>2</v>
      </c>
      <c r="AL33" s="161" t="s">
        <v>312</v>
      </c>
      <c r="AM33" s="174">
        <v>2</v>
      </c>
      <c r="AN33" s="238" t="s">
        <v>503</v>
      </c>
      <c r="AO33" s="174">
        <v>2</v>
      </c>
      <c r="AP33" s="241" t="s">
        <v>504</v>
      </c>
    </row>
    <row r="34" spans="1:42" ht="56.25" customHeight="1" x14ac:dyDescent="0.25">
      <c r="A34" s="313"/>
      <c r="B34" s="276"/>
      <c r="C34" s="305"/>
      <c r="D34" s="305"/>
      <c r="E34" s="305"/>
      <c r="F34" s="305"/>
      <c r="G34" s="305"/>
      <c r="H34" s="305"/>
      <c r="I34" s="305"/>
      <c r="J34" s="305"/>
      <c r="K34" s="305"/>
      <c r="L34" s="305"/>
      <c r="M34" s="305"/>
      <c r="N34" s="305"/>
      <c r="O34" s="305"/>
      <c r="P34" s="174">
        <v>3</v>
      </c>
      <c r="Q34" s="161" t="s">
        <v>135</v>
      </c>
      <c r="R34" s="174" t="str">
        <f t="shared" si="25"/>
        <v>Probabilidad</v>
      </c>
      <c r="S34" s="154" t="s">
        <v>81</v>
      </c>
      <c r="T34" s="154" t="s">
        <v>71</v>
      </c>
      <c r="U34" s="155" t="str">
        <f t="shared" si="26"/>
        <v>30%</v>
      </c>
      <c r="V34" s="154" t="s">
        <v>72</v>
      </c>
      <c r="W34" s="154" t="s">
        <v>73</v>
      </c>
      <c r="X34" s="154" t="s">
        <v>74</v>
      </c>
      <c r="Y34" s="156">
        <f t="shared" si="27"/>
        <v>0</v>
      </c>
      <c r="Z34" s="157" t="str">
        <f t="shared" si="28"/>
        <v>Muy Baja</v>
      </c>
      <c r="AA34" s="155">
        <f t="shared" si="29"/>
        <v>0</v>
      </c>
      <c r="AB34" s="157" t="str">
        <f t="shared" si="30"/>
        <v>Leve</v>
      </c>
      <c r="AC34" s="155">
        <f t="shared" si="31"/>
        <v>0</v>
      </c>
      <c r="AD34" s="158" t="str">
        <f t="shared" si="32"/>
        <v>Bajo</v>
      </c>
      <c r="AE34" s="154" t="s">
        <v>75</v>
      </c>
      <c r="AF34" s="143" t="s">
        <v>135</v>
      </c>
      <c r="AG34" s="174" t="s">
        <v>455</v>
      </c>
      <c r="AH34" s="164">
        <v>44652</v>
      </c>
      <c r="AI34" s="164">
        <v>44896</v>
      </c>
      <c r="AJ34" s="145" t="s">
        <v>136</v>
      </c>
      <c r="AK34" s="174">
        <v>3</v>
      </c>
      <c r="AL34" s="161" t="s">
        <v>312</v>
      </c>
      <c r="AM34" s="174">
        <v>3</v>
      </c>
      <c r="AN34" s="238" t="s">
        <v>503</v>
      </c>
      <c r="AO34" s="174">
        <v>3</v>
      </c>
      <c r="AP34" s="241" t="s">
        <v>504</v>
      </c>
    </row>
    <row r="35" spans="1:42" ht="63.75" customHeight="1" x14ac:dyDescent="0.25">
      <c r="A35" s="315">
        <v>11</v>
      </c>
      <c r="B35" s="309" t="s">
        <v>132</v>
      </c>
      <c r="C35" s="304" t="s">
        <v>129</v>
      </c>
      <c r="D35" s="320" t="s">
        <v>434</v>
      </c>
      <c r="E35" s="320" t="s">
        <v>435</v>
      </c>
      <c r="F35" s="320" t="s">
        <v>436</v>
      </c>
      <c r="G35" s="304" t="s">
        <v>133</v>
      </c>
      <c r="H35" s="311">
        <v>365</v>
      </c>
      <c r="I35" s="308" t="str">
        <f>IF(H35&lt;=0,"",IF(H35&lt;=2,"Muy Baja",IF(H35&lt;=24,"Baja",IF(H35&lt;=500,"Media",IF(H35&lt;=5000,"Alta","Muy Alta")))))</f>
        <v>Media</v>
      </c>
      <c r="J35" s="318">
        <f>IF(I35="","",IF(I35="Muy Baja",0.2,IF(I35="Baja",0.4,IF(I35="Media",0.6,IF(I35="Alta",0.8,IF(I35="Muy Alta",1,))))))</f>
        <v>0.6</v>
      </c>
      <c r="K35" s="318" t="s">
        <v>94</v>
      </c>
      <c r="L35" s="318" t="str">
        <f ca="1">IF(NOT(ISERROR(MATCH(K35,'Tabla Impacto'!$B$152:$B$154,0))),'Tabla Impacto'!$F$154&amp;"Por favor no seleccionar los criterios de impacto(Afectación Económica o presupuestal y Pérdida Reputacional)",K35)</f>
        <v xml:space="preserve">     Entre 50 y 100 SMLMV </v>
      </c>
      <c r="M35" s="308" t="str">
        <f ca="1">IF(OR(L35='Tabla Impacto'!$C$11,L35='Tabla Impacto'!$D$11),"Leve",IF(OR(L35='Tabla Impacto'!$C$12,L35='Tabla Impacto'!$D$12),"Menor",IF(OR(L35='Tabla Impacto'!$C$13,L35='Tabla Impacto'!$D$13),"Moderado",IF(OR(#REF!='Tabla Impacto'!$C$14,L35='Tabla Impacto'!$D$14),"Mayor",IF(OR(L35='Tabla Impacto'!$C$15,#REF!='Tabla Impacto'!$D$15),"Catastrófico","")))))</f>
        <v>Moderado</v>
      </c>
      <c r="N35" s="318">
        <f ca="1">IF(M35="","",IF(M35="Leve",0.2,IF(M35="Menor",0.4,IF(M35="Moderado",0.6,IF(M35="Mayor",0.8,IF(M35="Catastrófico",1,))))))</f>
        <v>0.6</v>
      </c>
      <c r="O35" s="319" t="str">
        <f ca="1">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Moderado</v>
      </c>
      <c r="P35" s="174">
        <v>1</v>
      </c>
      <c r="Q35" s="221" t="s">
        <v>438</v>
      </c>
      <c r="R35" s="174" t="str">
        <f t="shared" si="25"/>
        <v>Probabilidad</v>
      </c>
      <c r="S35" s="154" t="s">
        <v>81</v>
      </c>
      <c r="T35" s="154" t="s">
        <v>71</v>
      </c>
      <c r="U35" s="155" t="str">
        <f t="shared" si="26"/>
        <v>30%</v>
      </c>
      <c r="V35" s="154" t="s">
        <v>72</v>
      </c>
      <c r="W35" s="154" t="s">
        <v>73</v>
      </c>
      <c r="X35" s="154" t="s">
        <v>74</v>
      </c>
      <c r="Y35" s="156">
        <f t="shared" si="27"/>
        <v>0.42</v>
      </c>
      <c r="Z35" s="157" t="str">
        <f t="shared" si="28"/>
        <v>Media</v>
      </c>
      <c r="AA35" s="155">
        <f t="shared" si="29"/>
        <v>0.42</v>
      </c>
      <c r="AB35" s="157" t="str">
        <f t="shared" ca="1" si="30"/>
        <v>Moderado</v>
      </c>
      <c r="AC35" s="155">
        <f t="shared" ca="1" si="31"/>
        <v>0.6</v>
      </c>
      <c r="AD35" s="158" t="str">
        <f t="shared" ca="1" si="32"/>
        <v>Moderado</v>
      </c>
      <c r="AE35" s="154" t="s">
        <v>75</v>
      </c>
      <c r="AF35" s="143" t="s">
        <v>438</v>
      </c>
      <c r="AG35" s="169" t="s">
        <v>83</v>
      </c>
      <c r="AH35" s="164">
        <v>44652</v>
      </c>
      <c r="AI35" s="164">
        <v>44896</v>
      </c>
      <c r="AJ35" s="145" t="s">
        <v>137</v>
      </c>
      <c r="AK35" s="174">
        <v>1</v>
      </c>
      <c r="AL35" s="71" t="s">
        <v>437</v>
      </c>
      <c r="AM35" s="174">
        <v>1</v>
      </c>
      <c r="AN35" s="238" t="s">
        <v>503</v>
      </c>
      <c r="AO35" s="174">
        <v>1</v>
      </c>
      <c r="AP35" s="241" t="s">
        <v>504</v>
      </c>
    </row>
    <row r="36" spans="1:42" ht="66" customHeight="1" x14ac:dyDescent="0.25">
      <c r="A36" s="316"/>
      <c r="B36" s="317"/>
      <c r="C36" s="305"/>
      <c r="D36" s="305"/>
      <c r="E36" s="305"/>
      <c r="F36" s="305"/>
      <c r="G36" s="305"/>
      <c r="H36" s="305"/>
      <c r="I36" s="305"/>
      <c r="J36" s="305"/>
      <c r="K36" s="305"/>
      <c r="L36" s="305"/>
      <c r="M36" s="305"/>
      <c r="N36" s="305"/>
      <c r="O36" s="305"/>
      <c r="P36" s="174">
        <v>2</v>
      </c>
      <c r="Q36" s="161" t="s">
        <v>138</v>
      </c>
      <c r="R36" s="174" t="str">
        <f t="shared" si="25"/>
        <v>Probabilidad</v>
      </c>
      <c r="S36" s="154" t="s">
        <v>70</v>
      </c>
      <c r="T36" s="154" t="s">
        <v>71</v>
      </c>
      <c r="U36" s="155" t="str">
        <f t="shared" si="26"/>
        <v>40%</v>
      </c>
      <c r="V36" s="154" t="s">
        <v>72</v>
      </c>
      <c r="W36" s="154" t="s">
        <v>73</v>
      </c>
      <c r="X36" s="154" t="s">
        <v>74</v>
      </c>
      <c r="Y36" s="156">
        <f t="shared" si="27"/>
        <v>0</v>
      </c>
      <c r="Z36" s="157" t="str">
        <f t="shared" si="28"/>
        <v>Muy Baja</v>
      </c>
      <c r="AA36" s="155">
        <f t="shared" si="29"/>
        <v>0</v>
      </c>
      <c r="AB36" s="157" t="str">
        <f t="shared" si="30"/>
        <v>Leve</v>
      </c>
      <c r="AC36" s="155">
        <f t="shared" si="31"/>
        <v>0</v>
      </c>
      <c r="AD36" s="158" t="str">
        <f t="shared" si="32"/>
        <v>Bajo</v>
      </c>
      <c r="AE36" s="154" t="s">
        <v>75</v>
      </c>
      <c r="AF36" s="143" t="s">
        <v>138</v>
      </c>
      <c r="AG36" s="174" t="s">
        <v>455</v>
      </c>
      <c r="AH36" s="164">
        <v>44652</v>
      </c>
      <c r="AI36" s="164">
        <v>44896</v>
      </c>
      <c r="AJ36" s="145" t="s">
        <v>139</v>
      </c>
      <c r="AK36" s="174">
        <v>2</v>
      </c>
      <c r="AL36" s="161" t="s">
        <v>312</v>
      </c>
      <c r="AM36" s="174">
        <v>2</v>
      </c>
      <c r="AN36" s="238" t="s">
        <v>503</v>
      </c>
      <c r="AO36" s="174">
        <v>2</v>
      </c>
      <c r="AP36" s="241" t="s">
        <v>504</v>
      </c>
    </row>
    <row r="37" spans="1:42" ht="63.75" customHeight="1" x14ac:dyDescent="0.25">
      <c r="A37" s="313"/>
      <c r="B37" s="276"/>
      <c r="C37" s="305"/>
      <c r="D37" s="305"/>
      <c r="E37" s="305"/>
      <c r="F37" s="305"/>
      <c r="G37" s="305"/>
      <c r="H37" s="305"/>
      <c r="I37" s="305"/>
      <c r="J37" s="305"/>
      <c r="K37" s="305"/>
      <c r="L37" s="305"/>
      <c r="M37" s="305"/>
      <c r="N37" s="305"/>
      <c r="O37" s="305"/>
      <c r="P37" s="174">
        <v>3</v>
      </c>
      <c r="Q37" s="161" t="s">
        <v>140</v>
      </c>
      <c r="R37" s="174" t="str">
        <f t="shared" si="25"/>
        <v>Probabilidad</v>
      </c>
      <c r="S37" s="154" t="s">
        <v>70</v>
      </c>
      <c r="T37" s="154" t="s">
        <v>71</v>
      </c>
      <c r="U37" s="155" t="str">
        <f t="shared" si="26"/>
        <v>40%</v>
      </c>
      <c r="V37" s="154" t="s">
        <v>72</v>
      </c>
      <c r="W37" s="154" t="s">
        <v>73</v>
      </c>
      <c r="X37" s="154" t="s">
        <v>74</v>
      </c>
      <c r="Y37" s="156">
        <f t="shared" si="27"/>
        <v>0</v>
      </c>
      <c r="Z37" s="157" t="str">
        <f t="shared" si="28"/>
        <v>Muy Baja</v>
      </c>
      <c r="AA37" s="155">
        <f t="shared" si="29"/>
        <v>0</v>
      </c>
      <c r="AB37" s="157" t="str">
        <f t="shared" si="30"/>
        <v>Leve</v>
      </c>
      <c r="AC37" s="155">
        <f t="shared" si="31"/>
        <v>0</v>
      </c>
      <c r="AD37" s="158" t="str">
        <f t="shared" si="32"/>
        <v>Bajo</v>
      </c>
      <c r="AE37" s="154" t="s">
        <v>75</v>
      </c>
      <c r="AF37" s="143" t="s">
        <v>140</v>
      </c>
      <c r="AG37" s="174" t="s">
        <v>455</v>
      </c>
      <c r="AH37" s="164">
        <v>44652</v>
      </c>
      <c r="AI37" s="164">
        <v>44896</v>
      </c>
      <c r="AJ37" s="145" t="s">
        <v>141</v>
      </c>
      <c r="AK37" s="174">
        <v>3</v>
      </c>
      <c r="AL37" s="161" t="s">
        <v>312</v>
      </c>
      <c r="AM37" s="174">
        <v>3</v>
      </c>
      <c r="AN37" s="238" t="s">
        <v>503</v>
      </c>
      <c r="AO37" s="174">
        <v>3</v>
      </c>
      <c r="AP37" s="241" t="s">
        <v>504</v>
      </c>
    </row>
    <row r="38" spans="1:42" ht="46.5" customHeight="1" x14ac:dyDescent="0.25">
      <c r="A38" s="315">
        <v>12</v>
      </c>
      <c r="B38" s="309" t="s">
        <v>142</v>
      </c>
      <c r="C38" s="304" t="s">
        <v>93</v>
      </c>
      <c r="D38" s="320" t="s">
        <v>404</v>
      </c>
      <c r="E38" s="320" t="s">
        <v>401</v>
      </c>
      <c r="F38" s="320" t="s">
        <v>409</v>
      </c>
      <c r="G38" s="304" t="s">
        <v>66</v>
      </c>
      <c r="H38" s="311">
        <v>365</v>
      </c>
      <c r="I38" s="308" t="str">
        <f>IF(H38&lt;=0,"",IF(H38&lt;=2,"Muy Baja",IF(H38&lt;=24,"Baja",IF(H38&lt;=500,"Media",IF(H38&lt;=5000,"Alta","Muy Alta")))))</f>
        <v>Media</v>
      </c>
      <c r="J38" s="318">
        <f>IF(I38="","",IF(I38="Muy Baja",0.2,IF(I38="Baja",0.4,IF(I38="Media",0.6,IF(I38="Alta",0.8,IF(I38="Muy Alta",1,))))))</f>
        <v>0.6</v>
      </c>
      <c r="K38" s="318" t="s">
        <v>94</v>
      </c>
      <c r="L38" s="318" t="str">
        <f ca="1">IF(NOT(ISERROR(MATCH(K38,'Tabla Impacto'!$B$152:$B$154,0))),'Tabla Impacto'!$F$154&amp;"Por favor no seleccionar los criterios de impacto(Afectación Económica o presupuestal y Pérdida Reputacional)",K38)</f>
        <v xml:space="preserve">     Entre 50 y 100 SMLMV </v>
      </c>
      <c r="M38" s="308" t="str">
        <f ca="1">IF(OR(L38='Tabla Impacto'!$C$11,L38='Tabla Impacto'!$D$11),"Leve",IF(OR(L38='Tabla Impacto'!$C$12,L38='Tabla Impacto'!$D$12),"Menor",IF(OR(L38='Tabla Impacto'!$C$13,L38='Tabla Impacto'!$D$13),"Moderado",IF(OR(L38='Tabla Impacto'!$C$14,L38='Tabla Impacto'!$D$14),"Mayor",IF(OR(L38='Tabla Impacto'!$C$15,L38='Tabla Impacto'!$D$15),"Catastrófico","")))))</f>
        <v>Moderado</v>
      </c>
      <c r="N38" s="318">
        <f ca="1">IF(M38="","",IF(M38="Leve",0.2,IF(M38="Menor",0.4,IF(M38="Moderado",0.6,IF(M38="Mayor",0.8,IF(M38="Catastrófico",1,))))))</f>
        <v>0.6</v>
      </c>
      <c r="O38" s="319" t="str">
        <f ca="1">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Moderado</v>
      </c>
      <c r="P38" s="174">
        <v>1</v>
      </c>
      <c r="Q38" s="71" t="s">
        <v>405</v>
      </c>
      <c r="R38" s="174" t="str">
        <f t="shared" si="25"/>
        <v>Probabilidad</v>
      </c>
      <c r="S38" s="154" t="s">
        <v>70</v>
      </c>
      <c r="T38" s="154" t="s">
        <v>71</v>
      </c>
      <c r="U38" s="155" t="str">
        <f t="shared" si="26"/>
        <v>40%</v>
      </c>
      <c r="V38" s="154" t="s">
        <v>72</v>
      </c>
      <c r="W38" s="154" t="s">
        <v>73</v>
      </c>
      <c r="X38" s="154" t="s">
        <v>74</v>
      </c>
      <c r="Y38" s="156">
        <f t="shared" si="27"/>
        <v>0.36</v>
      </c>
      <c r="Z38" s="157" t="str">
        <f t="shared" si="28"/>
        <v>Baja</v>
      </c>
      <c r="AA38" s="155">
        <f t="shared" ref="AA38:AA43" si="33">+Y38</f>
        <v>0.36</v>
      </c>
      <c r="AB38" s="157" t="str">
        <f t="shared" ca="1" si="30"/>
        <v>Moderado</v>
      </c>
      <c r="AC38" s="155">
        <f t="shared" ca="1" si="31"/>
        <v>0.6</v>
      </c>
      <c r="AD38" s="158" t="str">
        <f t="shared" ca="1" si="32"/>
        <v>Moderado</v>
      </c>
      <c r="AE38" s="154" t="s">
        <v>75</v>
      </c>
      <c r="AF38" s="143" t="s">
        <v>406</v>
      </c>
      <c r="AG38" s="218" t="s">
        <v>407</v>
      </c>
      <c r="AH38" s="164">
        <v>44652</v>
      </c>
      <c r="AI38" s="164">
        <v>44896</v>
      </c>
      <c r="AJ38" s="176" t="s">
        <v>400</v>
      </c>
      <c r="AK38" s="174">
        <v>1</v>
      </c>
      <c r="AL38" s="71" t="s">
        <v>408</v>
      </c>
      <c r="AM38" s="174">
        <v>1</v>
      </c>
      <c r="AN38" s="238" t="s">
        <v>503</v>
      </c>
      <c r="AO38" s="174">
        <v>1</v>
      </c>
      <c r="AP38" s="241" t="s">
        <v>504</v>
      </c>
    </row>
    <row r="39" spans="1:42" ht="46.5" customHeight="1" x14ac:dyDescent="0.25">
      <c r="A39" s="316"/>
      <c r="B39" s="317"/>
      <c r="C39" s="305"/>
      <c r="D39" s="305"/>
      <c r="E39" s="305"/>
      <c r="F39" s="305"/>
      <c r="G39" s="305"/>
      <c r="H39" s="305"/>
      <c r="I39" s="305"/>
      <c r="J39" s="305"/>
      <c r="K39" s="305"/>
      <c r="L39" s="305"/>
      <c r="M39" s="305"/>
      <c r="N39" s="305"/>
      <c r="O39" s="305"/>
      <c r="P39" s="174">
        <v>2</v>
      </c>
      <c r="Q39" s="161" t="s">
        <v>143</v>
      </c>
      <c r="R39" s="174" t="str">
        <f t="shared" si="25"/>
        <v>Probabilidad</v>
      </c>
      <c r="S39" s="154" t="s">
        <v>70</v>
      </c>
      <c r="T39" s="154" t="s">
        <v>71</v>
      </c>
      <c r="U39" s="155" t="str">
        <f t="shared" si="26"/>
        <v>40%</v>
      </c>
      <c r="V39" s="154" t="s">
        <v>72</v>
      </c>
      <c r="W39" s="154" t="s">
        <v>73</v>
      </c>
      <c r="X39" s="154" t="s">
        <v>74</v>
      </c>
      <c r="Y39" s="156">
        <f t="shared" si="27"/>
        <v>0</v>
      </c>
      <c r="Z39" s="157" t="str">
        <f t="shared" si="28"/>
        <v>Muy Baja</v>
      </c>
      <c r="AA39" s="155">
        <f t="shared" si="33"/>
        <v>0</v>
      </c>
      <c r="AB39" s="157" t="str">
        <f t="shared" si="30"/>
        <v>Leve</v>
      </c>
      <c r="AC39" s="155">
        <f t="shared" si="31"/>
        <v>0</v>
      </c>
      <c r="AD39" s="158" t="str">
        <f t="shared" si="32"/>
        <v>Bajo</v>
      </c>
      <c r="AE39" s="154" t="s">
        <v>75</v>
      </c>
      <c r="AF39" s="143" t="s">
        <v>143</v>
      </c>
      <c r="AG39" s="174" t="s">
        <v>455</v>
      </c>
      <c r="AH39" s="164">
        <v>44652</v>
      </c>
      <c r="AI39" s="164">
        <v>44896</v>
      </c>
      <c r="AJ39" s="145" t="s">
        <v>144</v>
      </c>
      <c r="AK39" s="174">
        <v>2</v>
      </c>
      <c r="AL39" s="161" t="s">
        <v>304</v>
      </c>
      <c r="AM39" s="174">
        <v>2</v>
      </c>
      <c r="AN39" s="238" t="s">
        <v>503</v>
      </c>
      <c r="AO39" s="174">
        <v>2</v>
      </c>
      <c r="AP39" s="241" t="s">
        <v>504</v>
      </c>
    </row>
    <row r="40" spans="1:42" ht="46.5" customHeight="1" x14ac:dyDescent="0.25">
      <c r="A40" s="313"/>
      <c r="B40" s="276"/>
      <c r="C40" s="305"/>
      <c r="D40" s="305"/>
      <c r="E40" s="305"/>
      <c r="F40" s="305"/>
      <c r="G40" s="305"/>
      <c r="H40" s="305"/>
      <c r="I40" s="305"/>
      <c r="J40" s="305"/>
      <c r="K40" s="305"/>
      <c r="L40" s="305"/>
      <c r="M40" s="305"/>
      <c r="N40" s="305"/>
      <c r="O40" s="305"/>
      <c r="P40" s="174">
        <v>3</v>
      </c>
      <c r="Q40" s="161" t="s">
        <v>145</v>
      </c>
      <c r="R40" s="174" t="str">
        <f t="shared" si="25"/>
        <v>Probabilidad</v>
      </c>
      <c r="S40" s="154" t="s">
        <v>81</v>
      </c>
      <c r="T40" s="154" t="s">
        <v>71</v>
      </c>
      <c r="U40" s="155" t="str">
        <f t="shared" si="26"/>
        <v>30%</v>
      </c>
      <c r="V40" s="154" t="s">
        <v>72</v>
      </c>
      <c r="W40" s="154" t="s">
        <v>73</v>
      </c>
      <c r="X40" s="154" t="s">
        <v>74</v>
      </c>
      <c r="Y40" s="156">
        <f t="shared" si="27"/>
        <v>0</v>
      </c>
      <c r="Z40" s="157" t="str">
        <f t="shared" si="28"/>
        <v>Muy Baja</v>
      </c>
      <c r="AA40" s="155">
        <f t="shared" si="33"/>
        <v>0</v>
      </c>
      <c r="AB40" s="157" t="str">
        <f t="shared" si="30"/>
        <v>Leve</v>
      </c>
      <c r="AC40" s="155">
        <f t="shared" si="31"/>
        <v>0</v>
      </c>
      <c r="AD40" s="158" t="str">
        <f t="shared" si="32"/>
        <v>Bajo</v>
      </c>
      <c r="AE40" s="154" t="s">
        <v>75</v>
      </c>
      <c r="AF40" s="143" t="s">
        <v>145</v>
      </c>
      <c r="AG40" s="174" t="s">
        <v>455</v>
      </c>
      <c r="AH40" s="164">
        <v>44652</v>
      </c>
      <c r="AI40" s="164">
        <v>44896</v>
      </c>
      <c r="AJ40" s="176" t="s">
        <v>400</v>
      </c>
      <c r="AK40" s="174">
        <v>3</v>
      </c>
      <c r="AL40" s="161" t="s">
        <v>304</v>
      </c>
      <c r="AM40" s="174">
        <v>3</v>
      </c>
      <c r="AN40" s="238" t="s">
        <v>503</v>
      </c>
      <c r="AO40" s="174">
        <v>3</v>
      </c>
      <c r="AP40" s="241" t="s">
        <v>504</v>
      </c>
    </row>
    <row r="41" spans="1:42" ht="46.5" customHeight="1" x14ac:dyDescent="0.25">
      <c r="A41" s="315">
        <v>13</v>
      </c>
      <c r="B41" s="309" t="s">
        <v>142</v>
      </c>
      <c r="C41" s="304" t="s">
        <v>93</v>
      </c>
      <c r="D41" s="320" t="s">
        <v>411</v>
      </c>
      <c r="E41" s="320" t="s">
        <v>410</v>
      </c>
      <c r="F41" s="320" t="s">
        <v>412</v>
      </c>
      <c r="G41" s="304" t="s">
        <v>66</v>
      </c>
      <c r="H41" s="311">
        <v>12</v>
      </c>
      <c r="I41" s="308" t="str">
        <f>IF(H41&lt;=0,"",IF(H41&lt;=2,"Muy Baja",IF(H41&lt;=24,"Baja",IF(H41&lt;=500,"Media",IF(H41&lt;=5000,"Alta","Muy Alta")))))</f>
        <v>Baja</v>
      </c>
      <c r="J41" s="318">
        <f>IF(I41="","",IF(I41="Muy Baja",0.2,IF(I41="Baja",0.4,IF(I41="Media",0.6,IF(I41="Alta",0.8,IF(I41="Muy Alta",1,))))))</f>
        <v>0.4</v>
      </c>
      <c r="K41" s="318" t="s">
        <v>127</v>
      </c>
      <c r="L41" s="318" t="str">
        <f ca="1">IF(NOT(ISERROR(MATCH(K41,'Tabla Impacto'!$B$152:$B$154,0))),'Tabla Impacto'!$F$154&amp;"Por favor no seleccionar los criterios de impacto(Afectación Económica o presupuestal y Pérdida Reputacional)",K41)</f>
        <v xml:space="preserve">     Afectación menor a 10 SMLMV .</v>
      </c>
      <c r="M41" s="308" t="str">
        <f ca="1">IF(OR(L41='Tabla Impacto'!$C$11,L41='Tabla Impacto'!$D$11),"Leve",IF(OR(L41='Tabla Impacto'!$C$12,L41='Tabla Impacto'!$D$12),"Menor",IF(OR(L41='Tabla Impacto'!$C$13,L41='Tabla Impacto'!$D$13),"Moderado",IF(OR(#REF!='Tabla Impacto'!$C$14,L41='Tabla Impacto'!$D$14),"Mayor",IF(OR(L41='Tabla Impacto'!$C$15,#REF!='Tabla Impacto'!$D$15),"Catastrófico","")))))</f>
        <v>Leve</v>
      </c>
      <c r="N41" s="318">
        <f ca="1">IF(M41="","",IF(M41="Leve",0.2,IF(M41="Menor",0.4,IF(M41="Moderado",0.6,IF(M41="Mayor",0.8,IF(M41="Catastrófico",1,))))))</f>
        <v>0.2</v>
      </c>
      <c r="O41" s="319" t="str">
        <f ca="1">IF(OR(AND(I41="Muy Baja",M41="Leve"),AND(I41="Muy Baja",M41="Menor"),AND(I41="Baja",M41="Leve")),"Bajo",IF(OR(AND(I41="Muy baja",M41="Moderado"),AND(I41="Baja",M41="Menor"),AND(I41="Baja",M41="Moderado"),AND(I41="Media",M41="Leve"),AND(I41="Media",M41="Menor"),AND(I41="Media",M41="Moderado"),AND(I41="Alta",M41="Leve"),AND(I41="Alta",M41="Menor")),"Moderado",IF(OR(AND(I41="Muy Baja",M41="Mayor"),AND(I41="Baja",M41="Mayor"),AND(I41="Media",M41="Mayor"),AND(I41="Alta",M41="Moderado"),AND(I41="Alta",M41="Mayor"),AND(I41="Muy Alta",M41="Leve"),AND(I41="Muy Alta",M41="Menor"),AND(I41="Muy Alta",M41="Moderado"),AND(I41="Muy Alta",M41="Mayor")),"Alto",IF(OR(AND(I41="Muy Baja",M41="Catastrófico"),AND(I41="Baja",M41="Catastrófico"),AND(I41="Media",M41="Catastrófico"),AND(I41="Alta",M41="Catastrófico"),AND(I41="Muy Alta",M41="Catastrófico")),"Extremo",""))))</f>
        <v>Bajo</v>
      </c>
      <c r="P41" s="174">
        <v>1</v>
      </c>
      <c r="Q41" s="223" t="s">
        <v>413</v>
      </c>
      <c r="R41" s="174" t="str">
        <f t="shared" si="25"/>
        <v>Probabilidad</v>
      </c>
      <c r="S41" s="154" t="s">
        <v>70</v>
      </c>
      <c r="T41" s="154" t="s">
        <v>71</v>
      </c>
      <c r="U41" s="155" t="str">
        <f t="shared" si="26"/>
        <v>40%</v>
      </c>
      <c r="V41" s="154" t="s">
        <v>72</v>
      </c>
      <c r="W41" s="154" t="s">
        <v>73</v>
      </c>
      <c r="X41" s="154" t="s">
        <v>74</v>
      </c>
      <c r="Y41" s="156">
        <f t="shared" si="27"/>
        <v>0.24</v>
      </c>
      <c r="Z41" s="157" t="str">
        <f t="shared" si="28"/>
        <v>Baja</v>
      </c>
      <c r="AA41" s="155">
        <f t="shared" si="33"/>
        <v>0.24</v>
      </c>
      <c r="AB41" s="157" t="str">
        <f t="shared" ca="1" si="30"/>
        <v>Leve</v>
      </c>
      <c r="AC41" s="155">
        <f t="shared" ca="1" si="31"/>
        <v>0.2</v>
      </c>
      <c r="AD41" s="158" t="str">
        <f t="shared" ca="1" si="32"/>
        <v>Bajo</v>
      </c>
      <c r="AE41" s="154" t="s">
        <v>75</v>
      </c>
      <c r="AF41" s="143" t="s">
        <v>414</v>
      </c>
      <c r="AG41" s="218" t="s">
        <v>76</v>
      </c>
      <c r="AH41" s="164">
        <v>44652</v>
      </c>
      <c r="AI41" s="164">
        <v>44896</v>
      </c>
      <c r="AJ41" s="71" t="s">
        <v>415</v>
      </c>
      <c r="AK41" s="174">
        <v>1</v>
      </c>
      <c r="AL41" s="239" t="s">
        <v>416</v>
      </c>
      <c r="AM41" s="174">
        <v>1</v>
      </c>
      <c r="AN41" s="238" t="s">
        <v>503</v>
      </c>
      <c r="AO41" s="174">
        <v>1</v>
      </c>
      <c r="AP41" s="241" t="s">
        <v>504</v>
      </c>
    </row>
    <row r="42" spans="1:42" ht="46.5" customHeight="1" x14ac:dyDescent="0.25">
      <c r="A42" s="316"/>
      <c r="B42" s="317"/>
      <c r="C42" s="305"/>
      <c r="D42" s="305"/>
      <c r="E42" s="305"/>
      <c r="F42" s="321"/>
      <c r="G42" s="305"/>
      <c r="H42" s="305"/>
      <c r="I42" s="305"/>
      <c r="J42" s="305"/>
      <c r="K42" s="305"/>
      <c r="L42" s="305"/>
      <c r="M42" s="305"/>
      <c r="N42" s="305"/>
      <c r="O42" s="305"/>
      <c r="P42" s="174">
        <v>2</v>
      </c>
      <c r="Q42" s="222" t="s">
        <v>147</v>
      </c>
      <c r="R42" s="174" t="str">
        <f t="shared" si="25"/>
        <v>Probabilidad</v>
      </c>
      <c r="S42" s="154" t="s">
        <v>70</v>
      </c>
      <c r="T42" s="154" t="s">
        <v>71</v>
      </c>
      <c r="U42" s="155" t="str">
        <f t="shared" si="26"/>
        <v>40%</v>
      </c>
      <c r="V42" s="154" t="s">
        <v>72</v>
      </c>
      <c r="W42" s="154" t="s">
        <v>73</v>
      </c>
      <c r="X42" s="154" t="s">
        <v>74</v>
      </c>
      <c r="Y42" s="156">
        <f t="shared" si="27"/>
        <v>0</v>
      </c>
      <c r="Z42" s="157" t="str">
        <f t="shared" si="28"/>
        <v>Muy Baja</v>
      </c>
      <c r="AA42" s="155">
        <f t="shared" si="33"/>
        <v>0</v>
      </c>
      <c r="AB42" s="157" t="str">
        <f t="shared" si="30"/>
        <v>Leve</v>
      </c>
      <c r="AC42" s="155">
        <f t="shared" si="31"/>
        <v>0</v>
      </c>
      <c r="AD42" s="158" t="str">
        <f t="shared" si="32"/>
        <v>Bajo</v>
      </c>
      <c r="AE42" s="154" t="s">
        <v>75</v>
      </c>
      <c r="AF42" s="143" t="s">
        <v>147</v>
      </c>
      <c r="AG42" s="174" t="s">
        <v>169</v>
      </c>
      <c r="AH42" s="164">
        <v>44652</v>
      </c>
      <c r="AI42" s="164">
        <v>44896</v>
      </c>
      <c r="AJ42" s="161" t="s">
        <v>148</v>
      </c>
      <c r="AK42" s="174">
        <v>2</v>
      </c>
      <c r="AL42" s="237" t="s">
        <v>305</v>
      </c>
      <c r="AM42" s="174">
        <v>2</v>
      </c>
      <c r="AN42" s="238" t="s">
        <v>503</v>
      </c>
      <c r="AO42" s="174">
        <v>2</v>
      </c>
      <c r="AP42" s="241" t="s">
        <v>504</v>
      </c>
    </row>
    <row r="43" spans="1:42" ht="46.5" customHeight="1" x14ac:dyDescent="0.25">
      <c r="A43" s="313"/>
      <c r="B43" s="276"/>
      <c r="C43" s="305"/>
      <c r="D43" s="305"/>
      <c r="E43" s="305"/>
      <c r="F43" s="321"/>
      <c r="G43" s="305"/>
      <c r="H43" s="305"/>
      <c r="I43" s="305"/>
      <c r="J43" s="305"/>
      <c r="K43" s="305"/>
      <c r="L43" s="305"/>
      <c r="M43" s="305"/>
      <c r="N43" s="305"/>
      <c r="O43" s="305"/>
      <c r="P43" s="174">
        <v>3</v>
      </c>
      <c r="Q43" s="222" t="s">
        <v>149</v>
      </c>
      <c r="R43" s="174" t="str">
        <f t="shared" si="25"/>
        <v>Probabilidad</v>
      </c>
      <c r="S43" s="154" t="s">
        <v>70</v>
      </c>
      <c r="T43" s="154" t="s">
        <v>71</v>
      </c>
      <c r="U43" s="155" t="str">
        <f t="shared" si="26"/>
        <v>40%</v>
      </c>
      <c r="V43" s="154" t="s">
        <v>72</v>
      </c>
      <c r="W43" s="154" t="s">
        <v>73</v>
      </c>
      <c r="X43" s="154" t="s">
        <v>74</v>
      </c>
      <c r="Y43" s="156">
        <f t="shared" si="27"/>
        <v>0</v>
      </c>
      <c r="Z43" s="157" t="str">
        <f t="shared" si="28"/>
        <v>Muy Baja</v>
      </c>
      <c r="AA43" s="155">
        <f t="shared" si="33"/>
        <v>0</v>
      </c>
      <c r="AB43" s="157" t="str">
        <f t="shared" si="30"/>
        <v>Leve</v>
      </c>
      <c r="AC43" s="155">
        <f t="shared" si="31"/>
        <v>0</v>
      </c>
      <c r="AD43" s="158" t="str">
        <f t="shared" si="32"/>
        <v>Bajo</v>
      </c>
      <c r="AE43" s="154" t="s">
        <v>75</v>
      </c>
      <c r="AF43" s="143" t="s">
        <v>149</v>
      </c>
      <c r="AG43" s="174" t="s">
        <v>502</v>
      </c>
      <c r="AH43" s="164">
        <v>44652</v>
      </c>
      <c r="AI43" s="164">
        <v>44896</v>
      </c>
      <c r="AJ43" s="222" t="s">
        <v>150</v>
      </c>
      <c r="AK43" s="174">
        <v>3</v>
      </c>
      <c r="AL43" s="237" t="s">
        <v>305</v>
      </c>
      <c r="AM43" s="174">
        <v>3</v>
      </c>
      <c r="AN43" s="238" t="s">
        <v>503</v>
      </c>
      <c r="AO43" s="174">
        <v>3</v>
      </c>
      <c r="AP43" s="241" t="s">
        <v>504</v>
      </c>
    </row>
    <row r="44" spans="1:42" s="142" customFormat="1" ht="46.5" customHeight="1" x14ac:dyDescent="0.25">
      <c r="A44" s="105">
        <v>14</v>
      </c>
      <c r="B44" s="211" t="s">
        <v>118</v>
      </c>
      <c r="C44" s="224" t="s">
        <v>93</v>
      </c>
      <c r="D44" s="224" t="s">
        <v>121</v>
      </c>
      <c r="E44" s="224" t="s">
        <v>122</v>
      </c>
      <c r="F44" s="224" t="s">
        <v>123</v>
      </c>
      <c r="G44" s="224" t="s">
        <v>115</v>
      </c>
      <c r="H44" s="170">
        <v>150</v>
      </c>
      <c r="I44" s="225" t="str">
        <f t="shared" ref="I44:I50" si="34">IF(H44&lt;=0,"",IF(H44&lt;=2,"Muy Baja",IF(H44&lt;=24,"Baja",IF(H44&lt;=500,"Media",IF(H44&lt;=5000,"Alta","Muy Alta")))))</f>
        <v>Media</v>
      </c>
      <c r="J44" s="226">
        <f t="shared" ref="J44:J50" si="35">IF(I44="","",IF(I44="Muy Baja",0.2,IF(I44="Baja",0.4,IF(I44="Media",0.6,IF(I44="Alta",0.8,IF(I44="Muy Alta",1,))))))</f>
        <v>0.6</v>
      </c>
      <c r="K44" s="226" t="s">
        <v>94</v>
      </c>
      <c r="L44" s="226" t="str">
        <f ca="1">IF(NOT(ISERROR(MATCH(K44,'Tabla Impacto'!$B$152:$B$154,0))),'Tabla Impacto'!$F$154&amp;"Por favor no seleccionar los criterios de impacto(Afectación Económica o presupuestal y Pérdida Reputacional)",K44)</f>
        <v xml:space="preserve">     Entre 50 y 100 SMLMV </v>
      </c>
      <c r="M44" s="225" t="str">
        <f ca="1">IF(OR(L44='Tabla Impacto'!$C$11,L44='Tabla Impacto'!$D$11),"Leve",IF(OR(L44='Tabla Impacto'!$C$12,L44='Tabla Impacto'!$D$12),"Menor",IF(OR(L44='Tabla Impacto'!$C$13,L44='Tabla Impacto'!$D$13),"Moderado",IF(OR(#REF!='Tabla Impacto'!$C$14,L44='Tabla Impacto'!$D$14),"Mayor",IF(OR(L44='Tabla Impacto'!$C$15,L50='Tabla Impacto'!$D$15),"Catastrófico","")))))</f>
        <v>Moderado</v>
      </c>
      <c r="N44" s="226">
        <f t="shared" ref="N44:N50" ca="1" si="36">IF(M44="","",IF(M44="Leve",0.2,IF(M44="Menor",0.4,IF(M44="Moderado",0.6,IF(M44="Mayor",0.8,IF(M44="Catastrófico",1,))))))</f>
        <v>0.6</v>
      </c>
      <c r="O44" s="227" t="str">
        <f t="shared" ref="O44:O50" ca="1" si="37">IF(OR(AND(I44="Muy Baja",M44="Leve"),AND(I44="Muy Baja",M44="Menor"),AND(I44="Baja",M44="Leve")),"Bajo",IF(OR(AND(I44="Muy baja",M44="Moderado"),AND(I44="Baja",M44="Menor"),AND(I44="Baja",M44="Moderado"),AND(I44="Media",M44="Leve"),AND(I44="Media",M44="Menor"),AND(I44="Media",M44="Moderado"),AND(I44="Alta",M44="Leve"),AND(I44="Alta",M44="Menor")),"Moderado",IF(OR(AND(I44="Muy Baja",M44="Mayor"),AND(I44="Baja",M44="Mayor"),AND(I44="Media",M44="Mayor"),AND(I44="Alta",M44="Moderado"),AND(I44="Alta",M44="Mayor"),AND(I44="Muy Alta",M44="Leve"),AND(I44="Muy Alta",M44="Menor"),AND(I44="Muy Alta",M44="Moderado"),AND(I44="Muy Alta",M44="Mayor")),"Alto",IF(OR(AND(I44="Muy Baja",M44="Catastrófico"),AND(I44="Baja",M44="Catastrófico"),AND(I44="Media",M44="Catastrófico"),AND(I44="Alta",M44="Catastrófico"),AND(I44="Muy Alta",M44="Catastrófico")),"Extremo",""))))</f>
        <v>Moderado</v>
      </c>
      <c r="P44" s="170">
        <v>1</v>
      </c>
      <c r="Q44" s="228" t="s">
        <v>124</v>
      </c>
      <c r="R44" s="170" t="str">
        <f t="shared" ref="R44:R50" si="38">IF(OR(S44="Preventivo",S44="Detectivo"),"Probabilidad",IF(S44="Correctivo","Impacto",""))</f>
        <v>Probabilidad</v>
      </c>
      <c r="S44" s="229" t="s">
        <v>70</v>
      </c>
      <c r="T44" s="229" t="s">
        <v>71</v>
      </c>
      <c r="U44" s="230" t="str">
        <f t="shared" ref="U44:U50" si="39">IF(AND(S44="Preventivo",T44="Automático"),"50%",IF(AND(S44="Preventivo",T44="Manual"),"40%",IF(AND(S44="Detectivo",T44="Automático"),"40%",IF(AND(S44="Detectivo",T44="Manual"),"30%",IF(AND(S44="Correctivo",T44="Automático"),"35%",IF(AND(S44="Correctivo",T44="Manual"),"25%",""))))))</f>
        <v>40%</v>
      </c>
      <c r="V44" s="229" t="s">
        <v>72</v>
      </c>
      <c r="W44" s="229" t="s">
        <v>73</v>
      </c>
      <c r="X44" s="229" t="s">
        <v>74</v>
      </c>
      <c r="Y44" s="231">
        <f t="shared" ref="Y44:Y49" si="40">IFERROR(IF(R44="Probabilidad",(J44-(+J44*U44)),IF(R44="Impacto",J44,"")),"")</f>
        <v>0.36</v>
      </c>
      <c r="Z44" s="232" t="str">
        <f t="shared" ref="Z44:Z50" si="41">IFERROR(IF(Y44="","",IF(Y44&lt;=0.2,"Muy Baja",IF(Y44&lt;=0.4,"Baja",IF(Y44&lt;=0.6,"Media",IF(Y44&lt;=0.8,"Alta","Muy Alta"))))),"")</f>
        <v>Baja</v>
      </c>
      <c r="AA44" s="230">
        <f t="shared" ref="AA44:AA50" si="42">+Y44</f>
        <v>0.36</v>
      </c>
      <c r="AB44" s="232" t="str">
        <f t="shared" ref="AB44:AB49" ca="1" si="43">IFERROR(IF(AC44="","",IF(AC44&lt;=0.2,"Leve",IF(AC44&lt;=0.4,"Menor",IF(AC44&lt;=0.6,"Moderado",IF(AC44&lt;=0.8,"Mayor","Catastrófico"))))),"")</f>
        <v>Moderado</v>
      </c>
      <c r="AC44" s="230">
        <f t="shared" ref="AC44:AC49" ca="1" si="44">IFERROR(IF(R44="Impacto",(N44-(+N44*U44)),IF(R44="Probabilidad",N44,"")),"")</f>
        <v>0.6</v>
      </c>
      <c r="AD44" s="233" t="str">
        <f t="shared" ref="AD44:AD50" ca="1" si="45">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229" t="s">
        <v>120</v>
      </c>
      <c r="AF44" s="143" t="s">
        <v>124</v>
      </c>
      <c r="AG44" s="224" t="s">
        <v>455</v>
      </c>
      <c r="AH44" s="164">
        <v>44652</v>
      </c>
      <c r="AI44" s="234">
        <v>44896</v>
      </c>
      <c r="AJ44" s="235" t="s">
        <v>125</v>
      </c>
      <c r="AK44" s="170">
        <v>1</v>
      </c>
      <c r="AL44" s="240" t="s">
        <v>313</v>
      </c>
      <c r="AM44" s="170">
        <v>1</v>
      </c>
      <c r="AN44" s="238" t="s">
        <v>503</v>
      </c>
      <c r="AO44" s="170">
        <v>1</v>
      </c>
      <c r="AP44" s="241" t="s">
        <v>504</v>
      </c>
    </row>
    <row r="45" spans="1:42" ht="46.5" customHeight="1" x14ac:dyDescent="0.25">
      <c r="A45" s="99">
        <v>15</v>
      </c>
      <c r="B45" s="209" t="s">
        <v>118</v>
      </c>
      <c r="C45" s="169" t="s">
        <v>93</v>
      </c>
      <c r="D45" s="169" t="s">
        <v>328</v>
      </c>
      <c r="E45" s="169" t="s">
        <v>326</v>
      </c>
      <c r="F45" s="169" t="s">
        <v>327</v>
      </c>
      <c r="G45" s="169" t="s">
        <v>66</v>
      </c>
      <c r="H45" s="174">
        <v>130</v>
      </c>
      <c r="I45" s="171" t="str">
        <f t="shared" si="34"/>
        <v>Media</v>
      </c>
      <c r="J45" s="172">
        <f t="shared" si="35"/>
        <v>0.6</v>
      </c>
      <c r="K45" s="172" t="s">
        <v>94</v>
      </c>
      <c r="L45" s="172" t="str">
        <f ca="1">IF(NOT(ISERROR(MATCH(K45,'Tabla Impacto'!$B$152:$B$154,0))),'Tabla Impacto'!$F$154&amp;"Por favor no seleccionar los criterios de impacto(Afectación Económica o presupuestal y Pérdida Reputacional)",K45)</f>
        <v xml:space="preserve">     Entre 50 y 100 SMLMV </v>
      </c>
      <c r="M45" s="171" t="str">
        <f ca="1">IF(OR(L45='Tabla Impacto'!$C$11,L45='Tabla Impacto'!$D$11),"Leve",IF(OR(L45='Tabla Impacto'!$C$12,L45='Tabla Impacto'!$D$12),"Menor",IF(OR(L45='Tabla Impacto'!$C$13,L45='Tabla Impacto'!$D$13),"Moderado",IF(OR(#REF!='Tabla Impacto'!$C$14,L45='Tabla Impacto'!$D$14),"Mayor",IF(OR(L45='Tabla Impacto'!$C$15,#REF!='Tabla Impacto'!$D$15),"Catastrófico","")))))</f>
        <v>Moderado</v>
      </c>
      <c r="N45" s="172">
        <f t="shared" ca="1" si="36"/>
        <v>0.6</v>
      </c>
      <c r="O45" s="173" t="str">
        <f t="shared" ca="1" si="37"/>
        <v>Moderado</v>
      </c>
      <c r="P45" s="174">
        <v>1</v>
      </c>
      <c r="Q45" s="161" t="s">
        <v>329</v>
      </c>
      <c r="R45" s="174" t="str">
        <f t="shared" si="38"/>
        <v>Probabilidad</v>
      </c>
      <c r="S45" s="154" t="s">
        <v>70</v>
      </c>
      <c r="T45" s="154" t="s">
        <v>71</v>
      </c>
      <c r="U45" s="155" t="str">
        <f t="shared" si="39"/>
        <v>40%</v>
      </c>
      <c r="V45" s="154" t="s">
        <v>72</v>
      </c>
      <c r="W45" s="154" t="s">
        <v>73</v>
      </c>
      <c r="X45" s="154" t="s">
        <v>74</v>
      </c>
      <c r="Y45" s="156">
        <f t="shared" si="40"/>
        <v>0.36</v>
      </c>
      <c r="Z45" s="157" t="str">
        <f t="shared" si="41"/>
        <v>Baja</v>
      </c>
      <c r="AA45" s="155">
        <f t="shared" si="42"/>
        <v>0.36</v>
      </c>
      <c r="AB45" s="157" t="str">
        <f t="shared" ca="1" si="43"/>
        <v>Moderado</v>
      </c>
      <c r="AC45" s="155">
        <f t="shared" ca="1" si="44"/>
        <v>0.6</v>
      </c>
      <c r="AD45" s="158" t="str">
        <f t="shared" ca="1" si="45"/>
        <v>Moderado</v>
      </c>
      <c r="AE45" s="154" t="s">
        <v>120</v>
      </c>
      <c r="AF45" s="143" t="s">
        <v>330</v>
      </c>
      <c r="AG45" s="169" t="s">
        <v>169</v>
      </c>
      <c r="AH45" s="164">
        <v>44652</v>
      </c>
      <c r="AI45" s="164">
        <v>44896</v>
      </c>
      <c r="AJ45" s="145" t="s">
        <v>128</v>
      </c>
      <c r="AK45" s="174">
        <v>1</v>
      </c>
      <c r="AL45" s="237" t="s">
        <v>331</v>
      </c>
      <c r="AM45" s="174">
        <v>1</v>
      </c>
      <c r="AN45" s="238" t="s">
        <v>503</v>
      </c>
      <c r="AO45" s="174">
        <v>1</v>
      </c>
      <c r="AP45" s="241" t="s">
        <v>504</v>
      </c>
    </row>
    <row r="46" spans="1:42" ht="46.5" customHeight="1" x14ac:dyDescent="0.25">
      <c r="A46" s="311">
        <v>16</v>
      </c>
      <c r="B46" s="326" t="s">
        <v>118</v>
      </c>
      <c r="C46" s="304" t="s">
        <v>93</v>
      </c>
      <c r="D46" s="325" t="s">
        <v>458</v>
      </c>
      <c r="E46" s="325" t="s">
        <v>457</v>
      </c>
      <c r="F46" s="304" t="s">
        <v>459</v>
      </c>
      <c r="G46" s="304" t="s">
        <v>246</v>
      </c>
      <c r="H46" s="306">
        <v>100</v>
      </c>
      <c r="I46" s="308" t="str">
        <f>IF(H46&lt;=0,"",IF(H46&lt;=2,"Muy Baja",IF(H46&lt;=24,"Baja",IF(H46&lt;=500,"Media",IF(H46&lt;=5000,"Alta","Muy Alta")))))</f>
        <v>Media</v>
      </c>
      <c r="J46" s="318">
        <f>IF(I46="","",IF(I46="Muy Baja",0.2,IF(I46="Baja",0.4,IF(I46="Media",0.6,IF(I46="Alta",0.8,IF(I46="Muy Alta",1,))))))</f>
        <v>0.6</v>
      </c>
      <c r="K46" s="304" t="s">
        <v>94</v>
      </c>
      <c r="L46" s="318" t="str">
        <f ca="1">IF(NOT(ISERROR(MATCH(K46,'Tabla Impacto'!$B$152:$B$154,0))),'Tabla Impacto'!$F$154&amp;"Por favor no seleccionar los criterios de impacto(Afectación Económica o presupuestal y Pérdida Reputacional)",K46)</f>
        <v xml:space="preserve">     Entre 50 y 100 SMLMV </v>
      </c>
      <c r="M46" s="308" t="str">
        <f ca="1">IF(OR(L46='Tabla Impacto'!$C$11,L46='Tabla Impacto'!$D$11),"Leve",IF(OR(L46='Tabla Impacto'!$C$12,L46='Tabla Impacto'!$D$12),"Menor",IF(OR(L46='Tabla Impacto'!$C$13,L46='Tabla Impacto'!$D$13),"Moderado",IF(OR(#REF!='Tabla Impacto'!$C$14,L46='Tabla Impacto'!$D$14),"Mayor",IF(OR(L46='Tabla Impacto'!$C$15,L39='Tabla Impacto'!$D$15),"Catastrófico","")))))</f>
        <v>Moderado</v>
      </c>
      <c r="N46" s="318">
        <f ca="1">IF(M46="","",IF(M46="Leve",0.2,IF(M46="Menor",0.4,IF(M46="Moderado",0.6,IF(M46="Mayor",0.8,IF(M46="Catastrófico",1,))))))</f>
        <v>0.6</v>
      </c>
      <c r="O46" s="319"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Moderado</v>
      </c>
      <c r="P46" s="174">
        <v>1</v>
      </c>
      <c r="Q46" s="149" t="s">
        <v>460</v>
      </c>
      <c r="R46" s="174" t="str">
        <f t="shared" ref="R46:R48" si="46">IF(OR(S46="Preventivo",S46="Detectivo"),"Probabilidad",IF(S46="Correctivo","Impacto",""))</f>
        <v>Probabilidad</v>
      </c>
      <c r="S46" s="154" t="s">
        <v>70</v>
      </c>
      <c r="T46" s="154" t="s">
        <v>71</v>
      </c>
      <c r="U46" s="155" t="str">
        <f t="shared" ref="U46" si="47">IF(AND(S46="Preventivo",T46="Automático"),"50%",IF(AND(S46="Preventivo",T46="Manual"),"40%",IF(AND(S46="Detectivo",T46="Automático"),"40%",IF(AND(S46="Detectivo",T46="Manual"),"30%",IF(AND(S46="Correctivo",T46="Automático"),"35%",IF(AND(S46="Correctivo",T46="Manual"),"25%",""))))))</f>
        <v>40%</v>
      </c>
      <c r="V46" s="154" t="s">
        <v>232</v>
      </c>
      <c r="W46" s="154" t="s">
        <v>73</v>
      </c>
      <c r="X46" s="154" t="s">
        <v>237</v>
      </c>
      <c r="Y46" s="156">
        <f>IFERROR(IF(R46="Probabilidad",(J46-(+J46*U46)),IF(R46="Impacto",J46,"")),"")</f>
        <v>0.36</v>
      </c>
      <c r="Z46" s="157" t="str">
        <f t="shared" ref="Z46" si="48">IFERROR(IF(Y46="","",IF(Y46&lt;=0.2,"Muy Baja",IF(Y46&lt;=0.4,"Baja",IF(Y46&lt;=0.6,"Media",IF(Y46&lt;=0.8,"Alta","Muy Alta"))))),"")</f>
        <v>Baja</v>
      </c>
      <c r="AA46" s="155">
        <f t="shared" ref="AA46" si="49">+Y46</f>
        <v>0.36</v>
      </c>
      <c r="AB46" s="157" t="str">
        <f ca="1">IFERROR(IF(AC46="","",IF(AC46&lt;=0.2,"Leve",IF(AC46&lt;=0.4,"Menor",IF(AC46&lt;=0.6,"Moderado",IF(AC46&lt;=0.8,"Mayor","Catastrófico"))))),"")</f>
        <v>Moderado</v>
      </c>
      <c r="AC46" s="155">
        <f ca="1">IFERROR(IF(R46="Impacto",(N46-(+N46*U46)),IF(R46="Probabilidad",N46,"")),"")</f>
        <v>0.6</v>
      </c>
      <c r="AD46" s="158" t="str">
        <f t="shared" ref="AD46" ca="1" si="50">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54" t="s">
        <v>75</v>
      </c>
      <c r="AF46" s="151" t="s">
        <v>463</v>
      </c>
      <c r="AG46" s="174" t="s">
        <v>365</v>
      </c>
      <c r="AH46" s="164">
        <v>44652</v>
      </c>
      <c r="AI46" s="152">
        <v>44592</v>
      </c>
      <c r="AJ46" s="153" t="s">
        <v>466</v>
      </c>
      <c r="AK46" s="174">
        <v>1</v>
      </c>
      <c r="AL46" s="161" t="s">
        <v>512</v>
      </c>
      <c r="AM46" s="174">
        <v>1</v>
      </c>
      <c r="AN46" s="238" t="s">
        <v>503</v>
      </c>
      <c r="AO46" s="174">
        <v>1</v>
      </c>
      <c r="AP46" s="241" t="s">
        <v>504</v>
      </c>
    </row>
    <row r="47" spans="1:42" ht="46.5" customHeight="1" x14ac:dyDescent="0.25">
      <c r="A47" s="311"/>
      <c r="B47" s="326"/>
      <c r="C47" s="304"/>
      <c r="D47" s="325"/>
      <c r="E47" s="325"/>
      <c r="F47" s="304"/>
      <c r="G47" s="304"/>
      <c r="H47" s="306"/>
      <c r="I47" s="308"/>
      <c r="J47" s="318"/>
      <c r="K47" s="304"/>
      <c r="L47" s="318"/>
      <c r="M47" s="308"/>
      <c r="N47" s="318"/>
      <c r="O47" s="319"/>
      <c r="P47" s="174">
        <v>2</v>
      </c>
      <c r="Q47" s="149" t="s">
        <v>461</v>
      </c>
      <c r="R47" s="174" t="str">
        <f t="shared" si="46"/>
        <v>Impacto</v>
      </c>
      <c r="S47" s="154" t="s">
        <v>225</v>
      </c>
      <c r="T47" s="154" t="s">
        <v>174</v>
      </c>
      <c r="U47" s="155" t="str">
        <f t="shared" ref="U47:U48" si="51">IF(AND(S47="Preventivo",T47="Automático"),"50%",IF(AND(S47="Preventivo",T47="Manual"),"40%",IF(AND(S47="Detectivo",T47="Automático"),"40%",IF(AND(S47="Detectivo",T47="Manual"),"30%",IF(AND(S47="Correctivo",T47="Automático"),"35%",IF(AND(S47="Correctivo",T47="Manual"),"25%",""))))))</f>
        <v>35%</v>
      </c>
      <c r="V47" s="154" t="s">
        <v>232</v>
      </c>
      <c r="W47" s="154" t="s">
        <v>73</v>
      </c>
      <c r="X47" s="154" t="s">
        <v>237</v>
      </c>
      <c r="Y47" s="156">
        <f t="shared" ref="Y47:Y48" si="52">IFERROR(IF(R47="Probabilidad",(J47-(+J47*U47)),IF(R47="Impacto",J47,"")),"")</f>
        <v>0</v>
      </c>
      <c r="Z47" s="157" t="str">
        <f t="shared" ref="Z47:Z48" si="53">IFERROR(IF(Y47="","",IF(Y47&lt;=0.2,"Muy Baja",IF(Y47&lt;=0.4,"Baja",IF(Y47&lt;=0.6,"Media",IF(Y47&lt;=0.8,"Alta","Muy Alta"))))),"")</f>
        <v>Muy Baja</v>
      </c>
      <c r="AA47" s="155">
        <f t="shared" ref="AA47:AA48" si="54">+Y47</f>
        <v>0</v>
      </c>
      <c r="AB47" s="157" t="str">
        <f t="shared" ref="AB47:AB48" si="55">IFERROR(IF(AC47="","",IF(AC47&lt;=0.2,"Leve",IF(AC47&lt;=0.4,"Menor",IF(AC47&lt;=0.6,"Moderado",IF(AC47&lt;=0.8,"Mayor","Catastrófico"))))),"")</f>
        <v>Leve</v>
      </c>
      <c r="AC47" s="155">
        <f t="shared" ref="AC47:AC48" si="56">IFERROR(IF(R47="Impacto",(N47-(+N47*U47)),IF(R47="Probabilidad",N47,"")),"")</f>
        <v>0</v>
      </c>
      <c r="AD47" s="158" t="str">
        <f t="shared" ref="AD47:AD48" si="57">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Bajo</v>
      </c>
      <c r="AE47" s="154" t="s">
        <v>75</v>
      </c>
      <c r="AF47" s="151" t="s">
        <v>464</v>
      </c>
      <c r="AG47" s="174" t="s">
        <v>365</v>
      </c>
      <c r="AH47" s="164">
        <v>44652</v>
      </c>
      <c r="AI47" s="152">
        <v>44592</v>
      </c>
      <c r="AJ47" s="153" t="s">
        <v>466</v>
      </c>
      <c r="AK47" s="174">
        <v>2</v>
      </c>
      <c r="AL47" s="161" t="s">
        <v>512</v>
      </c>
      <c r="AM47" s="174">
        <v>2</v>
      </c>
      <c r="AN47" s="238" t="s">
        <v>503</v>
      </c>
      <c r="AO47" s="174">
        <v>2</v>
      </c>
      <c r="AP47" s="241" t="s">
        <v>504</v>
      </c>
    </row>
    <row r="48" spans="1:42" ht="46.5" customHeight="1" x14ac:dyDescent="0.25">
      <c r="A48" s="311"/>
      <c r="B48" s="326"/>
      <c r="C48" s="304"/>
      <c r="D48" s="325"/>
      <c r="E48" s="325"/>
      <c r="F48" s="304"/>
      <c r="G48" s="304"/>
      <c r="H48" s="306"/>
      <c r="I48" s="308"/>
      <c r="J48" s="318"/>
      <c r="K48" s="304"/>
      <c r="L48" s="318"/>
      <c r="M48" s="308"/>
      <c r="N48" s="318"/>
      <c r="O48" s="319"/>
      <c r="P48" s="174">
        <v>3</v>
      </c>
      <c r="Q48" s="150" t="s">
        <v>462</v>
      </c>
      <c r="R48" s="174" t="str">
        <f t="shared" si="46"/>
        <v>Probabilidad</v>
      </c>
      <c r="S48" s="154" t="s">
        <v>81</v>
      </c>
      <c r="T48" s="154" t="s">
        <v>71</v>
      </c>
      <c r="U48" s="155" t="str">
        <f t="shared" si="51"/>
        <v>30%</v>
      </c>
      <c r="V48" s="154" t="s">
        <v>72</v>
      </c>
      <c r="W48" s="154" t="s">
        <v>167</v>
      </c>
      <c r="X48" s="154" t="s">
        <v>74</v>
      </c>
      <c r="Y48" s="156">
        <f t="shared" si="52"/>
        <v>0</v>
      </c>
      <c r="Z48" s="157" t="str">
        <f t="shared" si="53"/>
        <v>Muy Baja</v>
      </c>
      <c r="AA48" s="155">
        <f t="shared" si="54"/>
        <v>0</v>
      </c>
      <c r="AB48" s="157" t="str">
        <f t="shared" si="55"/>
        <v>Leve</v>
      </c>
      <c r="AC48" s="155">
        <f t="shared" si="56"/>
        <v>0</v>
      </c>
      <c r="AD48" s="158" t="str">
        <f t="shared" si="57"/>
        <v>Bajo</v>
      </c>
      <c r="AE48" s="154" t="s">
        <v>75</v>
      </c>
      <c r="AF48" s="151" t="s">
        <v>465</v>
      </c>
      <c r="AG48" s="174" t="s">
        <v>365</v>
      </c>
      <c r="AH48" s="164">
        <v>44652</v>
      </c>
      <c r="AI48" s="152">
        <v>44592</v>
      </c>
      <c r="AJ48" s="153" t="s">
        <v>466</v>
      </c>
      <c r="AK48" s="174">
        <v>3</v>
      </c>
      <c r="AL48" s="161" t="s">
        <v>512</v>
      </c>
      <c r="AM48" s="174">
        <v>3</v>
      </c>
      <c r="AN48" s="238" t="s">
        <v>503</v>
      </c>
      <c r="AO48" s="174">
        <v>3</v>
      </c>
      <c r="AP48" s="241" t="s">
        <v>504</v>
      </c>
    </row>
    <row r="49" spans="1:42" ht="46.5" customHeight="1" x14ac:dyDescent="0.25">
      <c r="A49" s="99">
        <v>17</v>
      </c>
      <c r="B49" s="209" t="s">
        <v>118</v>
      </c>
      <c r="C49" s="169" t="s">
        <v>129</v>
      </c>
      <c r="D49" s="169" t="s">
        <v>332</v>
      </c>
      <c r="E49" s="169" t="s">
        <v>130</v>
      </c>
      <c r="F49" s="169" t="s">
        <v>131</v>
      </c>
      <c r="G49" s="169" t="s">
        <v>66</v>
      </c>
      <c r="H49" s="174">
        <v>130</v>
      </c>
      <c r="I49" s="171" t="str">
        <f t="shared" si="34"/>
        <v>Media</v>
      </c>
      <c r="J49" s="172">
        <f t="shared" si="35"/>
        <v>0.6</v>
      </c>
      <c r="K49" s="172" t="s">
        <v>94</v>
      </c>
      <c r="L49" s="172" t="str">
        <f ca="1">IF(NOT(ISERROR(MATCH(K49,'Tabla Impacto'!$B$152:$B$154,0))),'Tabla Impacto'!$F$154&amp;"Por favor no seleccionar los criterios de impacto(Afectación Económica o presupuestal y Pérdida Reputacional)",K49)</f>
        <v xml:space="preserve">     Entre 50 y 100 SMLMV </v>
      </c>
      <c r="M49" s="171" t="str">
        <f ca="1">IF(OR(L49='Tabla Impacto'!$C$11,L49='Tabla Impacto'!$D$11),"Leve",IF(OR(L49='Tabla Impacto'!$C$12,L49='Tabla Impacto'!$D$12),"Menor",IF(OR(L49='Tabla Impacto'!$C$13,L49='Tabla Impacto'!$D$13),"Moderado",IF(OR(#REF!='Tabla Impacto'!$C$14,L49='Tabla Impacto'!$D$14),"Mayor",IF(OR(L49='Tabla Impacto'!$C$15,#REF!='Tabla Impacto'!$D$15),"Catastrófico","")))))</f>
        <v>Moderado</v>
      </c>
      <c r="N49" s="172">
        <f t="shared" ca="1" si="36"/>
        <v>0.6</v>
      </c>
      <c r="O49" s="173" t="str">
        <f t="shared" ca="1" si="37"/>
        <v>Moderado</v>
      </c>
      <c r="P49" s="174">
        <v>1</v>
      </c>
      <c r="Q49" s="228" t="s">
        <v>333</v>
      </c>
      <c r="R49" s="174" t="str">
        <f t="shared" si="38"/>
        <v>Probabilidad</v>
      </c>
      <c r="S49" s="154" t="s">
        <v>70</v>
      </c>
      <c r="T49" s="154" t="s">
        <v>71</v>
      </c>
      <c r="U49" s="155" t="str">
        <f t="shared" si="39"/>
        <v>40%</v>
      </c>
      <c r="V49" s="154" t="s">
        <v>72</v>
      </c>
      <c r="W49" s="154" t="s">
        <v>73</v>
      </c>
      <c r="X49" s="154" t="s">
        <v>74</v>
      </c>
      <c r="Y49" s="156">
        <f t="shared" si="40"/>
        <v>0.36</v>
      </c>
      <c r="Z49" s="157" t="str">
        <f t="shared" si="41"/>
        <v>Baja</v>
      </c>
      <c r="AA49" s="155">
        <f t="shared" si="42"/>
        <v>0.36</v>
      </c>
      <c r="AB49" s="157" t="str">
        <f t="shared" ca="1" si="43"/>
        <v>Moderado</v>
      </c>
      <c r="AC49" s="155">
        <f t="shared" ca="1" si="44"/>
        <v>0.6</v>
      </c>
      <c r="AD49" s="158" t="str">
        <f t="shared" ca="1" si="45"/>
        <v>Moderado</v>
      </c>
      <c r="AE49" s="154" t="s">
        <v>120</v>
      </c>
      <c r="AF49" s="143" t="s">
        <v>333</v>
      </c>
      <c r="AG49" s="169" t="s">
        <v>455</v>
      </c>
      <c r="AH49" s="164">
        <v>44652</v>
      </c>
      <c r="AI49" s="164">
        <v>44896</v>
      </c>
      <c r="AJ49" s="145" t="s">
        <v>334</v>
      </c>
      <c r="AK49" s="174">
        <v>1</v>
      </c>
      <c r="AL49" s="237" t="s">
        <v>335</v>
      </c>
      <c r="AM49" s="174">
        <v>1</v>
      </c>
      <c r="AN49" s="238" t="s">
        <v>503</v>
      </c>
      <c r="AO49" s="174">
        <v>1</v>
      </c>
      <c r="AP49" s="241" t="s">
        <v>504</v>
      </c>
    </row>
    <row r="50" spans="1:42" ht="46.5" customHeight="1" x14ac:dyDescent="0.25">
      <c r="A50" s="168">
        <v>18</v>
      </c>
      <c r="B50" s="166" t="s">
        <v>107</v>
      </c>
      <c r="C50" s="169" t="s">
        <v>93</v>
      </c>
      <c r="D50" s="145" t="s">
        <v>317</v>
      </c>
      <c r="E50" s="145" t="s">
        <v>316</v>
      </c>
      <c r="F50" s="218" t="s">
        <v>318</v>
      </c>
      <c r="G50" s="169" t="s">
        <v>66</v>
      </c>
      <c r="H50" s="174">
        <v>24</v>
      </c>
      <c r="I50" s="171" t="str">
        <f t="shared" si="34"/>
        <v>Baja</v>
      </c>
      <c r="J50" s="172">
        <f t="shared" si="35"/>
        <v>0.4</v>
      </c>
      <c r="K50" s="172" t="s">
        <v>127</v>
      </c>
      <c r="L50" s="172" t="str">
        <f ca="1">IF(NOT(ISERROR(MATCH(K50,'Tabla Impacto'!$B$152:$B$154,0))),'Tabla Impacto'!$F$154&amp;"Por favor no seleccionar los criterios de impacto(Afectación Económica o presupuestal y Pérdida Reputacional)",K50)</f>
        <v xml:space="preserve">     Afectación menor a 10 SMLMV .</v>
      </c>
      <c r="M50" s="171" t="str">
        <f ca="1">IF(OR(L50='Tabla Impacto'!$C$11,L50='Tabla Impacto'!$D$11),"Leve",IF(OR(L50='Tabla Impacto'!$C$12,L50='Tabla Impacto'!$D$12),"Menor",IF(OR(L50='Tabla Impacto'!$C$13,L50='Tabla Impacto'!$D$13),"Moderado",IF(OR(#REF!='Tabla Impacto'!$C$14,L50='Tabla Impacto'!$D$14),"Mayor",IF(OR(L50='Tabla Impacto'!$C$15,L22='Tabla Impacto'!$D$15),"Catastrófico","")))))</f>
        <v>Leve</v>
      </c>
      <c r="N50" s="172">
        <f t="shared" ca="1" si="36"/>
        <v>0.2</v>
      </c>
      <c r="O50" s="173" t="str">
        <f t="shared" ca="1" si="37"/>
        <v>Bajo</v>
      </c>
      <c r="P50" s="174">
        <v>1</v>
      </c>
      <c r="Q50" s="228" t="s">
        <v>319</v>
      </c>
      <c r="R50" s="174" t="str">
        <f t="shared" si="38"/>
        <v>Probabilidad</v>
      </c>
      <c r="S50" s="154" t="s">
        <v>70</v>
      </c>
      <c r="T50" s="154" t="s">
        <v>71</v>
      </c>
      <c r="U50" s="155" t="str">
        <f t="shared" si="39"/>
        <v>40%</v>
      </c>
      <c r="V50" s="154" t="s">
        <v>72</v>
      </c>
      <c r="W50" s="154" t="s">
        <v>73</v>
      </c>
      <c r="X50" s="154" t="s">
        <v>74</v>
      </c>
      <c r="Y50" s="156">
        <f t="shared" ref="Y50:Y57" si="58">IFERROR(IF(R50="Probabilidad",(J50-(+J50*U50)),IF(R50="Impacto",J50,"")),"")</f>
        <v>0.24</v>
      </c>
      <c r="Z50" s="157" t="str">
        <f t="shared" si="41"/>
        <v>Baja</v>
      </c>
      <c r="AA50" s="155">
        <f t="shared" si="42"/>
        <v>0.24</v>
      </c>
      <c r="AB50" s="157" t="str">
        <f t="shared" ref="AB50:AB57" ca="1" si="59">IFERROR(IF(AC50="","",IF(AC50&lt;=0.2,"Leve",IF(AC50&lt;=0.4,"Menor",IF(AC50&lt;=0.6,"Moderado",IF(AC50&lt;=0.8,"Mayor","Catastrófico"))))),"")</f>
        <v>Leve</v>
      </c>
      <c r="AC50" s="155">
        <f t="shared" ref="AC50:AC57" ca="1" si="60">IFERROR(IF(R50="Impacto",(N50-(+N50*U50)),IF(R50="Probabilidad",N50,"")),"")</f>
        <v>0.2</v>
      </c>
      <c r="AD50" s="158" t="str">
        <f t="shared" ca="1" si="45"/>
        <v>Bajo</v>
      </c>
      <c r="AE50" s="154" t="s">
        <v>75</v>
      </c>
      <c r="AF50" s="143" t="s">
        <v>319</v>
      </c>
      <c r="AG50" s="169" t="s">
        <v>455</v>
      </c>
      <c r="AH50" s="164">
        <v>44652</v>
      </c>
      <c r="AI50" s="164">
        <v>44896</v>
      </c>
      <c r="AJ50" s="208" t="s">
        <v>320</v>
      </c>
      <c r="AK50" s="174">
        <v>1</v>
      </c>
      <c r="AL50" s="237" t="s">
        <v>321</v>
      </c>
      <c r="AM50" s="174">
        <v>1</v>
      </c>
      <c r="AN50" s="238" t="s">
        <v>503</v>
      </c>
      <c r="AO50" s="174">
        <v>1</v>
      </c>
      <c r="AP50" s="241" t="s">
        <v>504</v>
      </c>
    </row>
    <row r="51" spans="1:42" ht="46.5" customHeight="1" x14ac:dyDescent="0.25">
      <c r="A51" s="11">
        <v>19</v>
      </c>
      <c r="B51" s="210" t="s">
        <v>156</v>
      </c>
      <c r="C51" s="169" t="s">
        <v>93</v>
      </c>
      <c r="D51" s="169" t="s">
        <v>345</v>
      </c>
      <c r="E51" s="169" t="s">
        <v>344</v>
      </c>
      <c r="F51" s="169" t="s">
        <v>346</v>
      </c>
      <c r="G51" s="169" t="s">
        <v>117</v>
      </c>
      <c r="H51" s="170">
        <v>12</v>
      </c>
      <c r="I51" s="171" t="str">
        <f>IF(H51&lt;=0,"",IF(H51&lt;=2,"Muy Baja",IF(H51&lt;=24,"Baja",IF(H51&lt;=500,"Media",IF(H51&lt;=5000,"Alta","Muy Alta")))))</f>
        <v>Baja</v>
      </c>
      <c r="J51" s="172">
        <f>IF(I51="","",IF(I51="Muy Baja",0.2,IF(I51="Baja",0.4,IF(I51="Media",0.6,IF(I51="Alta",0.8,IF(I51="Muy Alta",1,))))))</f>
        <v>0.4</v>
      </c>
      <c r="K51" s="169" t="s">
        <v>68</v>
      </c>
      <c r="L51" s="172" t="str">
        <f ca="1">IF(NOT(ISERROR(MATCH(K51,'Tabla Impacto'!$B$152:$B$154,0))),'Tabla Impacto'!$F$154&amp;"Por favor no seleccionar los criterios de impacto(Afectación Económica o presupuestal y Pérdida Reputacional)",K51)</f>
        <v xml:space="preserve">     El riesgo afecta la imagen de la entidad con algunos usuarios de relevancia frente al logro de los objetivos</v>
      </c>
      <c r="M51" s="171" t="str">
        <f ca="1">IF(OR(L51='Tabla Impacto'!$C$11,L51='Tabla Impacto'!$D$11),"Leve",IF(OR(L51='Tabla Impacto'!$C$12,L51='Tabla Impacto'!$D$12),"Menor",IF(OR(L51='Tabla Impacto'!$C$13,L51='Tabla Impacto'!$D$13),"Moderado",IF(OR(#REF!='Tabla Impacto'!$C$14,L51='Tabla Impacto'!$D$14),"Mayor",IF(OR(L51='Tabla Impacto'!$C$15,#REF!='Tabla Impacto'!$D$15),"Catastrófico","")))))</f>
        <v>Moderado</v>
      </c>
      <c r="N51" s="172">
        <f ca="1">IF(M51="","",IF(M51="Leve",0.2,IF(M51="Menor",0.4,IF(M51="Moderado",0.6,IF(M51="Mayor",0.8,IF(M51="Catastrófico",1,))))))</f>
        <v>0.6</v>
      </c>
      <c r="O51" s="173" t="str">
        <f ca="1">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Moderado</v>
      </c>
      <c r="P51" s="174">
        <v>1</v>
      </c>
      <c r="Q51" s="236" t="s">
        <v>347</v>
      </c>
      <c r="R51" s="174" t="str">
        <f t="shared" ref="R51:R56" si="61">IF(OR(S51="Preventivo",S51="Detectivo"),"Probabilidad",IF(S51="Correctivo","Impacto",""))</f>
        <v>Probabilidad</v>
      </c>
      <c r="S51" s="154" t="s">
        <v>70</v>
      </c>
      <c r="T51" s="154" t="s">
        <v>71</v>
      </c>
      <c r="U51" s="155" t="str">
        <f t="shared" ref="U51:U56" si="62">IF(AND(S51="Preventivo",T51="Automático"),"50%",IF(AND(S51="Preventivo",T51="Manual"),"40%",IF(AND(S51="Detectivo",T51="Automático"),"40%",IF(AND(S51="Detectivo",T51="Manual"),"30%",IF(AND(S51="Correctivo",T51="Automático"),"35%",IF(AND(S51="Correctivo",T51="Manual"),"25%",""))))))</f>
        <v>40%</v>
      </c>
      <c r="V51" s="154" t="s">
        <v>72</v>
      </c>
      <c r="W51" s="154" t="s">
        <v>73</v>
      </c>
      <c r="X51" s="154" t="s">
        <v>74</v>
      </c>
      <c r="Y51" s="156">
        <f t="shared" si="58"/>
        <v>0.24</v>
      </c>
      <c r="Z51" s="157" t="str">
        <f>IFERROR(IF(Y51="","",IF(Y51&lt;=0.2,"Muy Baja",IF(Y51&lt;=0.4,"Baja",IF(Y51&lt;=0.6,"Media",IF(Y51&lt;=0.8,"Alta","Muy Alta"))))),"")</f>
        <v>Baja</v>
      </c>
      <c r="AA51" s="155">
        <f>+Y51</f>
        <v>0.24</v>
      </c>
      <c r="AB51" s="157" t="str">
        <f t="shared" ca="1" si="59"/>
        <v>Moderado</v>
      </c>
      <c r="AC51" s="155">
        <f t="shared" ca="1" si="60"/>
        <v>0.6</v>
      </c>
      <c r="AD51" s="158" t="str">
        <f ca="1">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154" t="s">
        <v>75</v>
      </c>
      <c r="AF51" s="143" t="s">
        <v>157</v>
      </c>
      <c r="AG51" s="169" t="s">
        <v>83</v>
      </c>
      <c r="AH51" s="164">
        <v>44652</v>
      </c>
      <c r="AI51" s="164">
        <v>44573</v>
      </c>
      <c r="AJ51" s="161" t="s">
        <v>158</v>
      </c>
      <c r="AK51" s="174">
        <v>1</v>
      </c>
      <c r="AL51" s="161" t="s">
        <v>348</v>
      </c>
      <c r="AM51" s="174">
        <v>1</v>
      </c>
      <c r="AN51" s="238" t="s">
        <v>503</v>
      </c>
      <c r="AO51" s="174">
        <v>1</v>
      </c>
      <c r="AP51" s="241" t="s">
        <v>504</v>
      </c>
    </row>
    <row r="52" spans="1:42" ht="46.5" customHeight="1" x14ac:dyDescent="0.25">
      <c r="A52" s="315">
        <v>20</v>
      </c>
      <c r="B52" s="309" t="s">
        <v>156</v>
      </c>
      <c r="C52" s="304" t="s">
        <v>93</v>
      </c>
      <c r="D52" s="304" t="s">
        <v>349</v>
      </c>
      <c r="E52" s="304" t="s">
        <v>350</v>
      </c>
      <c r="F52" s="304" t="s">
        <v>351</v>
      </c>
      <c r="G52" s="304" t="s">
        <v>66</v>
      </c>
      <c r="H52" s="306">
        <v>12</v>
      </c>
      <c r="I52" s="308" t="str">
        <f>IF(H52&lt;=0,"",IF(H52&lt;=2,"Muy Baja",IF(H52&lt;=24,"Baja",IF(H52&lt;=500,"Media",IF(H52&lt;=5000,"Alta","Muy Alta")))))</f>
        <v>Baja</v>
      </c>
      <c r="J52" s="318">
        <f>IF(I52="","",IF(I52="Muy Baja",0.2,IF(I52="Baja",0.4,IF(I52="Media",0.6,IF(I52="Alta",0.8,IF(I52="Muy Alta",1,))))))</f>
        <v>0.4</v>
      </c>
      <c r="K52" s="304" t="s">
        <v>68</v>
      </c>
      <c r="L52" s="318"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308" t="str">
        <f ca="1">IF(OR(L52='Tabla Impacto'!$C$11,L52='Tabla Impacto'!$D$11),"Leve",IF(OR(L52='Tabla Impacto'!$C$12,L52='Tabla Impacto'!$D$12),"Menor",IF(OR(L52='Tabla Impacto'!$C$13,L52='Tabla Impacto'!$D$13),"Moderado",IF(OR(#REF!='Tabla Impacto'!$C$14,L52='Tabla Impacto'!$D$14),"Mayor",IF(OR(L52='Tabla Impacto'!$C$15,#REF!='Tabla Impacto'!$D$15),"Catastrófico","")))))</f>
        <v>Moderado</v>
      </c>
      <c r="N52" s="318">
        <f ca="1">IF(M52="","",IF(M52="Leve",0.2,IF(M52="Menor",0.4,IF(M52="Moderado",0.6,IF(M52="Mayor",0.8,IF(M52="Catastrófico",1,))))))</f>
        <v>0.6</v>
      </c>
      <c r="O52" s="319"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Moderado</v>
      </c>
      <c r="P52" s="174">
        <v>1</v>
      </c>
      <c r="Q52" s="236" t="s">
        <v>159</v>
      </c>
      <c r="R52" s="174" t="str">
        <f t="shared" si="61"/>
        <v>Probabilidad</v>
      </c>
      <c r="S52" s="154" t="s">
        <v>70</v>
      </c>
      <c r="T52" s="154" t="s">
        <v>71</v>
      </c>
      <c r="U52" s="155" t="str">
        <f t="shared" si="62"/>
        <v>40%</v>
      </c>
      <c r="V52" s="154" t="s">
        <v>72</v>
      </c>
      <c r="W52" s="154" t="s">
        <v>73</v>
      </c>
      <c r="X52" s="154" t="s">
        <v>74</v>
      </c>
      <c r="Y52" s="156">
        <f t="shared" si="58"/>
        <v>0.24</v>
      </c>
      <c r="Z52" s="157" t="str">
        <f>IFERROR(IF(Y52="","",IF(Y52&lt;=0.2,"Muy Baja",IF(Y52&lt;=0.4,"Baja",IF(Y52&lt;=0.6,"Media",IF(Y52&lt;=0.8,"Alta","Muy Alta"))))),"")</f>
        <v>Baja</v>
      </c>
      <c r="AA52" s="155">
        <f>+Y52</f>
        <v>0.24</v>
      </c>
      <c r="AB52" s="157" t="str">
        <f t="shared" ca="1" si="59"/>
        <v>Moderado</v>
      </c>
      <c r="AC52" s="155">
        <f t="shared" ca="1" si="60"/>
        <v>0.6</v>
      </c>
      <c r="AD52" s="158" t="str">
        <f ca="1">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Moderado</v>
      </c>
      <c r="AE52" s="154" t="s">
        <v>75</v>
      </c>
      <c r="AF52" s="143" t="s">
        <v>352</v>
      </c>
      <c r="AG52" s="169" t="s">
        <v>83</v>
      </c>
      <c r="AH52" s="164">
        <v>44652</v>
      </c>
      <c r="AI52" s="164">
        <v>44573</v>
      </c>
      <c r="AJ52" s="208" t="s">
        <v>353</v>
      </c>
      <c r="AK52" s="174">
        <v>1</v>
      </c>
      <c r="AL52" s="161" t="s">
        <v>354</v>
      </c>
      <c r="AM52" s="174">
        <v>1</v>
      </c>
      <c r="AN52" s="238" t="s">
        <v>503</v>
      </c>
      <c r="AO52" s="174">
        <v>1</v>
      </c>
      <c r="AP52" s="241" t="s">
        <v>504</v>
      </c>
    </row>
    <row r="53" spans="1:42" ht="46.5" customHeight="1" x14ac:dyDescent="0.25">
      <c r="A53" s="316"/>
      <c r="B53" s="317"/>
      <c r="C53" s="305"/>
      <c r="D53" s="305"/>
      <c r="E53" s="305"/>
      <c r="F53" s="305"/>
      <c r="G53" s="305"/>
      <c r="H53" s="307"/>
      <c r="I53" s="305"/>
      <c r="J53" s="305"/>
      <c r="K53" s="305"/>
      <c r="L53" s="305"/>
      <c r="M53" s="305"/>
      <c r="N53" s="305"/>
      <c r="O53" s="305"/>
      <c r="P53" s="174">
        <v>2</v>
      </c>
      <c r="Q53" s="161" t="s">
        <v>160</v>
      </c>
      <c r="R53" s="174" t="str">
        <f t="shared" si="61"/>
        <v>Probabilidad</v>
      </c>
      <c r="S53" s="154" t="s">
        <v>70</v>
      </c>
      <c r="T53" s="154" t="s">
        <v>71</v>
      </c>
      <c r="U53" s="155" t="str">
        <f t="shared" si="62"/>
        <v>40%</v>
      </c>
      <c r="V53" s="154" t="s">
        <v>72</v>
      </c>
      <c r="W53" s="154" t="s">
        <v>73</v>
      </c>
      <c r="X53" s="154" t="s">
        <v>74</v>
      </c>
      <c r="Y53" s="156">
        <f t="shared" si="58"/>
        <v>0</v>
      </c>
      <c r="Z53" s="157" t="str">
        <f>IFERROR(IF(Y53="","",IF(Y53&lt;=0.2,"Muy Baja",IF(Y53&lt;=0.4,"Baja",IF(Y53&lt;=0.6,"Media",IF(Y53&lt;=0.8,"Alta","Muy Alta"))))),"")</f>
        <v>Muy Baja</v>
      </c>
      <c r="AA53" s="155">
        <f>+Y53</f>
        <v>0</v>
      </c>
      <c r="AB53" s="157" t="str">
        <f t="shared" si="59"/>
        <v>Leve</v>
      </c>
      <c r="AC53" s="155">
        <f t="shared" si="60"/>
        <v>0</v>
      </c>
      <c r="AD53" s="158"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Bajo</v>
      </c>
      <c r="AE53" s="154" t="s">
        <v>75</v>
      </c>
      <c r="AF53" s="143" t="s">
        <v>161</v>
      </c>
      <c r="AG53" s="169" t="s">
        <v>162</v>
      </c>
      <c r="AH53" s="164">
        <v>44652</v>
      </c>
      <c r="AI53" s="164">
        <v>44573</v>
      </c>
      <c r="AJ53" s="208" t="s">
        <v>163</v>
      </c>
      <c r="AK53" s="174">
        <v>2</v>
      </c>
      <c r="AL53" s="161" t="s">
        <v>306</v>
      </c>
      <c r="AM53" s="174">
        <v>2</v>
      </c>
      <c r="AN53" s="238" t="s">
        <v>503</v>
      </c>
      <c r="AO53" s="174">
        <v>2</v>
      </c>
      <c r="AP53" s="241" t="s">
        <v>504</v>
      </c>
    </row>
    <row r="54" spans="1:42" ht="46.5" customHeight="1" x14ac:dyDescent="0.25">
      <c r="A54" s="292"/>
      <c r="B54" s="317"/>
      <c r="C54" s="305"/>
      <c r="D54" s="305"/>
      <c r="E54" s="305"/>
      <c r="F54" s="305"/>
      <c r="G54" s="305"/>
      <c r="H54" s="307"/>
      <c r="I54" s="305"/>
      <c r="J54" s="305"/>
      <c r="K54" s="305"/>
      <c r="L54" s="305"/>
      <c r="M54" s="305"/>
      <c r="N54" s="305"/>
      <c r="O54" s="305"/>
      <c r="P54" s="174">
        <v>3</v>
      </c>
      <c r="Q54" s="161" t="s">
        <v>164</v>
      </c>
      <c r="R54" s="174" t="str">
        <f t="shared" si="61"/>
        <v>Probabilidad</v>
      </c>
      <c r="S54" s="154" t="s">
        <v>70</v>
      </c>
      <c r="T54" s="154" t="s">
        <v>71</v>
      </c>
      <c r="U54" s="155" t="str">
        <f t="shared" si="62"/>
        <v>40%</v>
      </c>
      <c r="V54" s="154" t="s">
        <v>72</v>
      </c>
      <c r="W54" s="154" t="s">
        <v>73</v>
      </c>
      <c r="X54" s="154" t="s">
        <v>74</v>
      </c>
      <c r="Y54" s="156">
        <f t="shared" si="58"/>
        <v>0</v>
      </c>
      <c r="Z54" s="157" t="str">
        <f>IFERROR(IF(Y54="","",IF(Y54&lt;=0.2,"Muy Baja",IF(Y54&lt;=0.4,"Baja",IF(Y54&lt;=0.6,"Media",IF(Y54&lt;=0.8,"Alta","Muy Alta"))))),"")</f>
        <v>Muy Baja</v>
      </c>
      <c r="AA54" s="155">
        <f>+Y54</f>
        <v>0</v>
      </c>
      <c r="AB54" s="157" t="str">
        <f t="shared" si="59"/>
        <v>Leve</v>
      </c>
      <c r="AC54" s="155">
        <f t="shared" si="60"/>
        <v>0</v>
      </c>
      <c r="AD54" s="158" t="str">
        <f>IFERROR(IF(OR(AND(Z54="Muy Baja",AB54="Leve"),AND(Z54="Muy Baja",AB54="Menor"),AND(Z54="Baja",AB54="Leve")),"Bajo",IF(OR(AND(Z54="Muy baja",AB54="Moderado"),AND(Z54="Baja",AB54="Menor"),AND(Z54="Baja",AB54="Moderado"),AND(Z54="Media",AB54="Leve"),AND(Z54="Media",AB54="Menor"),AND(Z54="Media",AB54="Moderado"),AND(Z54="Alta",AB54="Leve"),AND(Z54="Alta",AB54="Menor")),"Moderado",IF(OR(AND(Z54="Muy Baja",AB54="Mayor"),AND(Z54="Baja",AB54="Mayor"),AND(Z54="Media",AB54="Mayor"),AND(Z54="Alta",AB54="Moderado"),AND(Z54="Alta",AB54="Mayor"),AND(Z54="Muy Alta",AB54="Leve"),AND(Z54="Muy Alta",AB54="Menor"),AND(Z54="Muy Alta",AB54="Moderado"),AND(Z54="Muy Alta",AB54="Mayor")),"Alto",IF(OR(AND(Z54="Muy Baja",AB54="Catastrófico"),AND(Z54="Baja",AB54="Catastrófico"),AND(Z54="Media",AB54="Catastrófico"),AND(Z54="Alta",AB54="Catastrófico"),AND(Z54="Muy Alta",AB54="Catastrófico")),"Extremo","")))),"")</f>
        <v>Bajo</v>
      </c>
      <c r="AE54" s="154" t="s">
        <v>75</v>
      </c>
      <c r="AF54" s="143" t="s">
        <v>165</v>
      </c>
      <c r="AG54" s="174" t="s">
        <v>83</v>
      </c>
      <c r="AH54" s="164">
        <v>44652</v>
      </c>
      <c r="AI54" s="164">
        <v>44573</v>
      </c>
      <c r="AJ54" s="208" t="s">
        <v>166</v>
      </c>
      <c r="AK54" s="174">
        <v>3</v>
      </c>
      <c r="AL54" s="161" t="s">
        <v>307</v>
      </c>
      <c r="AM54" s="174">
        <v>3</v>
      </c>
      <c r="AN54" s="238" t="s">
        <v>503</v>
      </c>
      <c r="AO54" s="174">
        <v>3</v>
      </c>
      <c r="AP54" s="241" t="s">
        <v>504</v>
      </c>
    </row>
    <row r="55" spans="1:42" ht="46.5" customHeight="1" x14ac:dyDescent="0.3">
      <c r="A55" s="160">
        <v>21</v>
      </c>
      <c r="B55" s="212" t="s">
        <v>156</v>
      </c>
      <c r="C55" s="169" t="s">
        <v>129</v>
      </c>
      <c r="D55" s="169" t="s">
        <v>356</v>
      </c>
      <c r="E55" s="169" t="s">
        <v>355</v>
      </c>
      <c r="F55" s="169" t="s">
        <v>357</v>
      </c>
      <c r="G55" s="169" t="s">
        <v>117</v>
      </c>
      <c r="H55" s="170">
        <v>4</v>
      </c>
      <c r="I55" s="171" t="str">
        <f>IF(H55&lt;=0,"",IF(H55&lt;=2,"Muy Baja",IF(H55&lt;=24,"Baja",IF(H55&lt;=500,"Media",IF(H55&lt;=5000,"Alta","Muy Alta")))))</f>
        <v>Baja</v>
      </c>
      <c r="J55" s="172">
        <f>IF(I55="","",IF(I55="Muy Baja",0.2,IF(I55="Baja",0.4,IF(I55="Media",0.6,IF(I55="Alta",0.8,IF(I55="Muy Alta",1,))))))</f>
        <v>0.4</v>
      </c>
      <c r="K55" s="169" t="s">
        <v>114</v>
      </c>
      <c r="L55" s="172" t="str">
        <f ca="1">IF(NOT(ISERROR(MATCH(K55,'Tabla Impacto'!$B$152:$B$154,0))),'Tabla Impacto'!$F$154&amp;"Por favor no seleccionar los criterios de impacto(Afectación Económica o presupuestal y Pérdida Reputacional)",K55)</f>
        <v xml:space="preserve">     El riesgo afecta la imagen de la entidad internamente, de conocimiento general, nivel interno, de junta dircetiva y accionistas y/o de provedores</v>
      </c>
      <c r="M55" s="171" t="str">
        <f ca="1">IF(OR(L55='Tabla Impacto'!$C$11,L55='Tabla Impacto'!$D$11),"Leve",IF(OR(L55='Tabla Impacto'!$C$12,L55='Tabla Impacto'!$D$12),"Menor",IF(OR(L55='Tabla Impacto'!$C$13,L55='Tabla Impacto'!$D$13),"Moderado",IF(OR(#REF!='Tabla Impacto'!$C$14,L55='Tabla Impacto'!$D$14),"Mayor",IF(OR(L55='Tabla Impacto'!$C$15,L38='Tabla Impacto'!$D$15),"Catastrófico","")))))</f>
        <v>Menor</v>
      </c>
      <c r="N55" s="172">
        <f ca="1">IF(M55="","",IF(M55="Leve",0.2,IF(M55="Menor",0.4,IF(M55="Moderado",0.6,IF(M55="Mayor",0.8,IF(M55="Catastrófico",1,))))))</f>
        <v>0.4</v>
      </c>
      <c r="O55" s="173" t="str">
        <f ca="1">IF(OR(AND(I55="Muy Baja",M55="Leve"),AND(I55="Muy Baja",M55="Menor"),AND(I55="Baja",M55="Leve")),"Bajo",IF(OR(AND(I55="Muy baja",M55="Moderado"),AND(I55="Baja",M55="Menor"),AND(I55="Baja",M55="Moderado"),AND(I55="Media",M55="Leve"),AND(I55="Media",M55="Menor"),AND(I55="Media",M55="Moderado"),AND(I55="Alta",M55="Leve"),AND(I55="Alta",M55="Menor")),"Moderado",IF(OR(AND(I55="Muy Baja",M55="Mayor"),AND(I55="Baja",M55="Mayor"),AND(I55="Media",M55="Mayor"),AND(I55="Alta",M55="Moderado"),AND(I55="Alta",M55="Mayor"),AND(I55="Muy Alta",M55="Leve"),AND(I55="Muy Alta",M55="Menor"),AND(I55="Muy Alta",M55="Moderado"),AND(I55="Muy Alta",M55="Mayor")),"Alto",IF(OR(AND(I55="Muy Baja",M55="Catastrófico"),AND(I55="Baja",M55="Catastrófico"),AND(I55="Media",M55="Catastrófico"),AND(I55="Alta",M55="Catastrófico"),AND(I55="Muy Alta",M55="Catastrófico")),"Extremo",""))))</f>
        <v>Moderado</v>
      </c>
      <c r="P55" s="174">
        <v>1</v>
      </c>
      <c r="Q55" s="153" t="s">
        <v>358</v>
      </c>
      <c r="R55" s="174" t="str">
        <f t="shared" si="61"/>
        <v>Probabilidad</v>
      </c>
      <c r="S55" s="154" t="s">
        <v>70</v>
      </c>
      <c r="T55" s="154" t="s">
        <v>71</v>
      </c>
      <c r="U55" s="155" t="str">
        <f t="shared" si="62"/>
        <v>40%</v>
      </c>
      <c r="V55" s="154" t="s">
        <v>232</v>
      </c>
      <c r="W55" s="154" t="s">
        <v>73</v>
      </c>
      <c r="X55" s="154" t="s">
        <v>237</v>
      </c>
      <c r="Y55" s="156">
        <f t="shared" si="58"/>
        <v>0.24</v>
      </c>
      <c r="Z55" s="157" t="str">
        <f>IFERROR(IF(Y55="","",IF(Y55&lt;=0.2,"Muy Baja",IF(Y55&lt;=0.4,"Baja",IF(Y55&lt;=0.6,"Media",IF(Y55&lt;=0.8,"Alta","Muy Alta"))))),"")</f>
        <v>Baja</v>
      </c>
      <c r="AA55" s="155">
        <f>+Y55</f>
        <v>0.24</v>
      </c>
      <c r="AB55" s="157" t="str">
        <f t="shared" ca="1" si="59"/>
        <v>Menor</v>
      </c>
      <c r="AC55" s="155">
        <f t="shared" ca="1" si="60"/>
        <v>0.4</v>
      </c>
      <c r="AD55" s="158" t="str">
        <f ca="1">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Moderado</v>
      </c>
      <c r="AE55" s="154" t="s">
        <v>75</v>
      </c>
      <c r="AF55" s="143" t="s">
        <v>168</v>
      </c>
      <c r="AG55" s="163" t="s">
        <v>169</v>
      </c>
      <c r="AH55" s="164">
        <v>44652</v>
      </c>
      <c r="AI55" s="164">
        <v>44377</v>
      </c>
      <c r="AJ55" s="165" t="s">
        <v>359</v>
      </c>
      <c r="AK55" s="174">
        <v>1</v>
      </c>
      <c r="AL55" s="161" t="s">
        <v>354</v>
      </c>
      <c r="AM55" s="174">
        <v>1</v>
      </c>
      <c r="AN55" s="238" t="s">
        <v>503</v>
      </c>
      <c r="AO55" s="174">
        <v>1</v>
      </c>
      <c r="AP55" s="241" t="s">
        <v>504</v>
      </c>
    </row>
    <row r="56" spans="1:42" ht="75.75" customHeight="1" x14ac:dyDescent="0.25">
      <c r="A56" s="168">
        <v>22</v>
      </c>
      <c r="B56" s="209" t="s">
        <v>151</v>
      </c>
      <c r="C56" s="242" t="s">
        <v>65</v>
      </c>
      <c r="D56" s="169" t="s">
        <v>340</v>
      </c>
      <c r="E56" s="169" t="s">
        <v>342</v>
      </c>
      <c r="F56" s="169" t="s">
        <v>343</v>
      </c>
      <c r="G56" s="169" t="s">
        <v>66</v>
      </c>
      <c r="H56" s="174">
        <v>4</v>
      </c>
      <c r="I56" s="171" t="str">
        <f>IF(H56&lt;=0,"",IF(H56&lt;=2,"Muy Baja",IF(H56&lt;=24,"Baja",IF(H56&lt;=500,"Media",IF(H56&lt;=5000,"Alta","Muy Alta")))))</f>
        <v>Baja</v>
      </c>
      <c r="J56" s="172">
        <f>IF(I56="","",IF(I56="Muy Baja",0.2,IF(I56="Baja",0.4,IF(I56="Media",0.6,IF(I56="Alta",0.8,IF(I56="Muy Alta",1,))))))</f>
        <v>0.4</v>
      </c>
      <c r="K56" s="172" t="s">
        <v>126</v>
      </c>
      <c r="L56" s="172" t="str">
        <f ca="1">IF(NOT(ISERROR(MATCH(K56,'Tabla Impacto'!$B$152:$B$154,0))),'Tabla Impacto'!$F$154&amp;"Por favor no seleccionar los criterios de impacto(Afectación Económica o presupuestal y Pérdida Reputacional)",K56)</f>
        <v xml:space="preserve">     El riesgo afecta la imagen de alguna área de la organización</v>
      </c>
      <c r="M56" s="171" t="str">
        <f ca="1">IF(OR(L56='Tabla Impacto'!$C$11,L56='Tabla Impacto'!$D$11),"Leve",IF(OR(L56='Tabla Impacto'!$C$12,L56='Tabla Impacto'!$D$12),"Menor",IF(OR(L56='Tabla Impacto'!$C$13,L56='Tabla Impacto'!$D$13),"Moderado",IF(OR(#REF!='Tabla Impacto'!$C$14,L56='Tabla Impacto'!$D$14),"Mayor",IF(OR(L56='Tabla Impacto'!$C$15,L34='Tabla Impacto'!$D$15),"Catastrófico","")))))</f>
        <v>Leve</v>
      </c>
      <c r="N56" s="172">
        <f ca="1">IF(M56="","",IF(M56="Leve",0.2,IF(M56="Menor",0.4,IF(M56="Moderado",0.6,IF(M56="Mayor",0.8,IF(M56="Catastrófico",1,))))))</f>
        <v>0.2</v>
      </c>
      <c r="O56" s="173" t="str">
        <f ca="1">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Bajo</v>
      </c>
      <c r="P56" s="174">
        <v>1</v>
      </c>
      <c r="Q56" s="161" t="s">
        <v>341</v>
      </c>
      <c r="R56" s="174" t="str">
        <f t="shared" si="61"/>
        <v>Probabilidad</v>
      </c>
      <c r="S56" s="154" t="s">
        <v>70</v>
      </c>
      <c r="T56" s="154" t="s">
        <v>71</v>
      </c>
      <c r="U56" s="155" t="str">
        <f t="shared" si="62"/>
        <v>40%</v>
      </c>
      <c r="V56" s="154" t="s">
        <v>72</v>
      </c>
      <c r="W56" s="154" t="s">
        <v>73</v>
      </c>
      <c r="X56" s="154" t="s">
        <v>74</v>
      </c>
      <c r="Y56" s="156">
        <f t="shared" si="58"/>
        <v>0.24</v>
      </c>
      <c r="Z56" s="157" t="str">
        <f t="shared" ref="Z56" si="63">IFERROR(IF(Y56="","",IF(Y56&lt;=0.2,"Muy Baja",IF(Y56&lt;=0.4,"Baja",IF(Y56&lt;=0.6,"Media",IF(Y56&lt;=0.8,"Alta","Muy Alta"))))),"")</f>
        <v>Baja</v>
      </c>
      <c r="AA56" s="155">
        <f t="shared" ref="AA56" si="64">+Y56</f>
        <v>0.24</v>
      </c>
      <c r="AB56" s="157" t="str">
        <f t="shared" ca="1" si="59"/>
        <v>Leve</v>
      </c>
      <c r="AC56" s="155">
        <f t="shared" ca="1" si="60"/>
        <v>0.2</v>
      </c>
      <c r="AD56" s="158" t="str">
        <f t="shared" ref="AD56" ca="1" si="6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Bajo</v>
      </c>
      <c r="AE56" s="154" t="s">
        <v>75</v>
      </c>
      <c r="AF56" s="143" t="s">
        <v>448</v>
      </c>
      <c r="AG56" s="169" t="s">
        <v>455</v>
      </c>
      <c r="AH56" s="164">
        <v>44652</v>
      </c>
      <c r="AI56" s="164">
        <v>44896</v>
      </c>
      <c r="AJ56" s="208" t="s">
        <v>152</v>
      </c>
      <c r="AK56" s="174">
        <v>1</v>
      </c>
      <c r="AL56" s="238" t="s">
        <v>513</v>
      </c>
      <c r="AM56" s="174">
        <v>1</v>
      </c>
      <c r="AN56" s="238" t="s">
        <v>503</v>
      </c>
      <c r="AO56" s="174">
        <v>1</v>
      </c>
      <c r="AP56" s="241" t="s">
        <v>504</v>
      </c>
    </row>
    <row r="57" spans="1:42" ht="66" customHeight="1" x14ac:dyDescent="0.25">
      <c r="A57" s="174">
        <v>23</v>
      </c>
      <c r="B57" s="169" t="s">
        <v>153</v>
      </c>
      <c r="C57" s="169" t="s">
        <v>65</v>
      </c>
      <c r="D57" s="169" t="s">
        <v>467</v>
      </c>
      <c r="E57" s="169" t="s">
        <v>154</v>
      </c>
      <c r="F57" s="169" t="s">
        <v>468</v>
      </c>
      <c r="G57" s="169" t="s">
        <v>66</v>
      </c>
      <c r="H57" s="174">
        <v>4</v>
      </c>
      <c r="I57" s="171" t="str">
        <f>IF(H57&lt;=0,"",IF(H57&lt;=2,"Muy Baja",IF(H57&lt;=24,"Baja",IF(H57&lt;=500,"Media",IF(H57&lt;=5000,"Alta","Muy Alta")))))</f>
        <v>Baja</v>
      </c>
      <c r="J57" s="172">
        <f>IF(I57="","",IF(I57="Muy Baja",0.2,IF(I57="Baja",0.4,IF(I57="Media",0.6,IF(I57="Alta",0.8,IF(I57="Muy Alta",1,))))))</f>
        <v>0.4</v>
      </c>
      <c r="K57" s="172" t="s">
        <v>126</v>
      </c>
      <c r="L57" s="172"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171" t="str">
        <f ca="1">IF(OR(L57='Tabla Impacto'!$C$11,L57='Tabla Impacto'!$D$11),"Leve",IF(OR(L57='Tabla Impacto'!$C$12,L57='Tabla Impacto'!$D$12),"Menor",IF(OR(L57='Tabla Impacto'!$C$13,L57='Tabla Impacto'!$D$13),"Moderado",IF(OR(L34='Tabla Impacto'!$C$14,L57='Tabla Impacto'!$D$14),"Mayor",IF(OR(L57='Tabla Impacto'!$C$15,L37='Tabla Impacto'!$D$15),"Catastrófico","")))))</f>
        <v>Leve</v>
      </c>
      <c r="N57" s="172">
        <f ca="1">IF(M57="","",IF(M57="Leve",0.2,IF(M57="Menor",0.4,IF(M57="Moderado",0.6,IF(M57="Mayor",0.8,IF(M57="Catastrófico",1,))))))</f>
        <v>0.2</v>
      </c>
      <c r="O57" s="173" t="str">
        <f ca="1">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Bajo</v>
      </c>
      <c r="P57" s="174">
        <v>1</v>
      </c>
      <c r="Q57" s="222" t="s">
        <v>469</v>
      </c>
      <c r="R57" s="174" t="str">
        <f t="shared" ref="R57" si="66">IF(OR(S57="Preventivo",S57="Detectivo"),"Probabilidad",IF(S57="Correctivo","Impacto",""))</f>
        <v>Probabilidad</v>
      </c>
      <c r="S57" s="154" t="s">
        <v>81</v>
      </c>
      <c r="T57" s="154" t="s">
        <v>71</v>
      </c>
      <c r="U57" s="155" t="str">
        <f t="shared" ref="U57" si="67">IF(AND(S57="Preventivo",T57="Automático"),"50%",IF(AND(S57="Preventivo",T57="Manual"),"40%",IF(AND(S57="Detectivo",T57="Automático"),"40%",IF(AND(S57="Detectivo",T57="Manual"),"30%",IF(AND(S57="Correctivo",T57="Automático"),"35%",IF(AND(S57="Correctivo",T57="Manual"),"25%",""))))))</f>
        <v>30%</v>
      </c>
      <c r="V57" s="154" t="s">
        <v>72</v>
      </c>
      <c r="W57" s="154" t="s">
        <v>73</v>
      </c>
      <c r="X57" s="154" t="s">
        <v>74</v>
      </c>
      <c r="Y57" s="156">
        <f t="shared" si="58"/>
        <v>0.28000000000000003</v>
      </c>
      <c r="Z57" s="157" t="str">
        <f>IFERROR(IF(Y57="","",IF(Y57&lt;=0.2,"Muy Baja",IF(Y57&lt;=0.4,"Baja",IF(Y57&lt;=0.6,"Media",IF(Y57&lt;=0.8,"Alta","Muy Alta"))))),"")</f>
        <v>Baja</v>
      </c>
      <c r="AA57" s="155">
        <f>+Y57</f>
        <v>0.28000000000000003</v>
      </c>
      <c r="AB57" s="157" t="str">
        <f t="shared" ca="1" si="59"/>
        <v>Leve</v>
      </c>
      <c r="AC57" s="155">
        <f t="shared" ca="1" si="60"/>
        <v>0.2</v>
      </c>
      <c r="AD57" s="158" t="str">
        <f ca="1">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Bajo</v>
      </c>
      <c r="AE57" s="154" t="s">
        <v>75</v>
      </c>
      <c r="AF57" s="143" t="s">
        <v>469</v>
      </c>
      <c r="AG57" s="169" t="s">
        <v>76</v>
      </c>
      <c r="AH57" s="164">
        <v>44652</v>
      </c>
      <c r="AI57" s="164">
        <v>44926</v>
      </c>
      <c r="AJ57" s="145" t="s">
        <v>155</v>
      </c>
      <c r="AK57" s="174">
        <v>1</v>
      </c>
      <c r="AL57" s="238" t="s">
        <v>514</v>
      </c>
      <c r="AM57" s="174">
        <v>1</v>
      </c>
      <c r="AN57" s="238" t="s">
        <v>503</v>
      </c>
      <c r="AO57" s="174">
        <v>1</v>
      </c>
      <c r="AP57" s="241" t="s">
        <v>504</v>
      </c>
    </row>
    <row r="68" spans="1:42" ht="46.5" customHeight="1" x14ac:dyDescent="0.3">
      <c r="A68" s="8"/>
      <c r="B68" s="8"/>
      <c r="C68" s="8"/>
      <c r="D68" s="8"/>
      <c r="E68" s="8"/>
      <c r="F68" s="2"/>
      <c r="G68" s="9"/>
      <c r="H68" s="2"/>
      <c r="I68" s="2"/>
      <c r="J68" s="2"/>
      <c r="K68" s="2"/>
      <c r="L68" s="2"/>
      <c r="M68" s="2"/>
      <c r="N68" s="2"/>
      <c r="O68" s="2"/>
      <c r="P68" s="2"/>
      <c r="Q68" s="2"/>
      <c r="R68" s="2"/>
      <c r="S68" s="2"/>
      <c r="T68" s="2"/>
      <c r="U68" s="2"/>
      <c r="V68" s="2"/>
      <c r="W68" s="2"/>
      <c r="X68" s="2"/>
      <c r="Y68" s="2"/>
      <c r="Z68" s="2"/>
      <c r="AA68" s="2"/>
      <c r="AB68" s="2"/>
      <c r="AC68" s="2"/>
      <c r="AD68" s="2"/>
      <c r="AE68" s="2"/>
      <c r="AF68" s="2"/>
      <c r="AG68" s="2"/>
      <c r="AJ68" s="2"/>
      <c r="AK68" s="2"/>
      <c r="AL68" s="2"/>
      <c r="AM68" s="2"/>
      <c r="AN68" s="2"/>
      <c r="AO68" s="2"/>
      <c r="AP68" s="2"/>
    </row>
    <row r="69" spans="1:42" ht="46.5" customHeight="1" x14ac:dyDescent="0.3">
      <c r="A69" s="8"/>
      <c r="B69" s="8"/>
      <c r="C69" s="8"/>
      <c r="D69" s="8"/>
      <c r="E69" s="8"/>
      <c r="F69" s="2"/>
      <c r="G69" s="9"/>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46.5" customHeight="1" x14ac:dyDescent="0.3">
      <c r="A70" s="8"/>
      <c r="B70" s="8"/>
      <c r="C70" s="8"/>
      <c r="D70" s="8"/>
      <c r="E70" s="8"/>
      <c r="F70" s="2"/>
      <c r="G70" s="9"/>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46.5" customHeight="1" x14ac:dyDescent="0.3">
      <c r="A71" s="8"/>
      <c r="B71" s="8"/>
      <c r="C71" s="8"/>
      <c r="D71" s="8"/>
      <c r="E71" s="8"/>
      <c r="F71" s="2"/>
      <c r="G71" s="9"/>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46.5" customHeight="1" x14ac:dyDescent="0.3">
      <c r="A72" s="8"/>
      <c r="B72" s="8"/>
      <c r="C72" s="8"/>
      <c r="D72" s="8"/>
      <c r="E72" s="8"/>
      <c r="F72" s="2"/>
      <c r="G72" s="9"/>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46.5" customHeight="1" x14ac:dyDescent="0.3">
      <c r="A73" s="8"/>
      <c r="B73" s="8"/>
      <c r="C73" s="8"/>
      <c r="D73" s="8"/>
      <c r="E73" s="8"/>
      <c r="F73" s="2"/>
      <c r="G73" s="9"/>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46.5" customHeight="1" x14ac:dyDescent="0.3">
      <c r="A74" s="8"/>
      <c r="B74" s="8"/>
      <c r="C74" s="8"/>
      <c r="D74" s="8"/>
      <c r="E74" s="8"/>
      <c r="F74" s="2"/>
      <c r="G74" s="9"/>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46.5" customHeight="1" x14ac:dyDescent="0.3">
      <c r="A75" s="8"/>
      <c r="B75" s="8"/>
      <c r="C75" s="8"/>
      <c r="D75" s="8"/>
      <c r="E75" s="8"/>
      <c r="F75" s="2"/>
      <c r="G75" s="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46.5" customHeight="1" x14ac:dyDescent="0.3">
      <c r="A76" s="8"/>
      <c r="B76" s="8"/>
      <c r="C76" s="8"/>
      <c r="D76" s="8"/>
      <c r="E76" s="8"/>
      <c r="F76" s="2"/>
      <c r="G76" s="9"/>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46.5" customHeight="1" x14ac:dyDescent="0.3">
      <c r="A77" s="8"/>
      <c r="B77" s="8"/>
      <c r="C77" s="8"/>
      <c r="D77" s="8"/>
      <c r="E77" s="8"/>
      <c r="F77" s="2"/>
      <c r="G77" s="9"/>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46.5" customHeight="1" x14ac:dyDescent="0.3">
      <c r="A78" s="8"/>
      <c r="B78" s="8"/>
      <c r="C78" s="8"/>
      <c r="D78" s="8"/>
      <c r="E78" s="8"/>
      <c r="F78" s="2"/>
      <c r="G78" s="9"/>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46.5" customHeight="1" x14ac:dyDescent="0.3">
      <c r="A79" s="8"/>
      <c r="B79" s="8"/>
      <c r="C79" s="8"/>
      <c r="D79" s="8"/>
      <c r="E79" s="8"/>
      <c r="F79" s="2"/>
      <c r="G79" s="9"/>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46.5" customHeight="1" x14ac:dyDescent="0.3">
      <c r="A80" s="8"/>
      <c r="B80" s="8"/>
      <c r="C80" s="8"/>
      <c r="D80" s="8"/>
      <c r="E80" s="8"/>
      <c r="F80" s="2"/>
      <c r="G80" s="9"/>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46.5" customHeight="1" x14ac:dyDescent="0.3">
      <c r="A81" s="8"/>
      <c r="B81" s="8"/>
      <c r="C81" s="8"/>
      <c r="D81" s="8"/>
      <c r="E81" s="8"/>
      <c r="F81" s="2"/>
      <c r="G81" s="9"/>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46.5" customHeight="1" x14ac:dyDescent="0.3">
      <c r="A82" s="8"/>
      <c r="B82" s="8"/>
      <c r="C82" s="8"/>
      <c r="D82" s="8"/>
      <c r="E82" s="8"/>
      <c r="F82" s="2"/>
      <c r="G82" s="9"/>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46.5" customHeight="1" x14ac:dyDescent="0.3">
      <c r="A83" s="8"/>
      <c r="B83" s="8"/>
      <c r="C83" s="8"/>
      <c r="D83" s="8"/>
      <c r="E83" s="8"/>
      <c r="F83" s="2"/>
      <c r="G83" s="9"/>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46.5" customHeight="1" x14ac:dyDescent="0.3">
      <c r="A84" s="8"/>
      <c r="B84" s="8"/>
      <c r="C84" s="8"/>
      <c r="D84" s="8"/>
      <c r="E84" s="8"/>
      <c r="F84" s="2"/>
      <c r="G84" s="9"/>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46.5" customHeight="1" x14ac:dyDescent="0.3">
      <c r="A85" s="8"/>
      <c r="B85" s="8"/>
      <c r="C85" s="8"/>
      <c r="D85" s="8"/>
      <c r="E85" s="8"/>
      <c r="F85" s="2"/>
      <c r="G85" s="9"/>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46.5" customHeight="1" x14ac:dyDescent="0.3">
      <c r="A86" s="8"/>
      <c r="B86" s="8"/>
      <c r="C86" s="8"/>
      <c r="D86" s="8"/>
      <c r="E86" s="8"/>
      <c r="F86" s="2"/>
      <c r="G86" s="9"/>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46.5" customHeight="1" x14ac:dyDescent="0.3">
      <c r="A87" s="8"/>
      <c r="B87" s="8"/>
      <c r="C87" s="8"/>
      <c r="D87" s="8"/>
      <c r="E87" s="8"/>
      <c r="F87" s="2"/>
      <c r="G87" s="9"/>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46.5" customHeight="1" x14ac:dyDescent="0.3">
      <c r="A88" s="8"/>
      <c r="B88" s="8"/>
      <c r="C88" s="8"/>
      <c r="D88" s="8"/>
      <c r="E88" s="8"/>
      <c r="F88" s="2"/>
      <c r="G88" s="9"/>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46.5" customHeight="1" x14ac:dyDescent="0.3">
      <c r="A89" s="8"/>
      <c r="B89" s="8"/>
      <c r="C89" s="8"/>
      <c r="D89" s="8"/>
      <c r="E89" s="8"/>
      <c r="F89" s="2"/>
      <c r="G89" s="9"/>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46.5" customHeight="1" x14ac:dyDescent="0.3">
      <c r="A90" s="8"/>
      <c r="B90" s="8"/>
      <c r="C90" s="8"/>
      <c r="D90" s="8"/>
      <c r="E90" s="8"/>
      <c r="F90" s="2"/>
      <c r="G90" s="9"/>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46.5" customHeight="1" x14ac:dyDescent="0.3">
      <c r="A91" s="8"/>
      <c r="B91" s="8"/>
      <c r="C91" s="8"/>
      <c r="D91" s="8"/>
      <c r="E91" s="8"/>
      <c r="F91" s="2"/>
      <c r="G91" s="9"/>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46.5" customHeight="1" x14ac:dyDescent="0.3">
      <c r="A92" s="8"/>
      <c r="B92" s="8"/>
      <c r="C92" s="8"/>
      <c r="D92" s="8"/>
      <c r="E92" s="8"/>
      <c r="F92" s="2"/>
      <c r="G92" s="9"/>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46.5" customHeight="1" x14ac:dyDescent="0.3">
      <c r="A93" s="8"/>
      <c r="B93" s="8"/>
      <c r="C93" s="8"/>
      <c r="D93" s="8"/>
      <c r="E93" s="8"/>
      <c r="F93" s="2"/>
      <c r="G93" s="9"/>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46.5" customHeight="1" x14ac:dyDescent="0.3">
      <c r="A94" s="8"/>
      <c r="B94" s="8"/>
      <c r="C94" s="8"/>
      <c r="D94" s="8"/>
      <c r="E94" s="8"/>
      <c r="F94" s="2"/>
      <c r="G94" s="9"/>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46.5" customHeight="1" x14ac:dyDescent="0.3">
      <c r="A95" s="8"/>
      <c r="B95" s="8"/>
      <c r="C95" s="8"/>
      <c r="D95" s="8"/>
      <c r="E95" s="8"/>
      <c r="F95" s="2"/>
      <c r="G95" s="9"/>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46.5" customHeight="1" x14ac:dyDescent="0.3">
      <c r="A96" s="8"/>
      <c r="B96" s="8"/>
      <c r="C96" s="8"/>
      <c r="D96" s="8"/>
      <c r="E96" s="8"/>
      <c r="F96" s="2"/>
      <c r="G96" s="9"/>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46.5" customHeight="1" x14ac:dyDescent="0.3">
      <c r="A97" s="8"/>
      <c r="B97" s="8"/>
      <c r="C97" s="8"/>
      <c r="D97" s="8"/>
      <c r="E97" s="8"/>
      <c r="F97" s="2"/>
      <c r="G97" s="9"/>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46.5" customHeight="1" x14ac:dyDescent="0.3">
      <c r="A98" s="8"/>
      <c r="B98" s="8"/>
      <c r="C98" s="8"/>
      <c r="D98" s="8"/>
      <c r="E98" s="8"/>
      <c r="F98" s="2"/>
      <c r="G98" s="9"/>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46.5" customHeight="1" x14ac:dyDescent="0.3">
      <c r="A99" s="8"/>
      <c r="B99" s="8"/>
      <c r="C99" s="8"/>
      <c r="D99" s="8"/>
      <c r="E99" s="8"/>
      <c r="F99" s="2"/>
      <c r="G99" s="9"/>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46.5" customHeight="1" x14ac:dyDescent="0.3">
      <c r="A100" s="8"/>
      <c r="B100" s="8"/>
      <c r="C100" s="8"/>
      <c r="D100" s="8"/>
      <c r="E100" s="8"/>
      <c r="F100" s="2"/>
      <c r="G100" s="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46.5" customHeight="1" x14ac:dyDescent="0.3">
      <c r="A101" s="8"/>
      <c r="B101" s="8"/>
      <c r="C101" s="8"/>
      <c r="D101" s="8"/>
      <c r="E101" s="8"/>
      <c r="F101" s="2"/>
      <c r="G101" s="9"/>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46.5" customHeight="1" x14ac:dyDescent="0.3">
      <c r="A102" s="8"/>
      <c r="B102" s="8"/>
      <c r="C102" s="8"/>
      <c r="D102" s="8"/>
      <c r="E102" s="8"/>
      <c r="F102" s="2"/>
      <c r="G102" s="9"/>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46.5" customHeight="1" x14ac:dyDescent="0.3">
      <c r="A103" s="8"/>
      <c r="B103" s="8"/>
      <c r="C103" s="8"/>
      <c r="D103" s="8"/>
      <c r="E103" s="8"/>
      <c r="F103" s="2"/>
      <c r="G103" s="9"/>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46.5" customHeight="1" x14ac:dyDescent="0.3">
      <c r="A104" s="8"/>
      <c r="B104" s="8"/>
      <c r="C104" s="8"/>
      <c r="D104" s="8"/>
      <c r="E104" s="8"/>
      <c r="F104" s="2"/>
      <c r="G104" s="9"/>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46.5" customHeight="1" x14ac:dyDescent="0.3">
      <c r="A105" s="8"/>
      <c r="B105" s="8"/>
      <c r="C105" s="8"/>
      <c r="D105" s="8"/>
      <c r="E105" s="8"/>
      <c r="F105" s="2"/>
      <c r="G105" s="9"/>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46.5" customHeight="1" x14ac:dyDescent="0.3">
      <c r="A106" s="8"/>
      <c r="B106" s="8"/>
      <c r="C106" s="8"/>
      <c r="D106" s="8"/>
      <c r="E106" s="8"/>
      <c r="F106" s="2"/>
      <c r="G106" s="9"/>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46.5" customHeight="1" x14ac:dyDescent="0.3">
      <c r="A107" s="8"/>
      <c r="B107" s="8"/>
      <c r="C107" s="8"/>
      <c r="D107" s="8"/>
      <c r="E107" s="8"/>
      <c r="F107" s="2"/>
      <c r="G107" s="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46.5" customHeight="1" x14ac:dyDescent="0.3">
      <c r="A108" s="8"/>
      <c r="B108" s="8"/>
      <c r="C108" s="8"/>
      <c r="D108" s="8"/>
      <c r="E108" s="8"/>
      <c r="F108" s="2"/>
      <c r="G108" s="9"/>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46.5" customHeight="1" x14ac:dyDescent="0.3">
      <c r="A109" s="8"/>
      <c r="B109" s="8"/>
      <c r="C109" s="8"/>
      <c r="D109" s="8"/>
      <c r="E109" s="8"/>
      <c r="F109" s="2"/>
      <c r="G109" s="9"/>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46.5" customHeight="1" x14ac:dyDescent="0.3">
      <c r="A110" s="8"/>
      <c r="B110" s="8"/>
      <c r="C110" s="8"/>
      <c r="D110" s="8"/>
      <c r="E110" s="8"/>
      <c r="F110" s="2"/>
      <c r="G110" s="9"/>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46.5" customHeight="1" x14ac:dyDescent="0.3">
      <c r="A111" s="8"/>
      <c r="B111" s="8"/>
      <c r="C111" s="8"/>
      <c r="D111" s="8"/>
      <c r="E111" s="8"/>
      <c r="F111" s="2"/>
      <c r="G111" s="9"/>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46.5" customHeight="1" x14ac:dyDescent="0.3">
      <c r="A112" s="8"/>
      <c r="B112" s="8"/>
      <c r="C112" s="8"/>
      <c r="D112" s="8"/>
      <c r="E112" s="8"/>
      <c r="F112" s="2"/>
      <c r="G112" s="9"/>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46.5" customHeight="1" x14ac:dyDescent="0.3">
      <c r="A113" s="8"/>
      <c r="B113" s="8"/>
      <c r="C113" s="8"/>
      <c r="D113" s="8"/>
      <c r="E113" s="8"/>
      <c r="F113" s="2"/>
      <c r="G113" s="9"/>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46.5" customHeight="1" x14ac:dyDescent="0.3">
      <c r="A114" s="8"/>
      <c r="B114" s="8"/>
      <c r="C114" s="8"/>
      <c r="D114" s="8"/>
      <c r="E114" s="8"/>
      <c r="F114" s="2"/>
      <c r="G114" s="9"/>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46.5" customHeight="1" x14ac:dyDescent="0.3">
      <c r="A115" s="8"/>
      <c r="B115" s="8"/>
      <c r="C115" s="8"/>
      <c r="D115" s="8"/>
      <c r="E115" s="8"/>
      <c r="F115" s="2"/>
      <c r="G115" s="9"/>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46.5" customHeight="1" x14ac:dyDescent="0.3">
      <c r="A116" s="8"/>
      <c r="B116" s="8"/>
      <c r="C116" s="8"/>
      <c r="D116" s="8"/>
      <c r="E116" s="8"/>
      <c r="F116" s="2"/>
      <c r="G116" s="9"/>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46.5" customHeight="1" x14ac:dyDescent="0.3">
      <c r="A117" s="8"/>
      <c r="B117" s="8"/>
      <c r="C117" s="8"/>
      <c r="D117" s="8"/>
      <c r="E117" s="8"/>
      <c r="F117" s="2"/>
      <c r="G117" s="9"/>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46.5" customHeight="1" x14ac:dyDescent="0.3">
      <c r="A118" s="8"/>
      <c r="B118" s="8"/>
      <c r="C118" s="8"/>
      <c r="D118" s="8"/>
      <c r="E118" s="8"/>
      <c r="F118" s="2"/>
      <c r="G118" s="9"/>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46.5" customHeight="1" x14ac:dyDescent="0.3">
      <c r="A119" s="8"/>
      <c r="B119" s="8"/>
      <c r="C119" s="8"/>
      <c r="D119" s="8"/>
      <c r="E119" s="8"/>
      <c r="F119" s="2"/>
      <c r="G119" s="9"/>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46.5" customHeight="1" x14ac:dyDescent="0.3">
      <c r="A120" s="8"/>
      <c r="B120" s="8"/>
      <c r="C120" s="8"/>
      <c r="D120" s="8"/>
      <c r="E120" s="8"/>
      <c r="F120" s="2"/>
      <c r="G120" s="9"/>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46.5" customHeight="1" x14ac:dyDescent="0.3">
      <c r="A121" s="8"/>
      <c r="B121" s="8"/>
      <c r="C121" s="8"/>
      <c r="D121" s="8"/>
      <c r="E121" s="8"/>
      <c r="F121" s="2"/>
      <c r="G121" s="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46.5" customHeight="1" x14ac:dyDescent="0.3">
      <c r="A122" s="8"/>
      <c r="B122" s="8"/>
      <c r="C122" s="8"/>
      <c r="D122" s="8"/>
      <c r="E122" s="8"/>
      <c r="F122" s="2"/>
      <c r="G122" s="9"/>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46.5" customHeight="1" x14ac:dyDescent="0.3">
      <c r="A123" s="8"/>
      <c r="B123" s="8"/>
      <c r="C123" s="8"/>
      <c r="D123" s="8"/>
      <c r="E123" s="8"/>
      <c r="F123" s="2"/>
      <c r="G123" s="9"/>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46.5" customHeight="1" x14ac:dyDescent="0.3">
      <c r="A124" s="8"/>
      <c r="B124" s="8"/>
      <c r="C124" s="8"/>
      <c r="D124" s="8"/>
      <c r="E124" s="8"/>
      <c r="F124" s="2"/>
      <c r="G124" s="9"/>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46.5" customHeight="1" x14ac:dyDescent="0.3">
      <c r="A125" s="8"/>
      <c r="B125" s="8"/>
      <c r="C125" s="8"/>
      <c r="D125" s="8"/>
      <c r="E125" s="8"/>
      <c r="F125" s="2"/>
      <c r="G125" s="9"/>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46.5" customHeight="1" x14ac:dyDescent="0.3">
      <c r="A126" s="8"/>
      <c r="B126" s="8"/>
      <c r="C126" s="8"/>
      <c r="D126" s="8"/>
      <c r="E126" s="8"/>
      <c r="F126" s="2"/>
      <c r="G126" s="9"/>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46.5" customHeight="1" x14ac:dyDescent="0.3">
      <c r="A127" s="8"/>
      <c r="B127" s="8"/>
      <c r="C127" s="8"/>
      <c r="D127" s="8"/>
      <c r="E127" s="8"/>
      <c r="F127" s="2"/>
      <c r="G127" s="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46.5" customHeight="1" x14ac:dyDescent="0.3">
      <c r="A128" s="8"/>
      <c r="B128" s="8"/>
      <c r="C128" s="8"/>
      <c r="D128" s="8"/>
      <c r="E128" s="8"/>
      <c r="F128" s="2"/>
      <c r="G128" s="9"/>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46.5" customHeight="1" x14ac:dyDescent="0.3">
      <c r="A129" s="8"/>
      <c r="B129" s="8"/>
      <c r="C129" s="8"/>
      <c r="D129" s="8"/>
      <c r="E129" s="8"/>
      <c r="F129" s="2"/>
      <c r="G129" s="9"/>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46.5" customHeight="1" x14ac:dyDescent="0.3">
      <c r="A130" s="8"/>
      <c r="B130" s="8"/>
      <c r="C130" s="8"/>
      <c r="D130" s="8"/>
      <c r="E130" s="8"/>
      <c r="F130" s="2"/>
      <c r="G130" s="9"/>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46.5" customHeight="1" x14ac:dyDescent="0.3">
      <c r="A131" s="8"/>
      <c r="B131" s="8"/>
      <c r="C131" s="8"/>
      <c r="D131" s="8"/>
      <c r="E131" s="8"/>
      <c r="F131" s="2"/>
      <c r="G131" s="9"/>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46.5" customHeight="1" x14ac:dyDescent="0.3">
      <c r="A132" s="8"/>
      <c r="B132" s="8"/>
      <c r="C132" s="8"/>
      <c r="D132" s="8"/>
      <c r="E132" s="8"/>
      <c r="F132" s="2"/>
      <c r="G132" s="9"/>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46.5" customHeight="1" x14ac:dyDescent="0.3">
      <c r="A133" s="8"/>
      <c r="B133" s="8"/>
      <c r="C133" s="8"/>
      <c r="D133" s="8"/>
      <c r="E133" s="8"/>
      <c r="F133" s="2"/>
      <c r="G133" s="9"/>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46.5" customHeight="1" x14ac:dyDescent="0.3">
      <c r="A134" s="8"/>
      <c r="B134" s="8"/>
      <c r="C134" s="8"/>
      <c r="D134" s="8"/>
      <c r="E134" s="8"/>
      <c r="F134" s="2"/>
      <c r="G134" s="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46.5" customHeight="1" x14ac:dyDescent="0.3">
      <c r="A135" s="8"/>
      <c r="B135" s="8"/>
      <c r="C135" s="8"/>
      <c r="D135" s="8"/>
      <c r="E135" s="8"/>
      <c r="F135" s="2"/>
      <c r="G135" s="9"/>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46.5" customHeight="1" x14ac:dyDescent="0.3">
      <c r="A136" s="8"/>
      <c r="B136" s="8"/>
      <c r="C136" s="8"/>
      <c r="D136" s="8"/>
      <c r="E136" s="8"/>
      <c r="F136" s="2"/>
      <c r="G136" s="9"/>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46.5" customHeight="1" x14ac:dyDescent="0.3">
      <c r="A137" s="8"/>
      <c r="B137" s="8"/>
      <c r="C137" s="8"/>
      <c r="D137" s="8"/>
      <c r="E137" s="8"/>
      <c r="F137" s="2"/>
      <c r="G137" s="9"/>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46.5" customHeight="1" x14ac:dyDescent="0.3">
      <c r="A138" s="8"/>
      <c r="B138" s="8"/>
      <c r="C138" s="8"/>
      <c r="D138" s="8"/>
      <c r="E138" s="8"/>
      <c r="F138" s="2"/>
      <c r="G138" s="9"/>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46.5" customHeight="1" x14ac:dyDescent="0.3">
      <c r="A139" s="8"/>
      <c r="B139" s="8"/>
      <c r="C139" s="8"/>
      <c r="D139" s="8"/>
      <c r="E139" s="8"/>
      <c r="F139" s="2"/>
      <c r="G139" s="9"/>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46.5" customHeight="1" x14ac:dyDescent="0.3">
      <c r="A140" s="8"/>
      <c r="B140" s="8"/>
      <c r="C140" s="8"/>
      <c r="D140" s="8"/>
      <c r="E140" s="8"/>
      <c r="F140" s="2"/>
      <c r="G140" s="9"/>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46.5" customHeight="1" x14ac:dyDescent="0.3">
      <c r="A141" s="8"/>
      <c r="B141" s="8"/>
      <c r="C141" s="8"/>
      <c r="D141" s="8"/>
      <c r="E141" s="8"/>
      <c r="F141" s="2"/>
      <c r="G141" s="9"/>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46.5" customHeight="1" x14ac:dyDescent="0.3">
      <c r="A142" s="8"/>
      <c r="B142" s="8"/>
      <c r="C142" s="8"/>
      <c r="D142" s="8"/>
      <c r="E142" s="8"/>
      <c r="F142" s="2"/>
      <c r="G142" s="9"/>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46.5" customHeight="1" x14ac:dyDescent="0.3">
      <c r="A143" s="8"/>
      <c r="B143" s="8"/>
      <c r="C143" s="8"/>
      <c r="D143" s="8"/>
      <c r="E143" s="8"/>
      <c r="F143" s="2"/>
      <c r="G143" s="9"/>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46.5" customHeight="1" x14ac:dyDescent="0.3">
      <c r="A144" s="8"/>
      <c r="B144" s="8"/>
      <c r="C144" s="8"/>
      <c r="D144" s="8"/>
      <c r="E144" s="8"/>
      <c r="F144" s="2"/>
      <c r="G144" s="9"/>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46.5" customHeight="1" x14ac:dyDescent="0.3">
      <c r="A145" s="8"/>
      <c r="B145" s="8"/>
      <c r="C145" s="8"/>
      <c r="D145" s="8"/>
      <c r="E145" s="8"/>
      <c r="F145" s="2"/>
      <c r="G145" s="9"/>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46.5" customHeight="1" x14ac:dyDescent="0.3">
      <c r="A146" s="8"/>
      <c r="B146" s="8"/>
      <c r="C146" s="8"/>
      <c r="D146" s="8"/>
      <c r="E146" s="8"/>
      <c r="F146" s="2"/>
      <c r="G146" s="9"/>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46.5" customHeight="1" x14ac:dyDescent="0.3">
      <c r="A147" s="8"/>
      <c r="B147" s="8"/>
      <c r="C147" s="8"/>
      <c r="D147" s="8"/>
      <c r="E147" s="8"/>
      <c r="F147" s="2"/>
      <c r="G147" s="9"/>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1:42" ht="46.5" customHeight="1" x14ac:dyDescent="0.3">
      <c r="A148" s="8"/>
      <c r="B148" s="8"/>
      <c r="C148" s="8"/>
      <c r="D148" s="8"/>
      <c r="E148" s="8"/>
      <c r="F148" s="2"/>
      <c r="G148" s="9"/>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1:42" ht="46.5" customHeight="1" x14ac:dyDescent="0.3">
      <c r="A149" s="8"/>
      <c r="B149" s="8"/>
      <c r="C149" s="8"/>
      <c r="D149" s="8"/>
      <c r="E149" s="8"/>
      <c r="F149" s="2"/>
      <c r="G149" s="9"/>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1:42" ht="46.5" customHeight="1" x14ac:dyDescent="0.3">
      <c r="A150" s="8"/>
      <c r="B150" s="8"/>
      <c r="C150" s="8"/>
      <c r="D150" s="8"/>
      <c r="E150" s="8"/>
      <c r="F150" s="2"/>
      <c r="G150" s="9"/>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1:42" ht="46.5" customHeight="1" x14ac:dyDescent="0.3">
      <c r="A151" s="8"/>
      <c r="B151" s="8"/>
      <c r="C151" s="8"/>
      <c r="D151" s="8"/>
      <c r="E151" s="8"/>
      <c r="F151" s="2"/>
      <c r="G151" s="9"/>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1:42" ht="46.5" customHeight="1" x14ac:dyDescent="0.3">
      <c r="A152" s="8"/>
      <c r="B152" s="8"/>
      <c r="C152" s="8"/>
      <c r="D152" s="8"/>
      <c r="E152" s="8"/>
      <c r="F152" s="2"/>
      <c r="G152" s="9"/>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1:42" ht="46.5" customHeight="1" x14ac:dyDescent="0.3">
      <c r="A153" s="8"/>
      <c r="B153" s="8"/>
      <c r="C153" s="8"/>
      <c r="D153" s="8"/>
      <c r="E153" s="8"/>
      <c r="F153" s="2"/>
      <c r="G153" s="9"/>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1:42" ht="46.5" customHeight="1" x14ac:dyDescent="0.3">
      <c r="A154" s="8"/>
      <c r="B154" s="8"/>
      <c r="C154" s="8"/>
      <c r="D154" s="8"/>
      <c r="E154" s="8"/>
      <c r="F154" s="2"/>
      <c r="G154" s="9"/>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1:42" ht="46.5" customHeight="1" x14ac:dyDescent="0.3">
      <c r="A155" s="8"/>
      <c r="B155" s="8"/>
      <c r="C155" s="8"/>
      <c r="D155" s="8"/>
      <c r="E155" s="8"/>
      <c r="F155" s="2"/>
      <c r="G155" s="9"/>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1:42" ht="46.5" customHeight="1" x14ac:dyDescent="0.3">
      <c r="A156" s="8"/>
      <c r="B156" s="8"/>
      <c r="C156" s="8"/>
      <c r="D156" s="8"/>
      <c r="E156" s="8"/>
      <c r="F156" s="2"/>
      <c r="G156" s="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1:42" ht="46.5" customHeight="1" x14ac:dyDescent="0.3">
      <c r="A157" s="8"/>
      <c r="B157" s="8"/>
      <c r="C157" s="8"/>
      <c r="D157" s="8"/>
      <c r="E157" s="8"/>
      <c r="F157" s="2"/>
      <c r="G157" s="9"/>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ht="46.5" customHeight="1" x14ac:dyDescent="0.3">
      <c r="A158" s="8"/>
      <c r="B158" s="8"/>
      <c r="C158" s="8"/>
      <c r="D158" s="8"/>
      <c r="E158" s="8"/>
      <c r="F158" s="2"/>
      <c r="G158" s="9"/>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ht="46.5" customHeight="1" x14ac:dyDescent="0.3">
      <c r="A159" s="8"/>
      <c r="B159" s="8"/>
      <c r="C159" s="8"/>
      <c r="D159" s="8"/>
      <c r="E159" s="8"/>
      <c r="F159" s="2"/>
      <c r="G159" s="9"/>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ht="46.5" customHeight="1" x14ac:dyDescent="0.3">
      <c r="A160" s="8"/>
      <c r="B160" s="8"/>
      <c r="C160" s="8"/>
      <c r="D160" s="8"/>
      <c r="E160" s="8"/>
      <c r="F160" s="2"/>
      <c r="G160" s="9"/>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ht="46.5" customHeight="1" x14ac:dyDescent="0.3">
      <c r="A161" s="8"/>
      <c r="B161" s="8"/>
      <c r="C161" s="8"/>
      <c r="D161" s="8"/>
      <c r="E161" s="8"/>
      <c r="F161" s="2"/>
      <c r="G161" s="9"/>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ht="46.5" customHeight="1" x14ac:dyDescent="0.3">
      <c r="A162" s="8"/>
      <c r="B162" s="8"/>
      <c r="C162" s="8"/>
      <c r="D162" s="8"/>
      <c r="E162" s="8"/>
      <c r="F162" s="2"/>
      <c r="G162" s="9"/>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ht="46.5" customHeight="1" x14ac:dyDescent="0.3">
      <c r="A163" s="8"/>
      <c r="B163" s="8"/>
      <c r="C163" s="8"/>
      <c r="D163" s="8"/>
      <c r="E163" s="8"/>
      <c r="F163" s="2"/>
      <c r="G163" s="9"/>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ht="46.5" customHeight="1" x14ac:dyDescent="0.3">
      <c r="A164" s="8"/>
      <c r="B164" s="8"/>
      <c r="C164" s="8"/>
      <c r="D164" s="8"/>
      <c r="E164" s="8"/>
      <c r="F164" s="2"/>
      <c r="G164" s="9"/>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ht="46.5" customHeight="1" x14ac:dyDescent="0.3">
      <c r="A165" s="8"/>
      <c r="B165" s="8"/>
      <c r="C165" s="8"/>
      <c r="D165" s="8"/>
      <c r="E165" s="8"/>
      <c r="F165" s="2"/>
      <c r="G165" s="9"/>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ht="46.5" customHeight="1" x14ac:dyDescent="0.3">
      <c r="A166" s="8"/>
      <c r="B166" s="8"/>
      <c r="C166" s="8"/>
      <c r="D166" s="8"/>
      <c r="E166" s="8"/>
      <c r="F166" s="2"/>
      <c r="G166" s="9"/>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ht="46.5" customHeight="1" x14ac:dyDescent="0.3">
      <c r="A167" s="8"/>
      <c r="B167" s="8"/>
      <c r="C167" s="8"/>
      <c r="D167" s="8"/>
      <c r="E167" s="8"/>
      <c r="F167" s="2"/>
      <c r="G167" s="9"/>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ht="46.5" customHeight="1" x14ac:dyDescent="0.3">
      <c r="A168" s="8"/>
      <c r="B168" s="8"/>
      <c r="C168" s="8"/>
      <c r="D168" s="8"/>
      <c r="E168" s="8"/>
      <c r="F168" s="2"/>
      <c r="G168" s="9"/>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ht="46.5" customHeight="1" x14ac:dyDescent="0.3">
      <c r="A169" s="8"/>
      <c r="B169" s="8"/>
      <c r="C169" s="8"/>
      <c r="D169" s="8"/>
      <c r="E169" s="8"/>
      <c r="F169" s="2"/>
      <c r="G169" s="9"/>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ht="46.5" customHeight="1" x14ac:dyDescent="0.3">
      <c r="A170" s="8"/>
      <c r="B170" s="8"/>
      <c r="C170" s="8"/>
      <c r="D170" s="8"/>
      <c r="E170" s="8"/>
      <c r="F170" s="2"/>
      <c r="G170" s="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ht="46.5" customHeight="1" x14ac:dyDescent="0.3">
      <c r="A171" s="8"/>
      <c r="B171" s="8"/>
      <c r="C171" s="8"/>
      <c r="D171" s="8"/>
      <c r="E171" s="8"/>
      <c r="F171" s="2"/>
      <c r="G171" s="9"/>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ht="46.5" customHeight="1" x14ac:dyDescent="0.3">
      <c r="A172" s="8"/>
      <c r="B172" s="8"/>
      <c r="C172" s="8"/>
      <c r="D172" s="8"/>
      <c r="E172" s="8"/>
      <c r="F172" s="2"/>
      <c r="G172" s="9"/>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ht="46.5" customHeight="1" x14ac:dyDescent="0.3">
      <c r="A173" s="8"/>
      <c r="B173" s="8"/>
      <c r="C173" s="8"/>
      <c r="D173" s="8"/>
      <c r="E173" s="8"/>
      <c r="F173" s="2"/>
      <c r="G173" s="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ht="46.5" customHeight="1" x14ac:dyDescent="0.3">
      <c r="A174" s="8"/>
      <c r="B174" s="8"/>
      <c r="C174" s="8"/>
      <c r="D174" s="8"/>
      <c r="E174" s="8"/>
      <c r="F174" s="2"/>
      <c r="G174" s="9"/>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ht="46.5" customHeight="1" x14ac:dyDescent="0.3">
      <c r="A175" s="8"/>
      <c r="B175" s="8"/>
      <c r="C175" s="8"/>
      <c r="D175" s="8"/>
      <c r="E175" s="8"/>
      <c r="F175" s="2"/>
      <c r="G175" s="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ht="46.5" customHeight="1" x14ac:dyDescent="0.3">
      <c r="A176" s="8"/>
      <c r="B176" s="8"/>
      <c r="C176" s="8"/>
      <c r="D176" s="8"/>
      <c r="E176" s="8"/>
      <c r="F176" s="2"/>
      <c r="G176" s="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ht="46.5" customHeight="1" x14ac:dyDescent="0.3">
      <c r="A177" s="8"/>
      <c r="B177" s="8"/>
      <c r="C177" s="8"/>
      <c r="D177" s="8"/>
      <c r="E177" s="8"/>
      <c r="F177" s="2"/>
      <c r="G177" s="9"/>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ht="46.5" customHeight="1" x14ac:dyDescent="0.3">
      <c r="A178" s="8"/>
      <c r="B178" s="8"/>
      <c r="C178" s="8"/>
      <c r="D178" s="8"/>
      <c r="E178" s="8"/>
      <c r="F178" s="2"/>
      <c r="G178" s="9"/>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ht="46.5" customHeight="1" x14ac:dyDescent="0.3">
      <c r="A179" s="8"/>
      <c r="B179" s="8"/>
      <c r="C179" s="8"/>
      <c r="D179" s="8"/>
      <c r="E179" s="8"/>
      <c r="F179" s="2"/>
      <c r="G179" s="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ht="46.5" customHeight="1" x14ac:dyDescent="0.3">
      <c r="A180" s="8"/>
      <c r="B180" s="8"/>
      <c r="C180" s="8"/>
      <c r="D180" s="8"/>
      <c r="E180" s="8"/>
      <c r="F180" s="2"/>
      <c r="G180" s="9"/>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ht="46.5" customHeight="1" x14ac:dyDescent="0.3">
      <c r="A181" s="8"/>
      <c r="B181" s="8"/>
      <c r="C181" s="8"/>
      <c r="D181" s="8"/>
      <c r="E181" s="8"/>
      <c r="F181" s="2"/>
      <c r="G181" s="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ht="46.5" customHeight="1" x14ac:dyDescent="0.3">
      <c r="A182" s="8"/>
      <c r="B182" s="8"/>
      <c r="C182" s="8"/>
      <c r="D182" s="8"/>
      <c r="E182" s="8"/>
      <c r="F182" s="2"/>
      <c r="G182" s="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ht="46.5" customHeight="1" x14ac:dyDescent="0.3">
      <c r="A183" s="8"/>
      <c r="B183" s="8"/>
      <c r="C183" s="8"/>
      <c r="D183" s="8"/>
      <c r="E183" s="8"/>
      <c r="F183" s="2"/>
      <c r="G183" s="9"/>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ht="46.5" customHeight="1" x14ac:dyDescent="0.3">
      <c r="A184" s="8"/>
      <c r="B184" s="8"/>
      <c r="C184" s="8"/>
      <c r="D184" s="8"/>
      <c r="E184" s="8"/>
      <c r="F184" s="2"/>
      <c r="G184" s="9"/>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ht="46.5" customHeight="1" x14ac:dyDescent="0.3">
      <c r="A185" s="8"/>
      <c r="B185" s="8"/>
      <c r="C185" s="8"/>
      <c r="D185" s="8"/>
      <c r="E185" s="8"/>
      <c r="F185" s="2"/>
      <c r="G185" s="9"/>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ht="46.5" customHeight="1" x14ac:dyDescent="0.3">
      <c r="A186" s="8"/>
      <c r="B186" s="8"/>
      <c r="C186" s="8"/>
      <c r="D186" s="8"/>
      <c r="E186" s="8"/>
      <c r="F186" s="2"/>
      <c r="G186" s="9"/>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ht="46.5" customHeight="1" x14ac:dyDescent="0.3">
      <c r="A187" s="8"/>
      <c r="B187" s="8"/>
      <c r="C187" s="8"/>
      <c r="D187" s="8"/>
      <c r="E187" s="8"/>
      <c r="F187" s="2"/>
      <c r="G187" s="9"/>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ht="46.5" customHeight="1" x14ac:dyDescent="0.3">
      <c r="A188" s="8"/>
      <c r="B188" s="8"/>
      <c r="C188" s="8"/>
      <c r="D188" s="8"/>
      <c r="E188" s="8"/>
      <c r="F188" s="2"/>
      <c r="G188" s="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ht="46.5" customHeight="1" x14ac:dyDescent="0.3">
      <c r="A189" s="8"/>
      <c r="B189" s="8"/>
      <c r="C189" s="8"/>
      <c r="D189" s="8"/>
      <c r="E189" s="8"/>
      <c r="F189" s="2"/>
      <c r="G189" s="9"/>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ht="46.5" customHeight="1" x14ac:dyDescent="0.3">
      <c r="A190" s="8"/>
      <c r="B190" s="8"/>
      <c r="C190" s="8"/>
      <c r="D190" s="8"/>
      <c r="E190" s="8"/>
      <c r="F190" s="2"/>
      <c r="G190" s="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ht="46.5" customHeight="1" x14ac:dyDescent="0.3">
      <c r="A191" s="8"/>
      <c r="B191" s="8"/>
      <c r="C191" s="8"/>
      <c r="D191" s="8"/>
      <c r="E191" s="8"/>
      <c r="F191" s="2"/>
      <c r="G191" s="9"/>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ht="46.5" customHeight="1" x14ac:dyDescent="0.3">
      <c r="A192" s="8"/>
      <c r="B192" s="8"/>
      <c r="C192" s="8"/>
      <c r="D192" s="8"/>
      <c r="E192" s="8"/>
      <c r="F192" s="2"/>
      <c r="G192" s="9"/>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ht="46.5" customHeight="1" x14ac:dyDescent="0.3">
      <c r="A193" s="8"/>
      <c r="B193" s="8"/>
      <c r="C193" s="8"/>
      <c r="D193" s="8"/>
      <c r="E193" s="8"/>
      <c r="F193" s="2"/>
      <c r="G193" s="9"/>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ht="46.5" customHeight="1" x14ac:dyDescent="0.3">
      <c r="A194" s="8"/>
      <c r="B194" s="8"/>
      <c r="C194" s="8"/>
      <c r="D194" s="8"/>
      <c r="E194" s="8"/>
      <c r="F194" s="2"/>
      <c r="G194" s="9"/>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ht="46.5" customHeight="1" x14ac:dyDescent="0.3">
      <c r="A195" s="8"/>
      <c r="B195" s="8"/>
      <c r="C195" s="8"/>
      <c r="D195" s="8"/>
      <c r="E195" s="8"/>
      <c r="F195" s="2"/>
      <c r="G195" s="9"/>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ht="46.5" customHeight="1" x14ac:dyDescent="0.3">
      <c r="A196" s="8"/>
      <c r="B196" s="8"/>
      <c r="C196" s="8"/>
      <c r="D196" s="8"/>
      <c r="E196" s="8"/>
      <c r="F196" s="2"/>
      <c r="G196" s="9"/>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ht="46.5" customHeight="1" x14ac:dyDescent="0.3">
      <c r="A197" s="8"/>
      <c r="B197" s="8"/>
      <c r="C197" s="8"/>
      <c r="D197" s="8"/>
      <c r="E197" s="8"/>
      <c r="F197" s="2"/>
      <c r="G197" s="9"/>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ht="46.5" customHeight="1" x14ac:dyDescent="0.3">
      <c r="A198" s="8"/>
      <c r="B198" s="8"/>
      <c r="C198" s="8"/>
      <c r="D198" s="8"/>
      <c r="E198" s="8"/>
      <c r="F198" s="2"/>
      <c r="G198" s="9"/>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ht="46.5" customHeight="1" x14ac:dyDescent="0.3">
      <c r="A199" s="8"/>
      <c r="B199" s="8"/>
      <c r="C199" s="8"/>
      <c r="D199" s="8"/>
      <c r="E199" s="8"/>
      <c r="F199" s="2"/>
      <c r="G199" s="9"/>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ht="46.5" customHeight="1" x14ac:dyDescent="0.3">
      <c r="A200" s="8"/>
      <c r="B200" s="8"/>
      <c r="C200" s="8"/>
      <c r="D200" s="8"/>
      <c r="E200" s="8"/>
      <c r="F200" s="2"/>
      <c r="G200" s="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ht="46.5" customHeight="1" x14ac:dyDescent="0.3">
      <c r="A201" s="8"/>
      <c r="B201" s="8"/>
      <c r="C201" s="8"/>
      <c r="D201" s="8"/>
      <c r="E201" s="8"/>
      <c r="F201" s="2"/>
      <c r="G201" s="9"/>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ht="46.5" customHeight="1" x14ac:dyDescent="0.3">
      <c r="A202" s="8"/>
      <c r="B202" s="8"/>
      <c r="C202" s="8"/>
      <c r="D202" s="8"/>
      <c r="E202" s="8"/>
      <c r="F202" s="2"/>
      <c r="G202" s="9"/>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ht="46.5" customHeight="1" x14ac:dyDescent="0.3">
      <c r="A203" s="8"/>
      <c r="B203" s="8"/>
      <c r="C203" s="8"/>
      <c r="D203" s="8"/>
      <c r="E203" s="8"/>
      <c r="F203" s="2"/>
      <c r="G203" s="9"/>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ht="46.5" customHeight="1" x14ac:dyDescent="0.3">
      <c r="A204" s="8"/>
      <c r="B204" s="8"/>
      <c r="C204" s="8"/>
      <c r="D204" s="8"/>
      <c r="E204" s="8"/>
      <c r="F204" s="2"/>
      <c r="G204" s="9"/>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ht="46.5" customHeight="1" x14ac:dyDescent="0.3">
      <c r="A205" s="8"/>
      <c r="B205" s="8"/>
      <c r="C205" s="8"/>
      <c r="D205" s="8"/>
      <c r="E205" s="8"/>
      <c r="F205" s="2"/>
      <c r="G205" s="9"/>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ht="46.5" customHeight="1" x14ac:dyDescent="0.3">
      <c r="A206" s="8"/>
      <c r="B206" s="8"/>
      <c r="C206" s="8"/>
      <c r="D206" s="8"/>
      <c r="E206" s="8"/>
      <c r="F206" s="2"/>
      <c r="G206" s="9"/>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ht="46.5" customHeight="1" x14ac:dyDescent="0.3">
      <c r="A207" s="8"/>
      <c r="B207" s="8"/>
      <c r="C207" s="8"/>
      <c r="D207" s="8"/>
      <c r="E207" s="8"/>
      <c r="F207" s="2"/>
      <c r="G207" s="9"/>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ht="46.5" customHeight="1" x14ac:dyDescent="0.3">
      <c r="A208" s="8"/>
      <c r="B208" s="8"/>
      <c r="C208" s="8"/>
      <c r="D208" s="8"/>
      <c r="E208" s="8"/>
      <c r="F208" s="2"/>
      <c r="G208" s="9"/>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ht="46.5" customHeight="1" x14ac:dyDescent="0.3">
      <c r="A209" s="8"/>
      <c r="B209" s="8"/>
      <c r="C209" s="8"/>
      <c r="D209" s="8"/>
      <c r="E209" s="8"/>
      <c r="F209" s="2"/>
      <c r="G209" s="9"/>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ht="46.5" customHeight="1" x14ac:dyDescent="0.3">
      <c r="A210" s="8"/>
      <c r="B210" s="8"/>
      <c r="C210" s="8"/>
      <c r="D210" s="8"/>
      <c r="E210" s="8"/>
      <c r="F210" s="2"/>
      <c r="G210" s="9"/>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ht="46.5" customHeight="1" x14ac:dyDescent="0.3">
      <c r="A211" s="8"/>
      <c r="B211" s="8"/>
      <c r="C211" s="8"/>
      <c r="D211" s="8"/>
      <c r="E211" s="8"/>
      <c r="F211" s="2"/>
      <c r="G211" s="9"/>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1:42" ht="46.5" customHeight="1" x14ac:dyDescent="0.3">
      <c r="A212" s="8"/>
      <c r="B212" s="8"/>
      <c r="C212" s="8"/>
      <c r="D212" s="8"/>
      <c r="E212" s="8"/>
      <c r="F212" s="2"/>
      <c r="G212" s="9"/>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1:42" ht="46.5" customHeight="1" x14ac:dyDescent="0.3">
      <c r="A213" s="8"/>
      <c r="B213" s="8"/>
      <c r="C213" s="8"/>
      <c r="D213" s="8"/>
      <c r="E213" s="8"/>
      <c r="F213" s="2"/>
      <c r="G213" s="9"/>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1:42" ht="46.5" customHeight="1" x14ac:dyDescent="0.3">
      <c r="A214" s="8"/>
      <c r="B214" s="8"/>
      <c r="C214" s="8"/>
      <c r="D214" s="8"/>
      <c r="E214" s="8"/>
      <c r="F214" s="2"/>
      <c r="G214" s="9"/>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1:42" ht="46.5" customHeight="1" x14ac:dyDescent="0.3">
      <c r="A215" s="8"/>
      <c r="B215" s="8"/>
      <c r="C215" s="8"/>
      <c r="D215" s="8"/>
      <c r="E215" s="8"/>
      <c r="F215" s="2"/>
      <c r="G215" s="9"/>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ht="46.5" customHeight="1" x14ac:dyDescent="0.3">
      <c r="A216" s="8"/>
      <c r="B216" s="8"/>
      <c r="C216" s="8"/>
      <c r="D216" s="8"/>
      <c r="E216" s="8"/>
      <c r="F216" s="2"/>
      <c r="G216" s="9"/>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ht="46.5" customHeight="1" x14ac:dyDescent="0.3">
      <c r="A217" s="8"/>
      <c r="B217" s="8"/>
      <c r="C217" s="8"/>
      <c r="D217" s="8"/>
      <c r="E217" s="8"/>
      <c r="F217" s="2"/>
      <c r="G217" s="9"/>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1:42" ht="46.5" customHeight="1" x14ac:dyDescent="0.3">
      <c r="A218" s="8"/>
      <c r="B218" s="8"/>
      <c r="C218" s="8"/>
      <c r="D218" s="8"/>
      <c r="E218" s="8"/>
      <c r="F218" s="2"/>
      <c r="G218" s="9"/>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1:42" ht="46.5" customHeight="1" x14ac:dyDescent="0.3">
      <c r="A219" s="8"/>
      <c r="B219" s="8"/>
      <c r="C219" s="8"/>
      <c r="D219" s="8"/>
      <c r="E219" s="8"/>
      <c r="F219" s="2"/>
      <c r="G219" s="9"/>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1:42" ht="46.5" customHeight="1" x14ac:dyDescent="0.3">
      <c r="A220" s="8"/>
      <c r="B220" s="8"/>
      <c r="C220" s="8"/>
      <c r="D220" s="8"/>
      <c r="E220" s="8"/>
      <c r="F220" s="2"/>
      <c r="G220" s="9"/>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1:42" ht="46.5" customHeight="1" x14ac:dyDescent="0.3">
      <c r="A221" s="8"/>
      <c r="B221" s="8"/>
      <c r="C221" s="8"/>
      <c r="D221" s="8"/>
      <c r="E221" s="8"/>
      <c r="F221" s="2"/>
      <c r="G221" s="9"/>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1:42" ht="46.5" customHeight="1" x14ac:dyDescent="0.3">
      <c r="A222" s="8"/>
      <c r="B222" s="8"/>
      <c r="C222" s="8"/>
      <c r="D222" s="8"/>
      <c r="E222" s="8"/>
      <c r="F222" s="2"/>
      <c r="G222" s="9"/>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1:42" ht="46.5" customHeight="1" x14ac:dyDescent="0.3">
      <c r="A223" s="8"/>
      <c r="B223" s="8"/>
      <c r="C223" s="8"/>
      <c r="D223" s="8"/>
      <c r="E223" s="8"/>
      <c r="F223" s="2"/>
      <c r="G223" s="9"/>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1:42" ht="46.5" customHeight="1" x14ac:dyDescent="0.3">
      <c r="A224" s="8"/>
      <c r="B224" s="8"/>
      <c r="C224" s="8"/>
      <c r="D224" s="8"/>
      <c r="E224" s="8"/>
      <c r="F224" s="2"/>
      <c r="G224" s="9"/>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1:42" ht="46.5" customHeight="1" x14ac:dyDescent="0.3">
      <c r="A225" s="8"/>
      <c r="B225" s="8"/>
      <c r="C225" s="8"/>
      <c r="D225" s="8"/>
      <c r="E225" s="8"/>
      <c r="F225" s="2"/>
      <c r="G225" s="9"/>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1:42" ht="46.5" customHeight="1" x14ac:dyDescent="0.3">
      <c r="A226" s="8"/>
      <c r="B226" s="8"/>
      <c r="C226" s="8"/>
      <c r="D226" s="8"/>
      <c r="E226" s="8"/>
      <c r="F226" s="2"/>
      <c r="G226" s="9"/>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1:42" ht="46.5" customHeight="1" x14ac:dyDescent="0.3">
      <c r="A227" s="8"/>
      <c r="B227" s="8"/>
      <c r="C227" s="8"/>
      <c r="D227" s="8"/>
      <c r="E227" s="8"/>
      <c r="F227" s="2"/>
      <c r="G227" s="9"/>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1:42" ht="46.5" customHeight="1" x14ac:dyDescent="0.3">
      <c r="A228" s="8"/>
      <c r="B228" s="8"/>
      <c r="C228" s="8"/>
      <c r="D228" s="8"/>
      <c r="E228" s="8"/>
      <c r="F228" s="2"/>
      <c r="G228" s="9"/>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1:42" ht="46.5" customHeight="1" x14ac:dyDescent="0.3">
      <c r="A229" s="8"/>
      <c r="B229" s="8"/>
      <c r="C229" s="8"/>
      <c r="D229" s="8"/>
      <c r="E229" s="8"/>
      <c r="F229" s="2"/>
      <c r="G229" s="9"/>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1:42" ht="46.5" customHeight="1" x14ac:dyDescent="0.3">
      <c r="A230" s="8"/>
      <c r="B230" s="8"/>
      <c r="C230" s="8"/>
      <c r="D230" s="8"/>
      <c r="E230" s="8"/>
      <c r="F230" s="2"/>
      <c r="G230" s="9"/>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ht="46.5" customHeight="1" x14ac:dyDescent="0.3">
      <c r="A231" s="8"/>
      <c r="B231" s="8"/>
      <c r="C231" s="8"/>
      <c r="D231" s="8"/>
      <c r="E231" s="8"/>
      <c r="F231" s="2"/>
      <c r="G231" s="9"/>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ht="46.5" customHeight="1" x14ac:dyDescent="0.3">
      <c r="A232" s="8"/>
      <c r="B232" s="8"/>
      <c r="C232" s="8"/>
      <c r="D232" s="8"/>
      <c r="E232" s="8"/>
      <c r="F232" s="2"/>
      <c r="G232" s="9"/>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ht="46.5" customHeight="1" x14ac:dyDescent="0.3">
      <c r="A233" s="8"/>
      <c r="B233" s="8"/>
      <c r="C233" s="8"/>
      <c r="D233" s="8"/>
      <c r="E233" s="8"/>
      <c r="F233" s="2"/>
      <c r="G233" s="9"/>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1:42" ht="46.5" customHeight="1" x14ac:dyDescent="0.3">
      <c r="A234" s="8"/>
      <c r="B234" s="8"/>
      <c r="C234" s="8"/>
      <c r="D234" s="8"/>
      <c r="E234" s="8"/>
      <c r="F234" s="2"/>
      <c r="G234" s="9"/>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1:42" ht="46.5" customHeight="1" x14ac:dyDescent="0.3">
      <c r="A235" s="8"/>
      <c r="B235" s="8"/>
      <c r="C235" s="8"/>
      <c r="D235" s="8"/>
      <c r="E235" s="8"/>
      <c r="F235" s="2"/>
      <c r="G235" s="9"/>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1:42" ht="46.5" customHeight="1" x14ac:dyDescent="0.3">
      <c r="A236" s="8"/>
      <c r="B236" s="8"/>
      <c r="C236" s="8"/>
      <c r="D236" s="8"/>
      <c r="E236" s="8"/>
      <c r="F236" s="2"/>
      <c r="G236" s="9"/>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1:42" ht="46.5" customHeight="1" x14ac:dyDescent="0.3">
      <c r="A237" s="8"/>
      <c r="B237" s="8"/>
      <c r="C237" s="8"/>
      <c r="D237" s="8"/>
      <c r="E237" s="8"/>
      <c r="F237" s="2"/>
      <c r="G237" s="9"/>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1:42" ht="46.5" customHeight="1" x14ac:dyDescent="0.3">
      <c r="A238" s="8"/>
      <c r="B238" s="8"/>
      <c r="C238" s="8"/>
      <c r="D238" s="8"/>
      <c r="E238" s="8"/>
      <c r="F238" s="2"/>
      <c r="G238" s="9"/>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1:42" ht="46.5" customHeight="1" x14ac:dyDescent="0.3">
      <c r="A239" s="8"/>
      <c r="B239" s="8"/>
      <c r="C239" s="8"/>
      <c r="D239" s="8"/>
      <c r="E239" s="8"/>
      <c r="F239" s="2"/>
      <c r="G239" s="9"/>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1:42" ht="46.5" customHeight="1" x14ac:dyDescent="0.3">
      <c r="A240" s="8"/>
      <c r="B240" s="8"/>
      <c r="C240" s="8"/>
      <c r="D240" s="8"/>
      <c r="E240" s="8"/>
      <c r="F240" s="2"/>
      <c r="G240" s="9"/>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1:42" ht="46.5" customHeight="1" x14ac:dyDescent="0.3">
      <c r="A241" s="8"/>
      <c r="B241" s="8"/>
      <c r="C241" s="8"/>
      <c r="D241" s="8"/>
      <c r="E241" s="8"/>
      <c r="F241" s="2"/>
      <c r="G241" s="9"/>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1:42" ht="46.5" customHeight="1" x14ac:dyDescent="0.3">
      <c r="A242" s="8"/>
      <c r="B242" s="8"/>
      <c r="C242" s="8"/>
      <c r="D242" s="8"/>
      <c r="E242" s="8"/>
      <c r="F242" s="2"/>
      <c r="G242" s="9"/>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1:42" ht="46.5" customHeight="1" x14ac:dyDescent="0.3">
      <c r="A243" s="8"/>
      <c r="B243" s="8"/>
      <c r="C243" s="8"/>
      <c r="D243" s="8"/>
      <c r="E243" s="8"/>
      <c r="F243" s="2"/>
      <c r="G243" s="9"/>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1:42" ht="46.5" customHeight="1" x14ac:dyDescent="0.3">
      <c r="A244" s="8"/>
      <c r="B244" s="8"/>
      <c r="C244" s="8"/>
      <c r="D244" s="8"/>
      <c r="E244" s="8"/>
      <c r="F244" s="2"/>
      <c r="G244" s="9"/>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1:42" ht="46.5" customHeight="1" x14ac:dyDescent="0.3">
      <c r="A245" s="8"/>
      <c r="B245" s="8"/>
      <c r="C245" s="8"/>
      <c r="D245" s="8"/>
      <c r="E245" s="8"/>
      <c r="F245" s="2"/>
      <c r="G245" s="9"/>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1:42" ht="46.5" customHeight="1" x14ac:dyDescent="0.3">
      <c r="A246" s="8"/>
      <c r="B246" s="8"/>
      <c r="C246" s="8"/>
      <c r="D246" s="8"/>
      <c r="E246" s="8"/>
      <c r="F246" s="2"/>
      <c r="G246" s="9"/>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1:42" ht="46.5" customHeight="1" x14ac:dyDescent="0.3">
      <c r="A247" s="8"/>
      <c r="B247" s="8"/>
      <c r="C247" s="8"/>
      <c r="D247" s="8"/>
      <c r="E247" s="8"/>
      <c r="F247" s="2"/>
      <c r="G247" s="9"/>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1:42" ht="46.5" customHeight="1" x14ac:dyDescent="0.3">
      <c r="A248" s="8"/>
      <c r="B248" s="8"/>
      <c r="C248" s="8"/>
      <c r="D248" s="8"/>
      <c r="E248" s="8"/>
      <c r="F248" s="2"/>
      <c r="G248" s="9"/>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1:42" ht="46.5" customHeight="1" x14ac:dyDescent="0.3">
      <c r="A249" s="8"/>
      <c r="B249" s="8"/>
      <c r="C249" s="8"/>
      <c r="D249" s="8"/>
      <c r="E249" s="8"/>
      <c r="F249" s="2"/>
      <c r="G249" s="9"/>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1:42" ht="46.5" customHeight="1" x14ac:dyDescent="0.3">
      <c r="A250" s="8"/>
      <c r="B250" s="8"/>
      <c r="C250" s="8"/>
      <c r="D250" s="8"/>
      <c r="E250" s="8"/>
      <c r="F250" s="2"/>
      <c r="G250" s="9"/>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1:42" ht="46.5" customHeight="1" x14ac:dyDescent="0.3">
      <c r="A251" s="8"/>
      <c r="B251" s="8"/>
      <c r="C251" s="8"/>
      <c r="D251" s="8"/>
      <c r="E251" s="8"/>
      <c r="F251" s="2"/>
      <c r="G251" s="9"/>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1:42" ht="46.5" customHeight="1" x14ac:dyDescent="0.3">
      <c r="A252" s="8"/>
      <c r="B252" s="8"/>
      <c r="C252" s="8"/>
      <c r="D252" s="8"/>
      <c r="E252" s="8"/>
      <c r="F252" s="2"/>
      <c r="G252" s="9"/>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1:42" ht="46.5" customHeight="1" x14ac:dyDescent="0.3">
      <c r="A253" s="8"/>
      <c r="B253" s="8"/>
      <c r="C253" s="8"/>
      <c r="D253" s="8"/>
      <c r="E253" s="8"/>
      <c r="F253" s="2"/>
      <c r="G253" s="9"/>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1:42" ht="46.5" customHeight="1" x14ac:dyDescent="0.3">
      <c r="A254" s="8"/>
      <c r="B254" s="8"/>
      <c r="C254" s="8"/>
      <c r="D254" s="8"/>
      <c r="E254" s="8"/>
      <c r="F254" s="2"/>
      <c r="G254" s="9"/>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1:42" ht="46.5" customHeight="1" x14ac:dyDescent="0.3">
      <c r="A255" s="8"/>
      <c r="B255" s="8"/>
      <c r="C255" s="8"/>
      <c r="D255" s="8"/>
      <c r="E255" s="8"/>
      <c r="F255" s="2"/>
      <c r="G255" s="9"/>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1:42" ht="46.5" customHeight="1" x14ac:dyDescent="0.3">
      <c r="A256" s="8"/>
      <c r="B256" s="8"/>
      <c r="C256" s="8"/>
      <c r="D256" s="8"/>
      <c r="E256" s="8"/>
      <c r="F256" s="2"/>
      <c r="G256" s="9"/>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1:42" ht="46.5" customHeight="1" x14ac:dyDescent="0.3">
      <c r="A257" s="8"/>
      <c r="B257" s="8"/>
      <c r="C257" s="8"/>
      <c r="D257" s="8"/>
      <c r="E257" s="8"/>
      <c r="F257" s="2"/>
      <c r="G257" s="9"/>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1:42" ht="46.5" customHeight="1" x14ac:dyDescent="0.3">
      <c r="A258" s="8"/>
      <c r="B258" s="8"/>
      <c r="C258" s="8"/>
      <c r="D258" s="8"/>
      <c r="E258" s="8"/>
      <c r="F258" s="2"/>
      <c r="G258" s="9"/>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1:42" ht="46.5" customHeight="1" x14ac:dyDescent="0.3">
      <c r="A259" s="8"/>
      <c r="B259" s="8"/>
      <c r="C259" s="8"/>
      <c r="D259" s="8"/>
      <c r="E259" s="8"/>
      <c r="F259" s="2"/>
      <c r="G259" s="9"/>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1:42" ht="46.5" customHeight="1" x14ac:dyDescent="0.3">
      <c r="A260" s="8"/>
      <c r="B260" s="8"/>
      <c r="C260" s="8"/>
      <c r="D260" s="8"/>
      <c r="E260" s="8"/>
      <c r="F260" s="2"/>
      <c r="G260" s="9"/>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1:42" ht="46.5" customHeight="1" x14ac:dyDescent="0.3">
      <c r="A261" s="8"/>
      <c r="B261" s="8"/>
      <c r="C261" s="8"/>
      <c r="D261" s="8"/>
      <c r="E261" s="8"/>
      <c r="F261" s="2"/>
      <c r="G261" s="9"/>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1:42" ht="46.5" customHeight="1" x14ac:dyDescent="0.3">
      <c r="A262" s="8"/>
      <c r="B262" s="8"/>
      <c r="C262" s="8"/>
      <c r="D262" s="8"/>
      <c r="E262" s="8"/>
      <c r="F262" s="2"/>
      <c r="G262" s="9"/>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1:42" ht="46.5" customHeight="1" x14ac:dyDescent="0.3">
      <c r="A263" s="8"/>
      <c r="B263" s="8"/>
      <c r="C263" s="8"/>
      <c r="D263" s="8"/>
      <c r="E263" s="8"/>
      <c r="F263" s="2"/>
      <c r="G263" s="9"/>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1:42" ht="46.5" customHeight="1" x14ac:dyDescent="0.3">
      <c r="A264" s="8"/>
      <c r="B264" s="8"/>
      <c r="C264" s="8"/>
      <c r="D264" s="8"/>
      <c r="E264" s="8"/>
      <c r="F264" s="2"/>
      <c r="G264" s="9"/>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1:42" ht="46.5" customHeight="1" x14ac:dyDescent="0.3">
      <c r="A265" s="8"/>
      <c r="B265" s="8"/>
      <c r="C265" s="8"/>
      <c r="D265" s="8"/>
      <c r="E265" s="8"/>
      <c r="F265" s="2"/>
      <c r="G265" s="9"/>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1:42" ht="46.5" customHeight="1" x14ac:dyDescent="0.3">
      <c r="A266" s="8"/>
      <c r="B266" s="8"/>
      <c r="C266" s="8"/>
      <c r="D266" s="8"/>
      <c r="E266" s="8"/>
      <c r="F266" s="2"/>
      <c r="G266" s="9"/>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1:42" ht="46.5" customHeight="1" x14ac:dyDescent="0.3">
      <c r="A267" s="8"/>
      <c r="B267" s="8"/>
      <c r="C267" s="8"/>
      <c r="D267" s="8"/>
      <c r="E267" s="8"/>
      <c r="F267" s="2"/>
      <c r="G267" s="9"/>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1:42" ht="46.5" customHeight="1" x14ac:dyDescent="0.3">
      <c r="A268" s="8"/>
      <c r="B268" s="8"/>
      <c r="C268" s="8"/>
      <c r="D268" s="8"/>
      <c r="E268" s="8"/>
      <c r="F268" s="2"/>
      <c r="G268" s="9"/>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1:42" ht="46.5" customHeight="1" x14ac:dyDescent="0.3">
      <c r="A269" s="8"/>
      <c r="B269" s="8"/>
      <c r="C269" s="8"/>
      <c r="D269" s="8"/>
      <c r="E269" s="8"/>
      <c r="F269" s="2"/>
      <c r="G269" s="9"/>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1:42" ht="46.5" customHeight="1" x14ac:dyDescent="0.3">
      <c r="A270" s="8"/>
      <c r="B270" s="8"/>
      <c r="C270" s="8"/>
      <c r="D270" s="8"/>
      <c r="E270" s="8"/>
      <c r="F270" s="2"/>
      <c r="G270" s="9"/>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1:42" ht="46.5" customHeight="1" x14ac:dyDescent="0.3">
      <c r="A271" s="8"/>
      <c r="B271" s="8"/>
      <c r="C271" s="8"/>
      <c r="D271" s="8"/>
      <c r="E271" s="8"/>
      <c r="F271" s="2"/>
      <c r="G271" s="9"/>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1:42" ht="46.5" customHeight="1" x14ac:dyDescent="0.3">
      <c r="A272" s="8"/>
      <c r="B272" s="8"/>
      <c r="C272" s="8"/>
      <c r="D272" s="8"/>
      <c r="E272" s="8"/>
      <c r="F272" s="2"/>
      <c r="G272" s="9"/>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1:42" ht="46.5" customHeight="1" x14ac:dyDescent="0.3">
      <c r="A273" s="8"/>
      <c r="B273" s="8"/>
      <c r="C273" s="8"/>
      <c r="D273" s="8"/>
      <c r="E273" s="8"/>
      <c r="F273" s="2"/>
      <c r="G273" s="9"/>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1:42" ht="46.5" customHeight="1" x14ac:dyDescent="0.3">
      <c r="A274" s="8"/>
      <c r="B274" s="8"/>
      <c r="C274" s="8"/>
      <c r="D274" s="8"/>
      <c r="E274" s="8"/>
      <c r="F274" s="2"/>
      <c r="G274" s="9"/>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ht="46.5" customHeight="1" x14ac:dyDescent="0.3">
      <c r="A275" s="8"/>
      <c r="B275" s="8"/>
      <c r="C275" s="8"/>
      <c r="D275" s="8"/>
      <c r="E275" s="8"/>
      <c r="F275" s="2"/>
      <c r="G275" s="9"/>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ht="46.5" customHeight="1" x14ac:dyDescent="0.3">
      <c r="A276" s="8"/>
      <c r="B276" s="8"/>
      <c r="C276" s="8"/>
      <c r="D276" s="8"/>
      <c r="E276" s="8"/>
      <c r="F276" s="2"/>
      <c r="G276" s="9"/>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ht="46.5" customHeight="1" x14ac:dyDescent="0.3">
      <c r="A277" s="8"/>
      <c r="B277" s="8"/>
      <c r="C277" s="8"/>
      <c r="D277" s="8"/>
      <c r="E277" s="8"/>
      <c r="F277" s="2"/>
      <c r="G277" s="9"/>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ht="46.5" customHeight="1" x14ac:dyDescent="0.3">
      <c r="A278" s="8"/>
      <c r="B278" s="8"/>
      <c r="C278" s="8"/>
      <c r="D278" s="8"/>
      <c r="E278" s="8"/>
      <c r="F278" s="2"/>
      <c r="G278" s="9"/>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1:42" ht="46.5" customHeight="1" x14ac:dyDescent="0.3">
      <c r="A279" s="8"/>
      <c r="B279" s="8"/>
      <c r="C279" s="8"/>
      <c r="D279" s="8"/>
      <c r="E279" s="8"/>
      <c r="F279" s="2"/>
      <c r="G279" s="9"/>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1:42" ht="46.5" customHeight="1" x14ac:dyDescent="0.3">
      <c r="A280" s="8"/>
      <c r="B280" s="8"/>
      <c r="C280" s="8"/>
      <c r="D280" s="8"/>
      <c r="E280" s="8"/>
      <c r="F280" s="2"/>
      <c r="G280" s="9"/>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ht="46.5" customHeight="1" x14ac:dyDescent="0.3">
      <c r="A281" s="8"/>
      <c r="B281" s="8"/>
      <c r="C281" s="8"/>
      <c r="D281" s="8"/>
      <c r="E281" s="8"/>
      <c r="F281" s="2"/>
      <c r="G281" s="9"/>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1:42" ht="46.5" customHeight="1" x14ac:dyDescent="0.3">
      <c r="A282" s="8"/>
      <c r="B282" s="8"/>
      <c r="C282" s="8"/>
      <c r="D282" s="8"/>
      <c r="E282" s="8"/>
      <c r="F282" s="2"/>
      <c r="G282" s="9"/>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1:42" ht="46.5" customHeight="1" x14ac:dyDescent="0.3">
      <c r="A283" s="8"/>
      <c r="B283" s="8"/>
      <c r="C283" s="8"/>
      <c r="D283" s="8"/>
      <c r="E283" s="8"/>
      <c r="F283" s="2"/>
      <c r="G283" s="9"/>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1:42" ht="46.5" customHeight="1" x14ac:dyDescent="0.3">
      <c r="A284" s="8"/>
      <c r="B284" s="8"/>
      <c r="C284" s="8"/>
      <c r="D284" s="8"/>
      <c r="E284" s="8"/>
      <c r="F284" s="2"/>
      <c r="G284" s="9"/>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1:42" ht="46.5" customHeight="1" x14ac:dyDescent="0.3">
      <c r="A285" s="8"/>
      <c r="B285" s="8"/>
      <c r="C285" s="8"/>
      <c r="D285" s="8"/>
      <c r="E285" s="8"/>
      <c r="F285" s="2"/>
      <c r="G285" s="9"/>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1:42" ht="46.5" customHeight="1" x14ac:dyDescent="0.3">
      <c r="A286" s="8"/>
      <c r="B286" s="8"/>
      <c r="C286" s="8"/>
      <c r="D286" s="8"/>
      <c r="E286" s="8"/>
      <c r="F286" s="2"/>
      <c r="G286" s="9"/>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1:42" ht="46.5" customHeight="1" x14ac:dyDescent="0.3">
      <c r="A287" s="8"/>
      <c r="B287" s="8"/>
      <c r="C287" s="8"/>
      <c r="D287" s="8"/>
      <c r="E287" s="8"/>
      <c r="F287" s="2"/>
      <c r="G287" s="9"/>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46.5" customHeight="1" x14ac:dyDescent="0.3">
      <c r="A288" s="8"/>
      <c r="B288" s="8"/>
      <c r="C288" s="8"/>
      <c r="D288" s="8"/>
      <c r="E288" s="8"/>
      <c r="F288" s="2"/>
      <c r="G288" s="9"/>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1:42" ht="46.5" customHeight="1" x14ac:dyDescent="0.3">
      <c r="A289" s="8"/>
      <c r="B289" s="8"/>
      <c r="C289" s="8"/>
      <c r="D289" s="8"/>
      <c r="E289" s="8"/>
      <c r="F289" s="2"/>
      <c r="G289" s="9"/>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46.5" customHeight="1" x14ac:dyDescent="0.3">
      <c r="A290" s="8"/>
      <c r="B290" s="8"/>
      <c r="C290" s="8"/>
      <c r="D290" s="8"/>
      <c r="E290" s="8"/>
      <c r="F290" s="2"/>
      <c r="G290" s="9"/>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1:42" ht="46.5" customHeight="1" x14ac:dyDescent="0.3">
      <c r="A291" s="8"/>
      <c r="B291" s="8"/>
      <c r="C291" s="8"/>
      <c r="D291" s="8"/>
      <c r="E291" s="8"/>
      <c r="F291" s="2"/>
      <c r="G291" s="9"/>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1:42" ht="46.5" customHeight="1" x14ac:dyDescent="0.3">
      <c r="A292" s="8"/>
      <c r="B292" s="8"/>
      <c r="C292" s="8"/>
      <c r="D292" s="8"/>
      <c r="E292" s="8"/>
      <c r="F292" s="2"/>
      <c r="G292" s="9"/>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1:42" ht="46.5" customHeight="1" x14ac:dyDescent="0.3">
      <c r="A293" s="8"/>
      <c r="B293" s="8"/>
      <c r="C293" s="8"/>
      <c r="D293" s="8"/>
      <c r="E293" s="8"/>
      <c r="F293" s="2"/>
      <c r="G293" s="9"/>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1:42" ht="46.5" customHeight="1" x14ac:dyDescent="0.3">
      <c r="A294" s="8"/>
      <c r="B294" s="8"/>
      <c r="C294" s="8"/>
      <c r="D294" s="8"/>
      <c r="E294" s="8"/>
      <c r="F294" s="2"/>
      <c r="G294" s="9"/>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1:42" ht="46.5" customHeight="1" x14ac:dyDescent="0.3">
      <c r="A295" s="8"/>
      <c r="B295" s="8"/>
      <c r="C295" s="8"/>
      <c r="D295" s="8"/>
      <c r="E295" s="8"/>
      <c r="F295" s="2"/>
      <c r="G295" s="9"/>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ht="46.5" customHeight="1" x14ac:dyDescent="0.3">
      <c r="A296" s="8"/>
      <c r="B296" s="8"/>
      <c r="C296" s="8"/>
      <c r="D296" s="8"/>
      <c r="E296" s="8"/>
      <c r="F296" s="2"/>
      <c r="G296" s="9"/>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1:42" ht="46.5" customHeight="1" x14ac:dyDescent="0.3">
      <c r="A297" s="8"/>
      <c r="B297" s="8"/>
      <c r="C297" s="8"/>
      <c r="D297" s="8"/>
      <c r="E297" s="8"/>
      <c r="F297" s="2"/>
      <c r="G297" s="9"/>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1:42" ht="46.5" customHeight="1" x14ac:dyDescent="0.3">
      <c r="A298" s="8"/>
      <c r="B298" s="8"/>
      <c r="C298" s="8"/>
      <c r="D298" s="8"/>
      <c r="E298" s="8"/>
      <c r="F298" s="2"/>
      <c r="G298" s="9"/>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1:42" ht="46.5" customHeight="1" x14ac:dyDescent="0.3">
      <c r="A299" s="8"/>
      <c r="B299" s="8"/>
      <c r="C299" s="8"/>
      <c r="D299" s="8"/>
      <c r="E299" s="8"/>
      <c r="F299" s="2"/>
      <c r="G299" s="9"/>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ht="46.5" customHeight="1" x14ac:dyDescent="0.3">
      <c r="A300" s="8"/>
      <c r="B300" s="8"/>
      <c r="C300" s="8"/>
      <c r="D300" s="8"/>
      <c r="E300" s="8"/>
      <c r="F300" s="2"/>
      <c r="G300" s="9"/>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1:42" ht="46.5" customHeight="1" x14ac:dyDescent="0.3">
      <c r="A301" s="8"/>
      <c r="B301" s="8"/>
      <c r="C301" s="8"/>
      <c r="D301" s="8"/>
      <c r="E301" s="8"/>
      <c r="F301" s="2"/>
      <c r="G301" s="9"/>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1:42" ht="46.5" customHeight="1" x14ac:dyDescent="0.3">
      <c r="A302" s="8"/>
      <c r="B302" s="8"/>
      <c r="C302" s="8"/>
      <c r="D302" s="8"/>
      <c r="E302" s="8"/>
      <c r="F302" s="2"/>
      <c r="G302" s="9"/>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1:42" ht="46.5" customHeight="1" x14ac:dyDescent="0.3">
      <c r="A303" s="8"/>
      <c r="B303" s="8"/>
      <c r="C303" s="8"/>
      <c r="D303" s="8"/>
      <c r="E303" s="8"/>
      <c r="F303" s="2"/>
      <c r="G303" s="9"/>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1:42" ht="46.5" customHeight="1" x14ac:dyDescent="0.3">
      <c r="A304" s="8"/>
      <c r="B304" s="8"/>
      <c r="C304" s="8"/>
      <c r="D304" s="8"/>
      <c r="E304" s="8"/>
      <c r="F304" s="2"/>
      <c r="G304" s="9"/>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ht="46.5" customHeight="1" x14ac:dyDescent="0.3">
      <c r="A305" s="8"/>
      <c r="B305" s="8"/>
      <c r="C305" s="8"/>
      <c r="D305" s="8"/>
      <c r="E305" s="8"/>
      <c r="F305" s="2"/>
      <c r="G305" s="9"/>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ht="46.5" customHeight="1" x14ac:dyDescent="0.3">
      <c r="A306" s="8"/>
      <c r="B306" s="8"/>
      <c r="C306" s="8"/>
      <c r="D306" s="8"/>
      <c r="E306" s="8"/>
      <c r="F306" s="2"/>
      <c r="G306" s="9"/>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ht="46.5" customHeight="1" x14ac:dyDescent="0.3">
      <c r="A307" s="8"/>
      <c r="B307" s="8"/>
      <c r="C307" s="8"/>
      <c r="D307" s="8"/>
      <c r="E307" s="8"/>
      <c r="F307" s="2"/>
      <c r="G307" s="9"/>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1:42" ht="46.5" customHeight="1" x14ac:dyDescent="0.3">
      <c r="A308" s="8"/>
      <c r="B308" s="8"/>
      <c r="C308" s="8"/>
      <c r="D308" s="8"/>
      <c r="E308" s="8"/>
      <c r="F308" s="2"/>
      <c r="G308" s="9"/>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1:42" ht="46.5" customHeight="1" x14ac:dyDescent="0.3">
      <c r="A309" s="8"/>
      <c r="B309" s="8"/>
      <c r="C309" s="8"/>
      <c r="D309" s="8"/>
      <c r="E309" s="8"/>
      <c r="F309" s="2"/>
      <c r="G309" s="9"/>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1:42" ht="46.5" customHeight="1" x14ac:dyDescent="0.3">
      <c r="A310" s="8"/>
      <c r="B310" s="8"/>
      <c r="C310" s="8"/>
      <c r="D310" s="8"/>
      <c r="E310" s="8"/>
      <c r="F310" s="2"/>
      <c r="G310" s="9"/>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1:42" ht="46.5" customHeight="1" x14ac:dyDescent="0.3">
      <c r="A311" s="8"/>
      <c r="B311" s="8"/>
      <c r="C311" s="8"/>
      <c r="D311" s="8"/>
      <c r="E311" s="8"/>
      <c r="F311" s="2"/>
      <c r="G311" s="9"/>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1:42" ht="46.5" customHeight="1" x14ac:dyDescent="0.3">
      <c r="A312" s="8"/>
      <c r="B312" s="8"/>
      <c r="C312" s="8"/>
      <c r="D312" s="8"/>
      <c r="E312" s="8"/>
      <c r="F312" s="2"/>
      <c r="G312" s="9"/>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1:42" ht="46.5" customHeight="1" x14ac:dyDescent="0.3">
      <c r="A313" s="8"/>
      <c r="B313" s="8"/>
      <c r="C313" s="8"/>
      <c r="D313" s="8"/>
      <c r="E313" s="8"/>
      <c r="F313" s="2"/>
      <c r="G313" s="9"/>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1:42" ht="46.5" customHeight="1" x14ac:dyDescent="0.3">
      <c r="A314" s="8"/>
      <c r="B314" s="8"/>
      <c r="C314" s="8"/>
      <c r="D314" s="8"/>
      <c r="E314" s="8"/>
      <c r="F314" s="2"/>
      <c r="G314" s="9"/>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1:42" ht="46.5" customHeight="1" x14ac:dyDescent="0.3">
      <c r="A315" s="8"/>
      <c r="B315" s="8"/>
      <c r="C315" s="8"/>
      <c r="D315" s="8"/>
      <c r="E315" s="8"/>
      <c r="F315" s="2"/>
      <c r="G315" s="9"/>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1:42" ht="46.5" customHeight="1" x14ac:dyDescent="0.3">
      <c r="A316" s="8"/>
      <c r="B316" s="8"/>
      <c r="C316" s="8"/>
      <c r="D316" s="8"/>
      <c r="E316" s="8"/>
      <c r="F316" s="2"/>
      <c r="G316" s="9"/>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1:42" ht="46.5" customHeight="1" x14ac:dyDescent="0.3">
      <c r="A317" s="8"/>
      <c r="B317" s="8"/>
      <c r="C317" s="8"/>
      <c r="D317" s="8"/>
      <c r="E317" s="8"/>
      <c r="F317" s="2"/>
      <c r="G317" s="9"/>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1:42" ht="46.5" customHeight="1" x14ac:dyDescent="0.3">
      <c r="A318" s="8"/>
      <c r="B318" s="8"/>
      <c r="C318" s="8"/>
      <c r="D318" s="8"/>
      <c r="E318" s="8"/>
      <c r="F318" s="2"/>
      <c r="G318" s="9"/>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1:42" ht="46.5" customHeight="1" x14ac:dyDescent="0.3">
      <c r="A319" s="8"/>
      <c r="B319" s="8"/>
      <c r="C319" s="8"/>
      <c r="D319" s="8"/>
      <c r="E319" s="8"/>
      <c r="F319" s="2"/>
      <c r="G319" s="9"/>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1:42" ht="46.5" customHeight="1" x14ac:dyDescent="0.3">
      <c r="A320" s="8"/>
      <c r="B320" s="8"/>
      <c r="C320" s="8"/>
      <c r="D320" s="8"/>
      <c r="E320" s="8"/>
      <c r="F320" s="2"/>
      <c r="G320" s="9"/>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1:42" ht="46.5" customHeight="1" x14ac:dyDescent="0.3">
      <c r="A321" s="8"/>
      <c r="B321" s="8"/>
      <c r="C321" s="8"/>
      <c r="D321" s="8"/>
      <c r="E321" s="8"/>
      <c r="F321" s="2"/>
      <c r="G321" s="9"/>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1:42" ht="46.5" customHeight="1" x14ac:dyDescent="0.3">
      <c r="A322" s="8"/>
      <c r="B322" s="8"/>
      <c r="C322" s="8"/>
      <c r="D322" s="8"/>
      <c r="E322" s="8"/>
      <c r="F322" s="2"/>
      <c r="G322" s="9"/>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1:42" ht="46.5" customHeight="1" x14ac:dyDescent="0.3">
      <c r="A323" s="8"/>
      <c r="B323" s="8"/>
      <c r="C323" s="8"/>
      <c r="D323" s="8"/>
      <c r="E323" s="8"/>
      <c r="F323" s="2"/>
      <c r="G323" s="9"/>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ht="46.5" customHeight="1" x14ac:dyDescent="0.3">
      <c r="A324" s="8"/>
      <c r="B324" s="8"/>
      <c r="C324" s="8"/>
      <c r="D324" s="8"/>
      <c r="E324" s="8"/>
      <c r="F324" s="2"/>
      <c r="G324" s="9"/>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ht="46.5" customHeight="1" x14ac:dyDescent="0.3">
      <c r="A325" s="8"/>
      <c r="B325" s="8"/>
      <c r="C325" s="8"/>
      <c r="D325" s="8"/>
      <c r="E325" s="8"/>
      <c r="F325" s="2"/>
      <c r="G325" s="9"/>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ht="46.5" customHeight="1" x14ac:dyDescent="0.3">
      <c r="A326" s="8"/>
      <c r="B326" s="8"/>
      <c r="C326" s="8"/>
      <c r="D326" s="8"/>
      <c r="E326" s="8"/>
      <c r="F326" s="2"/>
      <c r="G326" s="9"/>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ht="46.5" customHeight="1" x14ac:dyDescent="0.3">
      <c r="A327" s="8"/>
      <c r="B327" s="8"/>
      <c r="C327" s="8"/>
      <c r="D327" s="8"/>
      <c r="E327" s="8"/>
      <c r="F327" s="2"/>
      <c r="G327" s="9"/>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1:42" ht="46.5" customHeight="1" x14ac:dyDescent="0.3">
      <c r="A328" s="8"/>
      <c r="B328" s="8"/>
      <c r="C328" s="8"/>
      <c r="D328" s="8"/>
      <c r="E328" s="8"/>
      <c r="F328" s="2"/>
      <c r="G328" s="9"/>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1:42" ht="46.5" customHeight="1" x14ac:dyDescent="0.3">
      <c r="A329" s="8"/>
      <c r="B329" s="8"/>
      <c r="C329" s="8"/>
      <c r="D329" s="8"/>
      <c r="E329" s="8"/>
      <c r="F329" s="2"/>
      <c r="G329" s="9"/>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1:42" ht="46.5" customHeight="1" x14ac:dyDescent="0.3">
      <c r="A330" s="8"/>
      <c r="B330" s="8"/>
      <c r="C330" s="8"/>
      <c r="D330" s="8"/>
      <c r="E330" s="8"/>
      <c r="F330" s="2"/>
      <c r="G330" s="9"/>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1:42" ht="46.5" customHeight="1" x14ac:dyDescent="0.3">
      <c r="A331" s="8"/>
      <c r="B331" s="8"/>
      <c r="C331" s="8"/>
      <c r="D331" s="8"/>
      <c r="E331" s="8"/>
      <c r="F331" s="2"/>
      <c r="G331" s="9"/>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1:42" ht="46.5" customHeight="1" x14ac:dyDescent="0.3">
      <c r="A332" s="8"/>
      <c r="B332" s="8"/>
      <c r="C332" s="8"/>
      <c r="D332" s="8"/>
      <c r="E332" s="8"/>
      <c r="F332" s="2"/>
      <c r="G332" s="9"/>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1:42" ht="46.5" customHeight="1" x14ac:dyDescent="0.3">
      <c r="A333" s="8"/>
      <c r="B333" s="8"/>
      <c r="C333" s="8"/>
      <c r="D333" s="8"/>
      <c r="E333" s="8"/>
      <c r="F333" s="2"/>
      <c r="G333" s="9"/>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1:42" ht="46.5" customHeight="1" x14ac:dyDescent="0.3">
      <c r="A334" s="8"/>
      <c r="B334" s="8"/>
      <c r="C334" s="8"/>
      <c r="D334" s="8"/>
      <c r="E334" s="8"/>
      <c r="F334" s="2"/>
      <c r="G334" s="9"/>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1:42" ht="46.5" customHeight="1" x14ac:dyDescent="0.3">
      <c r="A335" s="8"/>
      <c r="B335" s="8"/>
      <c r="C335" s="8"/>
      <c r="D335" s="8"/>
      <c r="E335" s="8"/>
      <c r="F335" s="2"/>
      <c r="G335" s="9"/>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1:42" ht="46.5" customHeight="1" x14ac:dyDescent="0.3">
      <c r="A336" s="8"/>
      <c r="B336" s="8"/>
      <c r="C336" s="8"/>
      <c r="D336" s="8"/>
      <c r="E336" s="8"/>
      <c r="F336" s="2"/>
      <c r="G336" s="9"/>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1:42" ht="46.5" customHeight="1" x14ac:dyDescent="0.3">
      <c r="A337" s="8"/>
      <c r="B337" s="8"/>
      <c r="C337" s="8"/>
      <c r="D337" s="8"/>
      <c r="E337" s="8"/>
      <c r="F337" s="2"/>
      <c r="G337" s="9"/>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1:42" ht="46.5" customHeight="1" x14ac:dyDescent="0.3">
      <c r="A338" s="8"/>
      <c r="B338" s="8"/>
      <c r="C338" s="8"/>
      <c r="D338" s="8"/>
      <c r="E338" s="8"/>
      <c r="F338" s="2"/>
      <c r="G338" s="9"/>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1:42" ht="46.5" customHeight="1" x14ac:dyDescent="0.3">
      <c r="A339" s="8"/>
      <c r="B339" s="8"/>
      <c r="C339" s="8"/>
      <c r="D339" s="8"/>
      <c r="E339" s="8"/>
      <c r="F339" s="2"/>
      <c r="G339" s="9"/>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1:42" ht="46.5" customHeight="1" x14ac:dyDescent="0.3">
      <c r="A340" s="8"/>
      <c r="B340" s="8"/>
      <c r="C340" s="8"/>
      <c r="D340" s="8"/>
      <c r="E340" s="8"/>
      <c r="F340" s="2"/>
      <c r="G340" s="9"/>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1:42" ht="46.5" customHeight="1" x14ac:dyDescent="0.3">
      <c r="A341" s="8"/>
      <c r="B341" s="8"/>
      <c r="C341" s="8"/>
      <c r="D341" s="8"/>
      <c r="E341" s="8"/>
      <c r="F341" s="2"/>
      <c r="G341" s="9"/>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1:42" ht="46.5" customHeight="1" x14ac:dyDescent="0.3">
      <c r="A342" s="8"/>
      <c r="B342" s="8"/>
      <c r="C342" s="8"/>
      <c r="D342" s="8"/>
      <c r="E342" s="8"/>
      <c r="F342" s="2"/>
      <c r="G342" s="9"/>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1:42" ht="46.5" customHeight="1" x14ac:dyDescent="0.3">
      <c r="A343" s="8"/>
      <c r="B343" s="8"/>
      <c r="C343" s="8"/>
      <c r="D343" s="8"/>
      <c r="E343" s="8"/>
      <c r="F343" s="2"/>
      <c r="G343" s="9"/>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1:42" ht="46.5" customHeight="1" x14ac:dyDescent="0.3">
      <c r="A344" s="8"/>
      <c r="B344" s="8"/>
      <c r="C344" s="8"/>
      <c r="D344" s="8"/>
      <c r="E344" s="8"/>
      <c r="F344" s="2"/>
      <c r="G344" s="9"/>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46.5" customHeight="1" x14ac:dyDescent="0.3">
      <c r="A345" s="8"/>
      <c r="B345" s="8"/>
      <c r="C345" s="8"/>
      <c r="D345" s="8"/>
      <c r="E345" s="8"/>
      <c r="F345" s="2"/>
      <c r="G345" s="9"/>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1:42" ht="46.5" customHeight="1" x14ac:dyDescent="0.3">
      <c r="A346" s="8"/>
      <c r="B346" s="8"/>
      <c r="C346" s="8"/>
      <c r="D346" s="8"/>
      <c r="E346" s="8"/>
      <c r="F346" s="2"/>
      <c r="G346" s="9"/>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1:42" ht="46.5" customHeight="1" x14ac:dyDescent="0.3">
      <c r="A347" s="8"/>
      <c r="B347" s="8"/>
      <c r="C347" s="8"/>
      <c r="D347" s="8"/>
      <c r="E347" s="8"/>
      <c r="F347" s="2"/>
      <c r="G347" s="9"/>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ht="46.5" customHeight="1" x14ac:dyDescent="0.3">
      <c r="A348" s="8"/>
      <c r="B348" s="8"/>
      <c r="C348" s="8"/>
      <c r="D348" s="8"/>
      <c r="E348" s="8"/>
      <c r="F348" s="2"/>
      <c r="G348" s="9"/>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1:42" ht="46.5" customHeight="1" x14ac:dyDescent="0.3">
      <c r="A349" s="8"/>
      <c r="B349" s="8"/>
      <c r="C349" s="8"/>
      <c r="D349" s="8"/>
      <c r="E349" s="8"/>
      <c r="F349" s="2"/>
      <c r="G349" s="9"/>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1:42" ht="46.5" customHeight="1" x14ac:dyDescent="0.3">
      <c r="A350" s="8"/>
      <c r="B350" s="8"/>
      <c r="C350" s="8"/>
      <c r="D350" s="8"/>
      <c r="E350" s="8"/>
      <c r="F350" s="2"/>
      <c r="G350" s="9"/>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1:42" ht="46.5" customHeight="1" x14ac:dyDescent="0.3">
      <c r="A351" s="8"/>
      <c r="B351" s="8"/>
      <c r="C351" s="8"/>
      <c r="D351" s="8"/>
      <c r="E351" s="8"/>
      <c r="F351" s="2"/>
      <c r="G351" s="9"/>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46.5" customHeight="1" x14ac:dyDescent="0.3">
      <c r="A352" s="8"/>
      <c r="B352" s="8"/>
      <c r="C352" s="8"/>
      <c r="D352" s="8"/>
      <c r="E352" s="8"/>
      <c r="F352" s="2"/>
      <c r="G352" s="9"/>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1:42" ht="46.5" customHeight="1" x14ac:dyDescent="0.3">
      <c r="A353" s="8"/>
      <c r="B353" s="8"/>
      <c r="C353" s="8"/>
      <c r="D353" s="8"/>
      <c r="E353" s="8"/>
      <c r="F353" s="2"/>
      <c r="G353" s="9"/>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1:42" ht="46.5" customHeight="1" x14ac:dyDescent="0.3">
      <c r="A354" s="8"/>
      <c r="B354" s="8"/>
      <c r="C354" s="8"/>
      <c r="D354" s="8"/>
      <c r="E354" s="8"/>
      <c r="F354" s="2"/>
      <c r="G354" s="9"/>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1:42" ht="46.5" customHeight="1" x14ac:dyDescent="0.3">
      <c r="A355" s="8"/>
      <c r="B355" s="8"/>
      <c r="C355" s="8"/>
      <c r="D355" s="8"/>
      <c r="E355" s="8"/>
      <c r="F355" s="2"/>
      <c r="G355" s="9"/>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1:42" ht="46.5" customHeight="1" x14ac:dyDescent="0.3">
      <c r="A356" s="8"/>
      <c r="B356" s="8"/>
      <c r="C356" s="8"/>
      <c r="D356" s="8"/>
      <c r="E356" s="8"/>
      <c r="F356" s="2"/>
      <c r="G356" s="9"/>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1:42" ht="46.5" customHeight="1" x14ac:dyDescent="0.3">
      <c r="A357" s="8"/>
      <c r="B357" s="8"/>
      <c r="C357" s="8"/>
      <c r="D357" s="8"/>
      <c r="E357" s="8"/>
      <c r="F357" s="2"/>
      <c r="G357" s="9"/>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1:42" ht="46.5" customHeight="1" x14ac:dyDescent="0.3">
      <c r="A358" s="8"/>
      <c r="B358" s="8"/>
      <c r="C358" s="8"/>
      <c r="D358" s="8"/>
      <c r="E358" s="8"/>
      <c r="F358" s="2"/>
      <c r="G358" s="9"/>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1:42" ht="46.5" customHeight="1" x14ac:dyDescent="0.3">
      <c r="A359" s="8"/>
      <c r="B359" s="8"/>
      <c r="C359" s="8"/>
      <c r="D359" s="8"/>
      <c r="E359" s="8"/>
      <c r="F359" s="2"/>
      <c r="G359" s="9"/>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1:42" ht="46.5" customHeight="1" x14ac:dyDescent="0.3">
      <c r="A360" s="8"/>
      <c r="B360" s="8"/>
      <c r="C360" s="8"/>
      <c r="D360" s="8"/>
      <c r="E360" s="8"/>
      <c r="F360" s="2"/>
      <c r="G360" s="9"/>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1:42" ht="46.5" customHeight="1" x14ac:dyDescent="0.3">
      <c r="A361" s="8"/>
      <c r="B361" s="8"/>
      <c r="C361" s="8"/>
      <c r="D361" s="8"/>
      <c r="E361" s="8"/>
      <c r="F361" s="2"/>
      <c r="G361" s="9"/>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1:42" ht="46.5" customHeight="1" x14ac:dyDescent="0.3">
      <c r="A362" s="8"/>
      <c r="B362" s="8"/>
      <c r="C362" s="8"/>
      <c r="D362" s="8"/>
      <c r="E362" s="8"/>
      <c r="F362" s="2"/>
      <c r="G362" s="9"/>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1:42" ht="46.5" customHeight="1" x14ac:dyDescent="0.3">
      <c r="A363" s="8"/>
      <c r="B363" s="8"/>
      <c r="C363" s="8"/>
      <c r="D363" s="8"/>
      <c r="E363" s="8"/>
      <c r="F363" s="2"/>
      <c r="G363" s="9"/>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1:42" ht="46.5" customHeight="1" x14ac:dyDescent="0.3">
      <c r="A364" s="8"/>
      <c r="B364" s="8"/>
      <c r="C364" s="8"/>
      <c r="D364" s="8"/>
      <c r="E364" s="8"/>
      <c r="F364" s="2"/>
      <c r="G364" s="9"/>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1:42" ht="46.5" customHeight="1" x14ac:dyDescent="0.3">
      <c r="A365" s="8"/>
      <c r="B365" s="8"/>
      <c r="C365" s="8"/>
      <c r="D365" s="8"/>
      <c r="E365" s="8"/>
      <c r="F365" s="2"/>
      <c r="G365" s="9"/>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1:42" ht="46.5" customHeight="1" x14ac:dyDescent="0.3">
      <c r="A366" s="8"/>
      <c r="B366" s="8"/>
      <c r="C366" s="8"/>
      <c r="D366" s="8"/>
      <c r="E366" s="8"/>
      <c r="F366" s="2"/>
      <c r="G366" s="9"/>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1:42" ht="46.5" customHeight="1" x14ac:dyDescent="0.3">
      <c r="A367" s="8"/>
      <c r="B367" s="8"/>
      <c r="C367" s="8"/>
      <c r="D367" s="8"/>
      <c r="E367" s="8"/>
      <c r="F367" s="2"/>
      <c r="G367" s="9"/>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1:42" ht="46.5" customHeight="1" x14ac:dyDescent="0.3">
      <c r="A368" s="8"/>
      <c r="B368" s="8"/>
      <c r="C368" s="8"/>
      <c r="D368" s="8"/>
      <c r="E368" s="8"/>
      <c r="F368" s="2"/>
      <c r="G368" s="9"/>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1:42" ht="46.5" customHeight="1" x14ac:dyDescent="0.3">
      <c r="A369" s="8"/>
      <c r="B369" s="8"/>
      <c r="C369" s="8"/>
      <c r="D369" s="8"/>
      <c r="E369" s="8"/>
      <c r="F369" s="2"/>
      <c r="G369" s="9"/>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1:42" ht="46.5" customHeight="1" x14ac:dyDescent="0.3">
      <c r="A370" s="8"/>
      <c r="B370" s="8"/>
      <c r="C370" s="8"/>
      <c r="D370" s="8"/>
      <c r="E370" s="8"/>
      <c r="F370" s="2"/>
      <c r="G370" s="9"/>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1:42" ht="46.5" customHeight="1" x14ac:dyDescent="0.3">
      <c r="A371" s="8"/>
      <c r="B371" s="8"/>
      <c r="C371" s="8"/>
      <c r="D371" s="8"/>
      <c r="E371" s="8"/>
      <c r="F371" s="2"/>
      <c r="G371" s="9"/>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1:42" ht="46.5" customHeight="1" x14ac:dyDescent="0.3">
      <c r="A372" s="8"/>
      <c r="B372" s="8"/>
      <c r="C372" s="8"/>
      <c r="D372" s="8"/>
      <c r="E372" s="8"/>
      <c r="F372" s="2"/>
      <c r="G372" s="9"/>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1:42" ht="46.5" customHeight="1" x14ac:dyDescent="0.3">
      <c r="A373" s="8"/>
      <c r="B373" s="8"/>
      <c r="C373" s="8"/>
      <c r="D373" s="8"/>
      <c r="E373" s="8"/>
      <c r="F373" s="2"/>
      <c r="G373" s="9"/>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1:42" ht="46.5" customHeight="1" x14ac:dyDescent="0.3">
      <c r="A374" s="8"/>
      <c r="B374" s="8"/>
      <c r="C374" s="8"/>
      <c r="D374" s="8"/>
      <c r="E374" s="8"/>
      <c r="F374" s="2"/>
      <c r="G374" s="9"/>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1:42" ht="46.5" customHeight="1" x14ac:dyDescent="0.3">
      <c r="A375" s="8"/>
      <c r="B375" s="8"/>
      <c r="C375" s="8"/>
      <c r="D375" s="8"/>
      <c r="E375" s="8"/>
      <c r="F375" s="2"/>
      <c r="G375" s="9"/>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1:42" ht="46.5" customHeight="1" x14ac:dyDescent="0.3">
      <c r="A376" s="8"/>
      <c r="B376" s="8"/>
      <c r="C376" s="8"/>
      <c r="D376" s="8"/>
      <c r="E376" s="8"/>
      <c r="F376" s="2"/>
      <c r="G376" s="9"/>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1:42" ht="46.5" customHeight="1" x14ac:dyDescent="0.3">
      <c r="A377" s="8"/>
      <c r="B377" s="8"/>
      <c r="C377" s="8"/>
      <c r="D377" s="8"/>
      <c r="E377" s="8"/>
      <c r="F377" s="2"/>
      <c r="G377" s="9"/>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1:42" ht="46.5" customHeight="1" x14ac:dyDescent="0.3">
      <c r="A378" s="8"/>
      <c r="B378" s="8"/>
      <c r="C378" s="8"/>
      <c r="D378" s="8"/>
      <c r="E378" s="8"/>
      <c r="F378" s="2"/>
      <c r="G378" s="9"/>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1:42" ht="46.5" customHeight="1" x14ac:dyDescent="0.3">
      <c r="A379" s="8"/>
      <c r="B379" s="8"/>
      <c r="C379" s="8"/>
      <c r="D379" s="8"/>
      <c r="E379" s="8"/>
      <c r="F379" s="2"/>
      <c r="G379" s="9"/>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1:42" ht="46.5" customHeight="1" x14ac:dyDescent="0.3">
      <c r="A380" s="8"/>
      <c r="B380" s="8"/>
      <c r="C380" s="8"/>
      <c r="D380" s="8"/>
      <c r="E380" s="8"/>
      <c r="F380" s="2"/>
      <c r="G380" s="9"/>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1:42" ht="46.5" customHeight="1" x14ac:dyDescent="0.3">
      <c r="A381" s="8"/>
      <c r="B381" s="8"/>
      <c r="C381" s="8"/>
      <c r="D381" s="8"/>
      <c r="E381" s="8"/>
      <c r="F381" s="2"/>
      <c r="G381" s="9"/>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1:42" ht="46.5" customHeight="1" x14ac:dyDescent="0.3">
      <c r="A382" s="8"/>
      <c r="B382" s="8"/>
      <c r="C382" s="8"/>
      <c r="D382" s="8"/>
      <c r="E382" s="8"/>
      <c r="F382" s="2"/>
      <c r="G382" s="9"/>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1:42" ht="46.5" customHeight="1" x14ac:dyDescent="0.3">
      <c r="A383" s="8"/>
      <c r="B383" s="8"/>
      <c r="C383" s="8"/>
      <c r="D383" s="8"/>
      <c r="E383" s="8"/>
      <c r="F383" s="2"/>
      <c r="G383" s="9"/>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1:42" ht="46.5" customHeight="1" x14ac:dyDescent="0.3">
      <c r="A384" s="8"/>
      <c r="B384" s="8"/>
      <c r="C384" s="8"/>
      <c r="D384" s="8"/>
      <c r="E384" s="8"/>
      <c r="F384" s="2"/>
      <c r="G384" s="9"/>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1:42" ht="46.5" customHeight="1" x14ac:dyDescent="0.3">
      <c r="A385" s="8"/>
      <c r="B385" s="8"/>
      <c r="C385" s="8"/>
      <c r="D385" s="8"/>
      <c r="E385" s="8"/>
      <c r="F385" s="2"/>
      <c r="G385" s="9"/>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1:42" ht="46.5" customHeight="1" x14ac:dyDescent="0.3">
      <c r="A386" s="8"/>
      <c r="B386" s="8"/>
      <c r="C386" s="8"/>
      <c r="D386" s="8"/>
      <c r="E386" s="8"/>
      <c r="F386" s="2"/>
      <c r="G386" s="9"/>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1:42" ht="46.5" customHeight="1" x14ac:dyDescent="0.3">
      <c r="A387" s="8"/>
      <c r="B387" s="8"/>
      <c r="C387" s="8"/>
      <c r="D387" s="8"/>
      <c r="E387" s="8"/>
      <c r="F387" s="2"/>
      <c r="G387" s="9"/>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1:42" ht="46.5" customHeight="1" x14ac:dyDescent="0.3">
      <c r="A388" s="8"/>
      <c r="B388" s="8"/>
      <c r="C388" s="8"/>
      <c r="D388" s="8"/>
      <c r="E388" s="8"/>
      <c r="F388" s="2"/>
      <c r="G388" s="9"/>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1:42" ht="46.5" customHeight="1" x14ac:dyDescent="0.3">
      <c r="A389" s="8"/>
      <c r="B389" s="8"/>
      <c r="C389" s="8"/>
      <c r="D389" s="8"/>
      <c r="E389" s="8"/>
      <c r="F389" s="2"/>
      <c r="G389" s="9"/>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1:42" ht="46.5" customHeight="1" x14ac:dyDescent="0.3">
      <c r="A390" s="8"/>
      <c r="B390" s="8"/>
      <c r="C390" s="8"/>
      <c r="D390" s="8"/>
      <c r="E390" s="8"/>
      <c r="F390" s="2"/>
      <c r="G390" s="9"/>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1:42" ht="46.5" customHeight="1" x14ac:dyDescent="0.3">
      <c r="A391" s="8"/>
      <c r="B391" s="8"/>
      <c r="C391" s="8"/>
      <c r="D391" s="8"/>
      <c r="E391" s="8"/>
      <c r="F391" s="2"/>
      <c r="G391" s="9"/>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1:42" ht="46.5" customHeight="1" x14ac:dyDescent="0.3">
      <c r="A392" s="8"/>
      <c r="B392" s="8"/>
      <c r="C392" s="8"/>
      <c r="D392" s="8"/>
      <c r="E392" s="8"/>
      <c r="F392" s="2"/>
      <c r="G392" s="9"/>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1:42" ht="46.5" customHeight="1" x14ac:dyDescent="0.3">
      <c r="A393" s="8"/>
      <c r="B393" s="8"/>
      <c r="C393" s="8"/>
      <c r="D393" s="8"/>
      <c r="E393" s="8"/>
      <c r="F393" s="2"/>
      <c r="G393" s="9"/>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1:42" ht="46.5" customHeight="1" x14ac:dyDescent="0.3">
      <c r="A394" s="8"/>
      <c r="B394" s="8"/>
      <c r="C394" s="8"/>
      <c r="D394" s="8"/>
      <c r="E394" s="8"/>
      <c r="F394" s="2"/>
      <c r="G394" s="9"/>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1:42" ht="46.5" customHeight="1" x14ac:dyDescent="0.3">
      <c r="A395" s="8"/>
      <c r="B395" s="8"/>
      <c r="C395" s="8"/>
      <c r="D395" s="8"/>
      <c r="E395" s="8"/>
      <c r="F395" s="2"/>
      <c r="G395" s="9"/>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1:42" ht="46.5" customHeight="1" x14ac:dyDescent="0.3">
      <c r="A396" s="8"/>
      <c r="B396" s="8"/>
      <c r="C396" s="8"/>
      <c r="D396" s="8"/>
      <c r="E396" s="8"/>
      <c r="F396" s="2"/>
      <c r="G396" s="9"/>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1:42" ht="46.5" customHeight="1" x14ac:dyDescent="0.3">
      <c r="A397" s="8"/>
      <c r="B397" s="8"/>
      <c r="C397" s="8"/>
      <c r="D397" s="8"/>
      <c r="E397" s="8"/>
      <c r="F397" s="2"/>
      <c r="G397" s="9"/>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1:42" ht="46.5" customHeight="1" x14ac:dyDescent="0.3">
      <c r="A398" s="8"/>
      <c r="B398" s="8"/>
      <c r="C398" s="8"/>
      <c r="D398" s="8"/>
      <c r="E398" s="8"/>
      <c r="F398" s="2"/>
      <c r="G398" s="9"/>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1:42" ht="46.5" customHeight="1" x14ac:dyDescent="0.3">
      <c r="A399" s="8"/>
      <c r="B399" s="8"/>
      <c r="C399" s="8"/>
      <c r="D399" s="8"/>
      <c r="E399" s="8"/>
      <c r="F399" s="2"/>
      <c r="G399" s="9"/>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1:42" ht="46.5" customHeight="1" x14ac:dyDescent="0.3">
      <c r="A400" s="8"/>
      <c r="B400" s="8"/>
      <c r="C400" s="8"/>
      <c r="D400" s="8"/>
      <c r="E400" s="8"/>
      <c r="F400" s="2"/>
      <c r="G400" s="9"/>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1:42" ht="46.5" customHeight="1" x14ac:dyDescent="0.3">
      <c r="A401" s="8"/>
      <c r="B401" s="8"/>
      <c r="C401" s="8"/>
      <c r="D401" s="8"/>
      <c r="E401" s="8"/>
      <c r="F401" s="2"/>
      <c r="G401" s="9"/>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1:42" ht="46.5" customHeight="1" x14ac:dyDescent="0.3">
      <c r="A402" s="8"/>
      <c r="B402" s="8"/>
      <c r="C402" s="8"/>
      <c r="D402" s="8"/>
      <c r="E402" s="8"/>
      <c r="F402" s="2"/>
      <c r="G402" s="9"/>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1:42" ht="46.5" customHeight="1" x14ac:dyDescent="0.3">
      <c r="A403" s="8"/>
      <c r="B403" s="8"/>
      <c r="C403" s="8"/>
      <c r="D403" s="8"/>
      <c r="E403" s="8"/>
      <c r="F403" s="2"/>
      <c r="G403" s="9"/>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1:42" ht="46.5" customHeight="1" x14ac:dyDescent="0.3">
      <c r="A404" s="8"/>
      <c r="B404" s="8"/>
      <c r="C404" s="8"/>
      <c r="D404" s="8"/>
      <c r="E404" s="8"/>
      <c r="F404" s="2"/>
      <c r="G404" s="9"/>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1:42" ht="46.5" customHeight="1" x14ac:dyDescent="0.3">
      <c r="A405" s="8"/>
      <c r="B405" s="8"/>
      <c r="C405" s="8"/>
      <c r="D405" s="8"/>
      <c r="E405" s="8"/>
      <c r="F405" s="2"/>
      <c r="G405" s="9"/>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1:42" ht="46.5" customHeight="1" x14ac:dyDescent="0.3">
      <c r="A406" s="8"/>
      <c r="B406" s="8"/>
      <c r="C406" s="8"/>
      <c r="D406" s="8"/>
      <c r="E406" s="8"/>
      <c r="F406" s="2"/>
      <c r="G406" s="9"/>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46.5" customHeight="1" x14ac:dyDescent="0.3">
      <c r="A407" s="8"/>
      <c r="B407" s="8"/>
      <c r="C407" s="8"/>
      <c r="D407" s="8"/>
      <c r="E407" s="8"/>
      <c r="F407" s="2"/>
      <c r="G407" s="9"/>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46.5" customHeight="1" x14ac:dyDescent="0.3">
      <c r="A408" s="8"/>
      <c r="B408" s="8"/>
      <c r="C408" s="8"/>
      <c r="D408" s="8"/>
      <c r="E408" s="8"/>
      <c r="F408" s="2"/>
      <c r="G408" s="9"/>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46.5" customHeight="1" x14ac:dyDescent="0.3">
      <c r="A409" s="8"/>
      <c r="B409" s="8"/>
      <c r="C409" s="8"/>
      <c r="D409" s="8"/>
      <c r="E409" s="8"/>
      <c r="F409" s="2"/>
      <c r="G409" s="9"/>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46.5" customHeight="1" x14ac:dyDescent="0.3">
      <c r="A410" s="8"/>
      <c r="B410" s="8"/>
      <c r="C410" s="8"/>
      <c r="D410" s="8"/>
      <c r="E410" s="8"/>
      <c r="F410" s="2"/>
      <c r="G410" s="9"/>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1:42" ht="46.5" customHeight="1" x14ac:dyDescent="0.3">
      <c r="A411" s="8"/>
      <c r="B411" s="8"/>
      <c r="C411" s="8"/>
      <c r="D411" s="8"/>
      <c r="E411" s="8"/>
      <c r="F411" s="2"/>
      <c r="G411" s="9"/>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1:42" ht="46.5" customHeight="1" x14ac:dyDescent="0.3">
      <c r="A412" s="8"/>
      <c r="B412" s="8"/>
      <c r="C412" s="8"/>
      <c r="D412" s="8"/>
      <c r="E412" s="8"/>
      <c r="F412" s="2"/>
      <c r="G412" s="9"/>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1:42" ht="46.5" customHeight="1" x14ac:dyDescent="0.3">
      <c r="A413" s="8"/>
      <c r="B413" s="8"/>
      <c r="C413" s="8"/>
      <c r="D413" s="8"/>
      <c r="E413" s="8"/>
      <c r="F413" s="2"/>
      <c r="G413" s="9"/>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1:42" ht="46.5" customHeight="1" x14ac:dyDescent="0.3">
      <c r="A414" s="8"/>
      <c r="B414" s="8"/>
      <c r="C414" s="8"/>
      <c r="D414" s="8"/>
      <c r="E414" s="8"/>
      <c r="F414" s="2"/>
      <c r="G414" s="9"/>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46.5" customHeight="1" x14ac:dyDescent="0.3">
      <c r="A415" s="8"/>
      <c r="B415" s="8"/>
      <c r="C415" s="8"/>
      <c r="D415" s="8"/>
      <c r="E415" s="8"/>
      <c r="F415" s="2"/>
      <c r="G415" s="9"/>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46.5" customHeight="1" x14ac:dyDescent="0.3">
      <c r="A416" s="8"/>
      <c r="B416" s="8"/>
      <c r="C416" s="8"/>
      <c r="D416" s="8"/>
      <c r="E416" s="8"/>
      <c r="F416" s="2"/>
      <c r="G416" s="9"/>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1:42" ht="46.5" customHeight="1" x14ac:dyDescent="0.3">
      <c r="A417" s="8"/>
      <c r="B417" s="8"/>
      <c r="C417" s="8"/>
      <c r="D417" s="8"/>
      <c r="E417" s="8"/>
      <c r="F417" s="2"/>
      <c r="G417" s="9"/>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1:42" ht="46.5" customHeight="1" x14ac:dyDescent="0.3">
      <c r="A418" s="8"/>
      <c r="B418" s="8"/>
      <c r="C418" s="8"/>
      <c r="D418" s="8"/>
      <c r="E418" s="8"/>
      <c r="F418" s="2"/>
      <c r="G418" s="9"/>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1:42" ht="46.5" customHeight="1" x14ac:dyDescent="0.3">
      <c r="A419" s="8"/>
      <c r="B419" s="8"/>
      <c r="C419" s="8"/>
      <c r="D419" s="8"/>
      <c r="E419" s="8"/>
      <c r="F419" s="2"/>
      <c r="G419" s="9"/>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1:42" ht="46.5" customHeight="1" x14ac:dyDescent="0.3">
      <c r="A420" s="8"/>
      <c r="B420" s="8"/>
      <c r="C420" s="8"/>
      <c r="D420" s="8"/>
      <c r="E420" s="8"/>
      <c r="F420" s="2"/>
      <c r="G420" s="9"/>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1:42" ht="46.5" customHeight="1" x14ac:dyDescent="0.3">
      <c r="A421" s="8"/>
      <c r="B421" s="8"/>
      <c r="C421" s="8"/>
      <c r="D421" s="8"/>
      <c r="E421" s="8"/>
      <c r="F421" s="2"/>
      <c r="G421" s="9"/>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1:42" ht="46.5" customHeight="1" x14ac:dyDescent="0.3">
      <c r="A422" s="8"/>
      <c r="B422" s="8"/>
      <c r="C422" s="8"/>
      <c r="D422" s="8"/>
      <c r="E422" s="8"/>
      <c r="F422" s="2"/>
      <c r="G422" s="9"/>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1:42" ht="46.5" customHeight="1" x14ac:dyDescent="0.3">
      <c r="A423" s="8"/>
      <c r="B423" s="8"/>
      <c r="C423" s="8"/>
      <c r="D423" s="8"/>
      <c r="E423" s="8"/>
      <c r="F423" s="2"/>
      <c r="G423" s="9"/>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1:42" ht="46.5" customHeight="1" x14ac:dyDescent="0.3">
      <c r="A424" s="8"/>
      <c r="B424" s="8"/>
      <c r="C424" s="8"/>
      <c r="D424" s="8"/>
      <c r="E424" s="8"/>
      <c r="F424" s="2"/>
      <c r="G424" s="9"/>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1:42" ht="46.5" customHeight="1" x14ac:dyDescent="0.3">
      <c r="A425" s="8"/>
      <c r="B425" s="8"/>
      <c r="C425" s="8"/>
      <c r="D425" s="8"/>
      <c r="E425" s="8"/>
      <c r="F425" s="2"/>
      <c r="G425" s="9"/>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1:42" ht="46.5" customHeight="1" x14ac:dyDescent="0.3">
      <c r="A426" s="8"/>
      <c r="B426" s="8"/>
      <c r="C426" s="8"/>
      <c r="D426" s="8"/>
      <c r="E426" s="8"/>
      <c r="F426" s="2"/>
      <c r="G426" s="9"/>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1:42" ht="46.5" customHeight="1" x14ac:dyDescent="0.3">
      <c r="A427" s="8"/>
      <c r="B427" s="8"/>
      <c r="C427" s="8"/>
      <c r="D427" s="8"/>
      <c r="E427" s="8"/>
      <c r="F427" s="2"/>
      <c r="G427" s="9"/>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1:42" ht="46.5" customHeight="1" x14ac:dyDescent="0.3">
      <c r="A428" s="8"/>
      <c r="B428" s="8"/>
      <c r="C428" s="8"/>
      <c r="D428" s="8"/>
      <c r="E428" s="8"/>
      <c r="F428" s="2"/>
      <c r="G428" s="9"/>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1:42" ht="46.5" customHeight="1" x14ac:dyDescent="0.3">
      <c r="A429" s="8"/>
      <c r="B429" s="8"/>
      <c r="C429" s="8"/>
      <c r="D429" s="8"/>
      <c r="E429" s="8"/>
      <c r="F429" s="2"/>
      <c r="G429" s="9"/>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1:42" ht="46.5" customHeight="1" x14ac:dyDescent="0.3">
      <c r="A430" s="8"/>
      <c r="B430" s="8"/>
      <c r="C430" s="8"/>
      <c r="D430" s="8"/>
      <c r="E430" s="8"/>
      <c r="F430" s="2"/>
      <c r="G430" s="9"/>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1:42" ht="46.5" customHeight="1" x14ac:dyDescent="0.3">
      <c r="A431" s="8"/>
      <c r="B431" s="8"/>
      <c r="C431" s="8"/>
      <c r="D431" s="8"/>
      <c r="E431" s="8"/>
      <c r="F431" s="2"/>
      <c r="G431" s="9"/>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1:42" ht="46.5" customHeight="1" x14ac:dyDescent="0.3">
      <c r="A432" s="8"/>
      <c r="B432" s="8"/>
      <c r="C432" s="8"/>
      <c r="D432" s="8"/>
      <c r="E432" s="8"/>
      <c r="F432" s="2"/>
      <c r="G432" s="9"/>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1:42" ht="46.5" customHeight="1" x14ac:dyDescent="0.3">
      <c r="A433" s="8"/>
      <c r="B433" s="8"/>
      <c r="C433" s="8"/>
      <c r="D433" s="8"/>
      <c r="E433" s="8"/>
      <c r="F433" s="2"/>
      <c r="G433" s="9"/>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1:42" ht="46.5" customHeight="1" x14ac:dyDescent="0.3">
      <c r="A434" s="8"/>
      <c r="B434" s="8"/>
      <c r="C434" s="8"/>
      <c r="D434" s="8"/>
      <c r="E434" s="8"/>
      <c r="F434" s="2"/>
      <c r="G434" s="9"/>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1:42" ht="46.5" customHeight="1" x14ac:dyDescent="0.3">
      <c r="A435" s="8"/>
      <c r="B435" s="8"/>
      <c r="C435" s="8"/>
      <c r="D435" s="8"/>
      <c r="E435" s="8"/>
      <c r="F435" s="2"/>
      <c r="G435" s="9"/>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1:42" ht="46.5" customHeight="1" x14ac:dyDescent="0.3">
      <c r="A436" s="8"/>
      <c r="B436" s="8"/>
      <c r="C436" s="8"/>
      <c r="D436" s="8"/>
      <c r="E436" s="8"/>
      <c r="F436" s="2"/>
      <c r="G436" s="9"/>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1:42" ht="46.5" customHeight="1" x14ac:dyDescent="0.3">
      <c r="A437" s="8"/>
      <c r="B437" s="8"/>
      <c r="C437" s="8"/>
      <c r="D437" s="8"/>
      <c r="E437" s="8"/>
      <c r="F437" s="2"/>
      <c r="G437" s="9"/>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1:42" ht="46.5" customHeight="1" x14ac:dyDescent="0.3">
      <c r="A438" s="8"/>
      <c r="B438" s="8"/>
      <c r="C438" s="8"/>
      <c r="D438" s="8"/>
      <c r="E438" s="8"/>
      <c r="F438" s="2"/>
      <c r="G438" s="9"/>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1:42" ht="46.5" customHeight="1" x14ac:dyDescent="0.3">
      <c r="A439" s="8"/>
      <c r="B439" s="8"/>
      <c r="C439" s="8"/>
      <c r="D439" s="8"/>
      <c r="E439" s="8"/>
      <c r="F439" s="2"/>
      <c r="G439" s="9"/>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1:42" ht="46.5" customHeight="1" x14ac:dyDescent="0.3">
      <c r="A440" s="8"/>
      <c r="B440" s="8"/>
      <c r="C440" s="8"/>
      <c r="D440" s="8"/>
      <c r="E440" s="8"/>
      <c r="F440" s="2"/>
      <c r="G440" s="9"/>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1:42" ht="46.5" customHeight="1" x14ac:dyDescent="0.3">
      <c r="A441" s="8"/>
      <c r="B441" s="8"/>
      <c r="C441" s="8"/>
      <c r="D441" s="8"/>
      <c r="E441" s="8"/>
      <c r="F441" s="2"/>
      <c r="G441" s="9"/>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1:42" ht="46.5" customHeight="1" x14ac:dyDescent="0.3">
      <c r="A442" s="8"/>
      <c r="B442" s="8"/>
      <c r="C442" s="8"/>
      <c r="D442" s="8"/>
      <c r="E442" s="8"/>
      <c r="F442" s="2"/>
      <c r="G442" s="9"/>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1:42" ht="46.5" customHeight="1" x14ac:dyDescent="0.3">
      <c r="A443" s="8"/>
      <c r="B443" s="8"/>
      <c r="C443" s="8"/>
      <c r="D443" s="8"/>
      <c r="E443" s="8"/>
      <c r="F443" s="2"/>
      <c r="G443" s="9"/>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1:42" ht="46.5" customHeight="1" x14ac:dyDescent="0.3">
      <c r="A444" s="8"/>
      <c r="B444" s="8"/>
      <c r="C444" s="8"/>
      <c r="D444" s="8"/>
      <c r="E444" s="8"/>
      <c r="F444" s="2"/>
      <c r="G444" s="9"/>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1:42" ht="46.5" customHeight="1" x14ac:dyDescent="0.3">
      <c r="A445" s="8"/>
      <c r="B445" s="8"/>
      <c r="C445" s="8"/>
      <c r="D445" s="8"/>
      <c r="E445" s="8"/>
      <c r="F445" s="2"/>
      <c r="G445" s="9"/>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1:42" ht="46.5" customHeight="1" x14ac:dyDescent="0.3">
      <c r="A446" s="8"/>
      <c r="B446" s="8"/>
      <c r="C446" s="8"/>
      <c r="D446" s="8"/>
      <c r="E446" s="8"/>
      <c r="F446" s="2"/>
      <c r="G446" s="9"/>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1:42" ht="46.5" customHeight="1" x14ac:dyDescent="0.3">
      <c r="A447" s="8"/>
      <c r="B447" s="8"/>
      <c r="C447" s="8"/>
      <c r="D447" s="8"/>
      <c r="E447" s="8"/>
      <c r="F447" s="2"/>
      <c r="G447" s="9"/>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1:42" ht="46.5" customHeight="1" x14ac:dyDescent="0.3">
      <c r="A448" s="8"/>
      <c r="B448" s="8"/>
      <c r="C448" s="8"/>
      <c r="D448" s="8"/>
      <c r="E448" s="8"/>
      <c r="F448" s="2"/>
      <c r="G448" s="9"/>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1:42" ht="46.5" customHeight="1" x14ac:dyDescent="0.3">
      <c r="A449" s="8"/>
      <c r="B449" s="8"/>
      <c r="C449" s="8"/>
      <c r="D449" s="8"/>
      <c r="E449" s="8"/>
      <c r="F449" s="2"/>
      <c r="G449" s="9"/>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1:42" ht="46.5" customHeight="1" x14ac:dyDescent="0.3">
      <c r="A450" s="8"/>
      <c r="B450" s="8"/>
      <c r="C450" s="8"/>
      <c r="D450" s="8"/>
      <c r="E450" s="8"/>
      <c r="F450" s="2"/>
      <c r="G450" s="9"/>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1:42" ht="46.5" customHeight="1" x14ac:dyDescent="0.3">
      <c r="A451" s="8"/>
      <c r="B451" s="8"/>
      <c r="C451" s="8"/>
      <c r="D451" s="8"/>
      <c r="E451" s="8"/>
      <c r="F451" s="2"/>
      <c r="G451" s="9"/>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1:42" ht="46.5" customHeight="1" x14ac:dyDescent="0.3">
      <c r="A452" s="8"/>
      <c r="B452" s="8"/>
      <c r="C452" s="8"/>
      <c r="D452" s="8"/>
      <c r="E452" s="8"/>
      <c r="F452" s="2"/>
      <c r="G452" s="9"/>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1:42" ht="46.5" customHeight="1" x14ac:dyDescent="0.3">
      <c r="A453" s="8"/>
      <c r="B453" s="8"/>
      <c r="C453" s="8"/>
      <c r="D453" s="8"/>
      <c r="E453" s="8"/>
      <c r="F453" s="2"/>
      <c r="G453" s="9"/>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1:42" ht="46.5" customHeight="1" x14ac:dyDescent="0.3">
      <c r="A454" s="8"/>
      <c r="B454" s="8"/>
      <c r="C454" s="8"/>
      <c r="D454" s="8"/>
      <c r="E454" s="8"/>
      <c r="F454" s="2"/>
      <c r="G454" s="9"/>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1:42" ht="46.5" customHeight="1" x14ac:dyDescent="0.3">
      <c r="A455" s="8"/>
      <c r="B455" s="8"/>
      <c r="C455" s="8"/>
      <c r="D455" s="8"/>
      <c r="E455" s="8"/>
      <c r="F455" s="2"/>
      <c r="G455" s="9"/>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1:42" ht="46.5" customHeight="1" x14ac:dyDescent="0.3">
      <c r="A456" s="8"/>
      <c r="B456" s="8"/>
      <c r="C456" s="8"/>
      <c r="D456" s="8"/>
      <c r="E456" s="8"/>
      <c r="F456" s="2"/>
      <c r="G456" s="9"/>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1:42" ht="46.5" customHeight="1" x14ac:dyDescent="0.3">
      <c r="A457" s="8"/>
      <c r="B457" s="8"/>
      <c r="C457" s="8"/>
      <c r="D457" s="8"/>
      <c r="E457" s="8"/>
      <c r="F457" s="2"/>
      <c r="G457" s="9"/>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1:42" ht="46.5" customHeight="1" x14ac:dyDescent="0.3">
      <c r="A458" s="8"/>
      <c r="B458" s="8"/>
      <c r="C458" s="8"/>
      <c r="D458" s="8"/>
      <c r="E458" s="8"/>
      <c r="F458" s="2"/>
      <c r="G458" s="9"/>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1:42" ht="46.5" customHeight="1" x14ac:dyDescent="0.3">
      <c r="A459" s="8"/>
      <c r="B459" s="8"/>
      <c r="C459" s="8"/>
      <c r="D459" s="8"/>
      <c r="E459" s="8"/>
      <c r="F459" s="2"/>
      <c r="G459" s="9"/>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1:42" ht="46.5" customHeight="1" x14ac:dyDescent="0.3">
      <c r="A460" s="8"/>
      <c r="B460" s="8"/>
      <c r="C460" s="8"/>
      <c r="D460" s="8"/>
      <c r="E460" s="8"/>
      <c r="F460" s="2"/>
      <c r="G460" s="9"/>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1:42" ht="46.5" customHeight="1" x14ac:dyDescent="0.3">
      <c r="A461" s="8"/>
      <c r="B461" s="8"/>
      <c r="C461" s="8"/>
      <c r="D461" s="8"/>
      <c r="E461" s="8"/>
      <c r="F461" s="2"/>
      <c r="G461" s="9"/>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1:42" ht="46.5" customHeight="1" x14ac:dyDescent="0.3">
      <c r="A462" s="8"/>
      <c r="B462" s="8"/>
      <c r="C462" s="8"/>
      <c r="D462" s="8"/>
      <c r="E462" s="8"/>
      <c r="F462" s="2"/>
      <c r="G462" s="9"/>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1:42" ht="46.5" customHeight="1" x14ac:dyDescent="0.3">
      <c r="A463" s="8"/>
      <c r="B463" s="8"/>
      <c r="C463" s="8"/>
      <c r="D463" s="8"/>
      <c r="E463" s="8"/>
      <c r="F463" s="2"/>
      <c r="G463" s="9"/>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1:42" ht="46.5" customHeight="1" x14ac:dyDescent="0.3">
      <c r="A464" s="8"/>
      <c r="B464" s="8"/>
      <c r="C464" s="8"/>
      <c r="D464" s="8"/>
      <c r="E464" s="8"/>
      <c r="F464" s="2"/>
      <c r="G464" s="9"/>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1:42" ht="46.5" customHeight="1" x14ac:dyDescent="0.3">
      <c r="A465" s="8"/>
      <c r="B465" s="8"/>
      <c r="C465" s="8"/>
      <c r="D465" s="8"/>
      <c r="E465" s="8"/>
      <c r="F465" s="2"/>
      <c r="G465" s="9"/>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1:42" ht="46.5" customHeight="1" x14ac:dyDescent="0.3">
      <c r="A466" s="8"/>
      <c r="B466" s="8"/>
      <c r="C466" s="8"/>
      <c r="D466" s="8"/>
      <c r="E466" s="8"/>
      <c r="F466" s="2"/>
      <c r="G466" s="9"/>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1:42" ht="46.5" customHeight="1" x14ac:dyDescent="0.3">
      <c r="A467" s="8"/>
      <c r="B467" s="8"/>
      <c r="C467" s="8"/>
      <c r="D467" s="8"/>
      <c r="E467" s="8"/>
      <c r="F467" s="2"/>
      <c r="G467" s="9"/>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1:42" ht="46.5" customHeight="1" x14ac:dyDescent="0.3">
      <c r="A468" s="8"/>
      <c r="B468" s="8"/>
      <c r="C468" s="8"/>
      <c r="D468" s="8"/>
      <c r="E468" s="8"/>
      <c r="F468" s="2"/>
      <c r="G468" s="9"/>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1:42" ht="46.5" customHeight="1" x14ac:dyDescent="0.3">
      <c r="A469" s="8"/>
      <c r="B469" s="8"/>
      <c r="C469" s="8"/>
      <c r="D469" s="8"/>
      <c r="E469" s="8"/>
      <c r="F469" s="2"/>
      <c r="G469" s="9"/>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1:42" ht="46.5" customHeight="1" x14ac:dyDescent="0.3">
      <c r="A470" s="8"/>
      <c r="B470" s="8"/>
      <c r="C470" s="8"/>
      <c r="D470" s="8"/>
      <c r="E470" s="8"/>
      <c r="F470" s="2"/>
      <c r="G470" s="9"/>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1:42" ht="46.5" customHeight="1" x14ac:dyDescent="0.3">
      <c r="A471" s="8"/>
      <c r="B471" s="8"/>
      <c r="C471" s="8"/>
      <c r="D471" s="8"/>
      <c r="E471" s="8"/>
      <c r="F471" s="2"/>
      <c r="G471" s="9"/>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1:42" ht="46.5" customHeight="1" x14ac:dyDescent="0.3">
      <c r="A472" s="8"/>
      <c r="B472" s="8"/>
      <c r="C472" s="8"/>
      <c r="D472" s="8"/>
      <c r="E472" s="8"/>
      <c r="F472" s="2"/>
      <c r="G472" s="9"/>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1:42" ht="46.5" customHeight="1" x14ac:dyDescent="0.3">
      <c r="A473" s="8"/>
      <c r="B473" s="8"/>
      <c r="C473" s="8"/>
      <c r="D473" s="8"/>
      <c r="E473" s="8"/>
      <c r="F473" s="2"/>
      <c r="G473" s="9"/>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1:42" ht="46.5" customHeight="1" x14ac:dyDescent="0.3">
      <c r="A474" s="8"/>
      <c r="B474" s="8"/>
      <c r="C474" s="8"/>
      <c r="D474" s="8"/>
      <c r="E474" s="8"/>
      <c r="F474" s="2"/>
      <c r="G474" s="9"/>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1:42" ht="46.5" customHeight="1" x14ac:dyDescent="0.3">
      <c r="A475" s="8"/>
      <c r="B475" s="8"/>
      <c r="C475" s="8"/>
      <c r="D475" s="8"/>
      <c r="E475" s="8"/>
      <c r="F475" s="2"/>
      <c r="G475" s="9"/>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1:42" ht="46.5" customHeight="1" x14ac:dyDescent="0.3">
      <c r="A476" s="8"/>
      <c r="B476" s="8"/>
      <c r="C476" s="8"/>
      <c r="D476" s="8"/>
      <c r="E476" s="8"/>
      <c r="F476" s="2"/>
      <c r="G476" s="9"/>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1:42" ht="46.5" customHeight="1" x14ac:dyDescent="0.3">
      <c r="A477" s="8"/>
      <c r="B477" s="8"/>
      <c r="C477" s="8"/>
      <c r="D477" s="8"/>
      <c r="E477" s="8"/>
      <c r="F477" s="2"/>
      <c r="G477" s="9"/>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1:42" ht="46.5" customHeight="1" x14ac:dyDescent="0.3">
      <c r="A478" s="8"/>
      <c r="B478" s="8"/>
      <c r="C478" s="8"/>
      <c r="D478" s="8"/>
      <c r="E478" s="8"/>
      <c r="F478" s="2"/>
      <c r="G478" s="9"/>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1:42" ht="46.5" customHeight="1" x14ac:dyDescent="0.3">
      <c r="A479" s="8"/>
      <c r="B479" s="8"/>
      <c r="C479" s="8"/>
      <c r="D479" s="8"/>
      <c r="E479" s="8"/>
      <c r="F479" s="2"/>
      <c r="G479" s="9"/>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1:42" ht="46.5" customHeight="1" x14ac:dyDescent="0.3">
      <c r="A480" s="8"/>
      <c r="B480" s="8"/>
      <c r="C480" s="8"/>
      <c r="D480" s="8"/>
      <c r="E480" s="8"/>
      <c r="F480" s="2"/>
      <c r="G480" s="9"/>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1:42" ht="46.5" customHeight="1" x14ac:dyDescent="0.3">
      <c r="A481" s="8"/>
      <c r="B481" s="8"/>
      <c r="C481" s="8"/>
      <c r="D481" s="8"/>
      <c r="E481" s="8"/>
      <c r="F481" s="2"/>
      <c r="G481" s="9"/>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1:42" ht="46.5" customHeight="1" x14ac:dyDescent="0.3">
      <c r="A482" s="8"/>
      <c r="B482" s="8"/>
      <c r="C482" s="8"/>
      <c r="D482" s="8"/>
      <c r="E482" s="8"/>
      <c r="F482" s="2"/>
      <c r="G482" s="9"/>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1:42" ht="46.5" customHeight="1" x14ac:dyDescent="0.3">
      <c r="A483" s="8"/>
      <c r="B483" s="8"/>
      <c r="C483" s="8"/>
      <c r="D483" s="8"/>
      <c r="E483" s="8"/>
      <c r="F483" s="2"/>
      <c r="G483" s="9"/>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1:42" ht="46.5" customHeight="1" x14ac:dyDescent="0.3">
      <c r="A484" s="8"/>
      <c r="B484" s="8"/>
      <c r="C484" s="8"/>
      <c r="D484" s="8"/>
      <c r="E484" s="8"/>
      <c r="F484" s="2"/>
      <c r="G484" s="9"/>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1:42" ht="46.5" customHeight="1" x14ac:dyDescent="0.3">
      <c r="A485" s="8"/>
      <c r="B485" s="8"/>
      <c r="C485" s="8"/>
      <c r="D485" s="8"/>
      <c r="E485" s="8"/>
      <c r="F485" s="2"/>
      <c r="G485" s="9"/>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1:42" ht="46.5" customHeight="1" x14ac:dyDescent="0.3">
      <c r="A486" s="8"/>
      <c r="B486" s="8"/>
      <c r="C486" s="8"/>
      <c r="D486" s="8"/>
      <c r="E486" s="8"/>
      <c r="F486" s="2"/>
      <c r="G486" s="9"/>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1:42" ht="46.5" customHeight="1" x14ac:dyDescent="0.3">
      <c r="A487" s="8"/>
      <c r="B487" s="8"/>
      <c r="C487" s="8"/>
      <c r="D487" s="8"/>
      <c r="E487" s="8"/>
      <c r="F487" s="2"/>
      <c r="G487" s="9"/>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1:42" ht="46.5" customHeight="1" x14ac:dyDescent="0.3">
      <c r="A488" s="8"/>
      <c r="B488" s="8"/>
      <c r="C488" s="8"/>
      <c r="D488" s="8"/>
      <c r="E488" s="8"/>
      <c r="F488" s="2"/>
      <c r="G488" s="9"/>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1:42" ht="46.5" customHeight="1" x14ac:dyDescent="0.3">
      <c r="A489" s="8"/>
      <c r="B489" s="8"/>
      <c r="C489" s="8"/>
      <c r="D489" s="8"/>
      <c r="E489" s="8"/>
      <c r="F489" s="2"/>
      <c r="G489" s="9"/>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1:42" ht="46.5" customHeight="1" x14ac:dyDescent="0.3">
      <c r="A490" s="8"/>
      <c r="B490" s="8"/>
      <c r="C490" s="8"/>
      <c r="D490" s="8"/>
      <c r="E490" s="8"/>
      <c r="F490" s="2"/>
      <c r="G490" s="9"/>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1:42" ht="46.5" customHeight="1" x14ac:dyDescent="0.3">
      <c r="A491" s="8"/>
      <c r="B491" s="8"/>
      <c r="C491" s="8"/>
      <c r="D491" s="8"/>
      <c r="E491" s="8"/>
      <c r="F491" s="2"/>
      <c r="G491" s="9"/>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1:42" ht="46.5" customHeight="1" x14ac:dyDescent="0.3">
      <c r="A492" s="8"/>
      <c r="B492" s="8"/>
      <c r="C492" s="8"/>
      <c r="D492" s="8"/>
      <c r="E492" s="8"/>
      <c r="F492" s="2"/>
      <c r="G492" s="9"/>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1:42" ht="46.5" customHeight="1" x14ac:dyDescent="0.3">
      <c r="A493" s="8"/>
      <c r="B493" s="8"/>
      <c r="C493" s="8"/>
      <c r="D493" s="8"/>
      <c r="E493" s="8"/>
      <c r="F493" s="2"/>
      <c r="G493" s="9"/>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1:42" ht="46.5" customHeight="1" x14ac:dyDescent="0.3">
      <c r="A494" s="8"/>
      <c r="B494" s="8"/>
      <c r="C494" s="8"/>
      <c r="D494" s="8"/>
      <c r="E494" s="8"/>
      <c r="F494" s="2"/>
      <c r="G494" s="9"/>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1:42" ht="46.5" customHeight="1" x14ac:dyDescent="0.3">
      <c r="A495" s="8"/>
      <c r="B495" s="8"/>
      <c r="C495" s="8"/>
      <c r="D495" s="8"/>
      <c r="E495" s="8"/>
      <c r="F495" s="2"/>
      <c r="G495" s="9"/>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1:42" ht="46.5" customHeight="1" x14ac:dyDescent="0.3">
      <c r="A496" s="8"/>
      <c r="B496" s="8"/>
      <c r="C496" s="8"/>
      <c r="D496" s="8"/>
      <c r="E496" s="8"/>
      <c r="F496" s="2"/>
      <c r="G496" s="9"/>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1:42" ht="46.5" customHeight="1" x14ac:dyDescent="0.3">
      <c r="A497" s="8"/>
      <c r="B497" s="8"/>
      <c r="C497" s="8"/>
      <c r="D497" s="8"/>
      <c r="E497" s="8"/>
      <c r="F497" s="2"/>
      <c r="G497" s="9"/>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1:42" ht="46.5" customHeight="1" x14ac:dyDescent="0.3">
      <c r="A498" s="8"/>
      <c r="B498" s="8"/>
      <c r="C498" s="8"/>
      <c r="D498" s="8"/>
      <c r="E498" s="8"/>
      <c r="F498" s="2"/>
      <c r="G498" s="9"/>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1:42" ht="46.5" customHeight="1" x14ac:dyDescent="0.3">
      <c r="A499" s="8"/>
      <c r="B499" s="8"/>
      <c r="C499" s="8"/>
      <c r="D499" s="8"/>
      <c r="E499" s="8"/>
      <c r="F499" s="2"/>
      <c r="G499" s="9"/>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1:42" ht="46.5" customHeight="1" x14ac:dyDescent="0.3">
      <c r="A500" s="8"/>
      <c r="B500" s="8"/>
      <c r="C500" s="8"/>
      <c r="D500" s="8"/>
      <c r="E500" s="8"/>
      <c r="F500" s="2"/>
      <c r="G500" s="9"/>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1:42" ht="46.5" customHeight="1" x14ac:dyDescent="0.3">
      <c r="A501" s="8"/>
      <c r="B501" s="8"/>
      <c r="C501" s="8"/>
      <c r="D501" s="8"/>
      <c r="E501" s="8"/>
      <c r="F501" s="2"/>
      <c r="G501" s="9"/>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1:42" ht="46.5" customHeight="1" x14ac:dyDescent="0.3">
      <c r="A502" s="8"/>
      <c r="B502" s="8"/>
      <c r="C502" s="8"/>
      <c r="D502" s="8"/>
      <c r="E502" s="8"/>
      <c r="F502" s="2"/>
      <c r="G502" s="9"/>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1:42" ht="46.5" customHeight="1" x14ac:dyDescent="0.3">
      <c r="A503" s="8"/>
      <c r="B503" s="8"/>
      <c r="C503" s="8"/>
      <c r="D503" s="8"/>
      <c r="E503" s="8"/>
      <c r="F503" s="2"/>
      <c r="G503" s="9"/>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1:42" ht="46.5" customHeight="1" x14ac:dyDescent="0.3">
      <c r="A504" s="8"/>
      <c r="B504" s="8"/>
      <c r="C504" s="8"/>
      <c r="D504" s="8"/>
      <c r="E504" s="8"/>
      <c r="F504" s="2"/>
      <c r="G504" s="9"/>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1:42" ht="46.5" customHeight="1" x14ac:dyDescent="0.3">
      <c r="A505" s="8"/>
      <c r="B505" s="8"/>
      <c r="C505" s="8"/>
      <c r="D505" s="8"/>
      <c r="E505" s="8"/>
      <c r="F505" s="2"/>
      <c r="G505" s="9"/>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1:42" ht="46.5" customHeight="1" x14ac:dyDescent="0.3">
      <c r="A506" s="8"/>
      <c r="B506" s="8"/>
      <c r="C506" s="8"/>
      <c r="D506" s="8"/>
      <c r="E506" s="8"/>
      <c r="F506" s="2"/>
      <c r="G506" s="9"/>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1:42" ht="46.5" customHeight="1" x14ac:dyDescent="0.3">
      <c r="A507" s="8"/>
      <c r="B507" s="8"/>
      <c r="C507" s="8"/>
      <c r="D507" s="8"/>
      <c r="E507" s="8"/>
      <c r="F507" s="2"/>
      <c r="G507" s="9"/>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1:42" ht="46.5" customHeight="1" x14ac:dyDescent="0.3">
      <c r="A508" s="8"/>
      <c r="B508" s="8"/>
      <c r="C508" s="8"/>
      <c r="D508" s="8"/>
      <c r="E508" s="8"/>
      <c r="F508" s="2"/>
      <c r="G508" s="9"/>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1:42" ht="46.5" customHeight="1" x14ac:dyDescent="0.3">
      <c r="A509" s="8"/>
      <c r="B509" s="8"/>
      <c r="C509" s="8"/>
      <c r="D509" s="8"/>
      <c r="E509" s="8"/>
      <c r="F509" s="2"/>
      <c r="G509" s="9"/>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1:42" ht="46.5" customHeight="1" x14ac:dyDescent="0.3">
      <c r="A510" s="8"/>
      <c r="B510" s="8"/>
      <c r="C510" s="8"/>
      <c r="D510" s="8"/>
      <c r="E510" s="8"/>
      <c r="F510" s="2"/>
      <c r="G510" s="9"/>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1:42" ht="46.5" customHeight="1" x14ac:dyDescent="0.3">
      <c r="A511" s="8"/>
      <c r="B511" s="8"/>
      <c r="C511" s="8"/>
      <c r="D511" s="8"/>
      <c r="E511" s="8"/>
      <c r="F511" s="2"/>
      <c r="G511" s="9"/>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1:42" ht="46.5" customHeight="1" x14ac:dyDescent="0.3">
      <c r="A512" s="8"/>
      <c r="B512" s="8"/>
      <c r="C512" s="8"/>
      <c r="D512" s="8"/>
      <c r="E512" s="8"/>
      <c r="F512" s="2"/>
      <c r="G512" s="9"/>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1:42" ht="46.5" customHeight="1" x14ac:dyDescent="0.3">
      <c r="A513" s="8"/>
      <c r="B513" s="8"/>
      <c r="C513" s="8"/>
      <c r="D513" s="8"/>
      <c r="E513" s="8"/>
      <c r="F513" s="2"/>
      <c r="G513" s="9"/>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1:42" ht="46.5" customHeight="1" x14ac:dyDescent="0.3">
      <c r="A514" s="8"/>
      <c r="B514" s="8"/>
      <c r="C514" s="8"/>
      <c r="D514" s="8"/>
      <c r="E514" s="8"/>
      <c r="F514" s="2"/>
      <c r="G514" s="9"/>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1:42" ht="46.5" customHeight="1" x14ac:dyDescent="0.3">
      <c r="A515" s="8"/>
      <c r="B515" s="8"/>
      <c r="C515" s="8"/>
      <c r="D515" s="8"/>
      <c r="E515" s="8"/>
      <c r="F515" s="2"/>
      <c r="G515" s="9"/>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1:42" ht="46.5" customHeight="1" x14ac:dyDescent="0.3">
      <c r="A516" s="8"/>
      <c r="B516" s="8"/>
      <c r="C516" s="8"/>
      <c r="D516" s="8"/>
      <c r="E516" s="8"/>
      <c r="F516" s="2"/>
      <c r="G516" s="9"/>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1:42" ht="46.5" customHeight="1" x14ac:dyDescent="0.3">
      <c r="A517" s="8"/>
      <c r="B517" s="8"/>
      <c r="C517" s="8"/>
      <c r="D517" s="8"/>
      <c r="E517" s="8"/>
      <c r="F517" s="2"/>
      <c r="G517" s="9"/>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1:42" ht="46.5" customHeight="1" x14ac:dyDescent="0.3">
      <c r="A518" s="8"/>
      <c r="B518" s="8"/>
      <c r="C518" s="8"/>
      <c r="D518" s="8"/>
      <c r="E518" s="8"/>
      <c r="F518" s="2"/>
      <c r="G518" s="9"/>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1:42" ht="46.5" customHeight="1" x14ac:dyDescent="0.3">
      <c r="A519" s="8"/>
      <c r="B519" s="8"/>
      <c r="C519" s="8"/>
      <c r="D519" s="8"/>
      <c r="E519" s="8"/>
      <c r="F519" s="2"/>
      <c r="G519" s="9"/>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1:42" ht="46.5" customHeight="1" x14ac:dyDescent="0.3">
      <c r="A520" s="8"/>
      <c r="B520" s="8"/>
      <c r="C520" s="8"/>
      <c r="D520" s="8"/>
      <c r="E520" s="8"/>
      <c r="F520" s="2"/>
      <c r="G520" s="9"/>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1:42" ht="46.5" customHeight="1" x14ac:dyDescent="0.3">
      <c r="A521" s="8"/>
      <c r="B521" s="8"/>
      <c r="C521" s="8"/>
      <c r="D521" s="8"/>
      <c r="E521" s="8"/>
      <c r="F521" s="2"/>
      <c r="G521" s="9"/>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1:42" ht="46.5" customHeight="1" x14ac:dyDescent="0.3">
      <c r="A522" s="8"/>
      <c r="B522" s="8"/>
      <c r="C522" s="8"/>
      <c r="D522" s="8"/>
      <c r="E522" s="8"/>
      <c r="F522" s="2"/>
      <c r="G522" s="9"/>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1:42" ht="46.5" customHeight="1" x14ac:dyDescent="0.3">
      <c r="A523" s="8"/>
      <c r="B523" s="8"/>
      <c r="C523" s="8"/>
      <c r="D523" s="8"/>
      <c r="E523" s="8"/>
      <c r="F523" s="2"/>
      <c r="G523" s="9"/>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1:42" ht="46.5" customHeight="1" x14ac:dyDescent="0.3">
      <c r="A524" s="8"/>
      <c r="B524" s="8"/>
      <c r="C524" s="8"/>
      <c r="D524" s="8"/>
      <c r="E524" s="8"/>
      <c r="F524" s="2"/>
      <c r="G524" s="9"/>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1:42" ht="46.5" customHeight="1" x14ac:dyDescent="0.3">
      <c r="A525" s="8"/>
      <c r="B525" s="8"/>
      <c r="C525" s="8"/>
      <c r="D525" s="8"/>
      <c r="E525" s="8"/>
      <c r="F525" s="2"/>
      <c r="G525" s="9"/>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1:42" ht="46.5" customHeight="1" x14ac:dyDescent="0.3">
      <c r="A526" s="8"/>
      <c r="B526" s="8"/>
      <c r="C526" s="8"/>
      <c r="D526" s="8"/>
      <c r="E526" s="8"/>
      <c r="F526" s="2"/>
      <c r="G526" s="9"/>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1:42" ht="46.5" customHeight="1" x14ac:dyDescent="0.3">
      <c r="A527" s="8"/>
      <c r="B527" s="8"/>
      <c r="C527" s="8"/>
      <c r="D527" s="8"/>
      <c r="E527" s="8"/>
      <c r="F527" s="2"/>
      <c r="G527" s="9"/>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1:42" ht="46.5" customHeight="1" x14ac:dyDescent="0.3">
      <c r="A528" s="8"/>
      <c r="B528" s="8"/>
      <c r="C528" s="8"/>
      <c r="D528" s="8"/>
      <c r="E528" s="8"/>
      <c r="F528" s="2"/>
      <c r="G528" s="9"/>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1:42" ht="46.5" customHeight="1" x14ac:dyDescent="0.3">
      <c r="A529" s="8"/>
      <c r="B529" s="8"/>
      <c r="C529" s="8"/>
      <c r="D529" s="8"/>
      <c r="E529" s="8"/>
      <c r="F529" s="2"/>
      <c r="G529" s="9"/>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1:42" ht="46.5" customHeight="1" x14ac:dyDescent="0.3">
      <c r="A530" s="8"/>
      <c r="B530" s="8"/>
      <c r="C530" s="8"/>
      <c r="D530" s="8"/>
      <c r="E530" s="8"/>
      <c r="F530" s="2"/>
      <c r="G530" s="9"/>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1:42" ht="46.5" customHeight="1" x14ac:dyDescent="0.3">
      <c r="A531" s="8"/>
      <c r="B531" s="8"/>
      <c r="C531" s="8"/>
      <c r="D531" s="8"/>
      <c r="E531" s="8"/>
      <c r="F531" s="2"/>
      <c r="G531" s="9"/>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1:42" ht="46.5" customHeight="1" x14ac:dyDescent="0.3">
      <c r="A532" s="8"/>
      <c r="B532" s="8"/>
      <c r="C532" s="8"/>
      <c r="D532" s="8"/>
      <c r="E532" s="8"/>
      <c r="F532" s="2"/>
      <c r="G532" s="9"/>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1:42" ht="46.5" customHeight="1" x14ac:dyDescent="0.3">
      <c r="A533" s="8"/>
      <c r="B533" s="8"/>
      <c r="C533" s="8"/>
      <c r="D533" s="8"/>
      <c r="E533" s="8"/>
      <c r="F533" s="2"/>
      <c r="G533" s="9"/>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1:42" ht="46.5" customHeight="1" x14ac:dyDescent="0.3">
      <c r="A534" s="8"/>
      <c r="B534" s="8"/>
      <c r="C534" s="8"/>
      <c r="D534" s="8"/>
      <c r="E534" s="8"/>
      <c r="F534" s="2"/>
      <c r="G534" s="9"/>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1:42" ht="46.5" customHeight="1" x14ac:dyDescent="0.3">
      <c r="A535" s="8"/>
      <c r="B535" s="8"/>
      <c r="C535" s="8"/>
      <c r="D535" s="8"/>
      <c r="E535" s="8"/>
      <c r="F535" s="2"/>
      <c r="G535" s="9"/>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1:42" ht="46.5" customHeight="1" x14ac:dyDescent="0.3">
      <c r="A536" s="8"/>
      <c r="B536" s="8"/>
      <c r="C536" s="8"/>
      <c r="D536" s="8"/>
      <c r="E536" s="8"/>
      <c r="F536" s="2"/>
      <c r="G536" s="9"/>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1:42" ht="46.5" customHeight="1" x14ac:dyDescent="0.3">
      <c r="A537" s="8"/>
      <c r="B537" s="8"/>
      <c r="C537" s="8"/>
      <c r="D537" s="8"/>
      <c r="E537" s="8"/>
      <c r="F537" s="2"/>
      <c r="G537" s="9"/>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1:42" ht="46.5" customHeight="1" x14ac:dyDescent="0.3">
      <c r="A538" s="8"/>
      <c r="B538" s="8"/>
      <c r="C538" s="8"/>
      <c r="D538" s="8"/>
      <c r="E538" s="8"/>
      <c r="F538" s="2"/>
      <c r="G538" s="9"/>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1:42" ht="46.5" customHeight="1" x14ac:dyDescent="0.3">
      <c r="A539" s="8"/>
      <c r="B539" s="8"/>
      <c r="C539" s="8"/>
      <c r="D539" s="8"/>
      <c r="E539" s="8"/>
      <c r="F539" s="2"/>
      <c r="G539" s="9"/>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1:42" ht="46.5" customHeight="1" x14ac:dyDescent="0.3">
      <c r="A540" s="8"/>
      <c r="B540" s="8"/>
      <c r="C540" s="8"/>
      <c r="D540" s="8"/>
      <c r="E540" s="8"/>
      <c r="F540" s="2"/>
      <c r="G540" s="9"/>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1:42" ht="46.5" customHeight="1" x14ac:dyDescent="0.3">
      <c r="A541" s="8"/>
      <c r="B541" s="8"/>
      <c r="C541" s="8"/>
      <c r="D541" s="8"/>
      <c r="E541" s="8"/>
      <c r="F541" s="2"/>
      <c r="G541" s="9"/>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1:42" ht="46.5" customHeight="1" x14ac:dyDescent="0.3">
      <c r="A542" s="8"/>
      <c r="B542" s="8"/>
      <c r="C542" s="8"/>
      <c r="D542" s="8"/>
      <c r="E542" s="8"/>
      <c r="F542" s="2"/>
      <c r="G542" s="9"/>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1:42" ht="46.5" customHeight="1" x14ac:dyDescent="0.3">
      <c r="A543" s="8"/>
      <c r="B543" s="8"/>
      <c r="C543" s="8"/>
      <c r="D543" s="8"/>
      <c r="E543" s="8"/>
      <c r="F543" s="2"/>
      <c r="G543" s="9"/>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1:42" ht="46.5" customHeight="1" x14ac:dyDescent="0.3">
      <c r="A544" s="8"/>
      <c r="B544" s="8"/>
      <c r="C544" s="8"/>
      <c r="D544" s="8"/>
      <c r="E544" s="8"/>
      <c r="F544" s="2"/>
      <c r="G544" s="9"/>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1:42" ht="46.5" customHeight="1" x14ac:dyDescent="0.3">
      <c r="A545" s="8"/>
      <c r="B545" s="8"/>
      <c r="C545" s="8"/>
      <c r="D545" s="8"/>
      <c r="E545" s="8"/>
      <c r="F545" s="2"/>
      <c r="G545" s="9"/>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1:42" ht="46.5" customHeight="1" x14ac:dyDescent="0.3">
      <c r="A546" s="8"/>
      <c r="B546" s="8"/>
      <c r="C546" s="8"/>
      <c r="D546" s="8"/>
      <c r="E546" s="8"/>
      <c r="F546" s="2"/>
      <c r="G546" s="9"/>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1:42" ht="46.5" customHeight="1" x14ac:dyDescent="0.3">
      <c r="A547" s="8"/>
      <c r="B547" s="8"/>
      <c r="C547" s="8"/>
      <c r="D547" s="8"/>
      <c r="E547" s="8"/>
      <c r="F547" s="2"/>
      <c r="G547" s="9"/>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1:42" ht="46.5" customHeight="1" x14ac:dyDescent="0.3">
      <c r="A548" s="8"/>
      <c r="B548" s="8"/>
      <c r="C548" s="8"/>
      <c r="D548" s="8"/>
      <c r="E548" s="8"/>
      <c r="F548" s="2"/>
      <c r="G548" s="9"/>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1:42" ht="46.5" customHeight="1" x14ac:dyDescent="0.3">
      <c r="A549" s="8"/>
      <c r="B549" s="8"/>
      <c r="C549" s="8"/>
      <c r="D549" s="8"/>
      <c r="E549" s="8"/>
      <c r="F549" s="2"/>
      <c r="G549" s="9"/>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1:42" ht="46.5" customHeight="1" x14ac:dyDescent="0.3">
      <c r="A550" s="8"/>
      <c r="B550" s="8"/>
      <c r="C550" s="8"/>
      <c r="D550" s="8"/>
      <c r="E550" s="8"/>
      <c r="F550" s="2"/>
      <c r="G550" s="9"/>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1:42" ht="46.5" customHeight="1" x14ac:dyDescent="0.3">
      <c r="A551" s="8"/>
      <c r="B551" s="8"/>
      <c r="C551" s="8"/>
      <c r="D551" s="8"/>
      <c r="E551" s="8"/>
      <c r="F551" s="2"/>
      <c r="G551" s="9"/>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1:42" ht="46.5" customHeight="1" x14ac:dyDescent="0.3">
      <c r="A552" s="8"/>
      <c r="B552" s="8"/>
      <c r="C552" s="8"/>
      <c r="D552" s="8"/>
      <c r="E552" s="8"/>
      <c r="F552" s="2"/>
      <c r="G552" s="9"/>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1:42" ht="46.5" customHeight="1" x14ac:dyDescent="0.3">
      <c r="A553" s="8"/>
      <c r="B553" s="8"/>
      <c r="C553" s="8"/>
      <c r="D553" s="8"/>
      <c r="E553" s="8"/>
      <c r="F553" s="2"/>
      <c r="G553" s="9"/>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1:42" ht="46.5" customHeight="1" x14ac:dyDescent="0.3">
      <c r="A554" s="8"/>
      <c r="B554" s="8"/>
      <c r="C554" s="8"/>
      <c r="D554" s="8"/>
      <c r="E554" s="8"/>
      <c r="F554" s="2"/>
      <c r="G554" s="9"/>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1:42" ht="46.5" customHeight="1" x14ac:dyDescent="0.3">
      <c r="A555" s="8"/>
      <c r="B555" s="8"/>
      <c r="C555" s="8"/>
      <c r="D555" s="8"/>
      <c r="E555" s="8"/>
      <c r="F555" s="2"/>
      <c r="G555" s="9"/>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1:42" ht="46.5" customHeight="1" x14ac:dyDescent="0.3">
      <c r="A556" s="8"/>
      <c r="B556" s="8"/>
      <c r="C556" s="8"/>
      <c r="D556" s="8"/>
      <c r="E556" s="8"/>
      <c r="F556" s="2"/>
      <c r="G556" s="9"/>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1:42" ht="46.5" customHeight="1" x14ac:dyDescent="0.3">
      <c r="A557" s="8"/>
      <c r="B557" s="8"/>
      <c r="C557" s="8"/>
      <c r="D557" s="8"/>
      <c r="E557" s="8"/>
      <c r="F557" s="2"/>
      <c r="G557" s="9"/>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1:42" ht="46.5" customHeight="1" x14ac:dyDescent="0.3">
      <c r="A558" s="8"/>
      <c r="B558" s="8"/>
      <c r="C558" s="8"/>
      <c r="D558" s="8"/>
      <c r="E558" s="8"/>
      <c r="F558" s="2"/>
      <c r="G558" s="9"/>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1:42" ht="46.5" customHeight="1" x14ac:dyDescent="0.3">
      <c r="A559" s="8"/>
      <c r="B559" s="8"/>
      <c r="C559" s="8"/>
      <c r="D559" s="8"/>
      <c r="E559" s="8"/>
      <c r="F559" s="2"/>
      <c r="G559" s="9"/>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1:42" ht="46.5" customHeight="1" x14ac:dyDescent="0.3">
      <c r="A560" s="8"/>
      <c r="B560" s="8"/>
      <c r="C560" s="8"/>
      <c r="D560" s="8"/>
      <c r="E560" s="8"/>
      <c r="F560" s="2"/>
      <c r="G560" s="9"/>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1:42" ht="46.5" customHeight="1" x14ac:dyDescent="0.3">
      <c r="A561" s="8"/>
      <c r="B561" s="8"/>
      <c r="C561" s="8"/>
      <c r="D561" s="8"/>
      <c r="E561" s="8"/>
      <c r="F561" s="2"/>
      <c r="G561" s="9"/>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1:42" ht="46.5" customHeight="1" x14ac:dyDescent="0.3">
      <c r="A562" s="8"/>
      <c r="B562" s="8"/>
      <c r="C562" s="8"/>
      <c r="D562" s="8"/>
      <c r="E562" s="8"/>
      <c r="F562" s="2"/>
      <c r="G562" s="9"/>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1:42" ht="46.5" customHeight="1" x14ac:dyDescent="0.3">
      <c r="A563" s="8"/>
      <c r="B563" s="8"/>
      <c r="C563" s="8"/>
      <c r="D563" s="8"/>
      <c r="E563" s="8"/>
      <c r="F563" s="2"/>
      <c r="G563" s="9"/>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1:42" ht="46.5" customHeight="1" x14ac:dyDescent="0.3">
      <c r="A564" s="8"/>
      <c r="B564" s="8"/>
      <c r="C564" s="8"/>
      <c r="D564" s="8"/>
      <c r="E564" s="8"/>
      <c r="F564" s="2"/>
      <c r="G564" s="9"/>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1:42" ht="46.5" customHeight="1" x14ac:dyDescent="0.3">
      <c r="A565" s="8"/>
      <c r="B565" s="8"/>
      <c r="C565" s="8"/>
      <c r="D565" s="8"/>
      <c r="E565" s="8"/>
      <c r="F565" s="2"/>
      <c r="G565" s="9"/>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1:42" ht="46.5" customHeight="1" x14ac:dyDescent="0.3">
      <c r="A566" s="8"/>
      <c r="B566" s="8"/>
      <c r="C566" s="8"/>
      <c r="D566" s="8"/>
      <c r="E566" s="8"/>
      <c r="F566" s="2"/>
      <c r="G566" s="9"/>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1:42" ht="46.5" customHeight="1" x14ac:dyDescent="0.3">
      <c r="A567" s="8"/>
      <c r="B567" s="8"/>
      <c r="C567" s="8"/>
      <c r="D567" s="8"/>
      <c r="E567" s="8"/>
      <c r="F567" s="2"/>
      <c r="G567" s="9"/>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1:42" ht="46.5" customHeight="1" x14ac:dyDescent="0.3">
      <c r="A568" s="8"/>
      <c r="B568" s="8"/>
      <c r="C568" s="8"/>
      <c r="D568" s="8"/>
      <c r="E568" s="8"/>
      <c r="F568" s="2"/>
      <c r="G568" s="9"/>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1:42" ht="46.5" customHeight="1" x14ac:dyDescent="0.3">
      <c r="A569" s="8"/>
      <c r="B569" s="8"/>
      <c r="C569" s="8"/>
      <c r="D569" s="8"/>
      <c r="E569" s="8"/>
      <c r="F569" s="2"/>
      <c r="G569" s="9"/>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1:42" ht="46.5" customHeight="1" x14ac:dyDescent="0.3">
      <c r="A570" s="8"/>
      <c r="B570" s="8"/>
      <c r="C570" s="8"/>
      <c r="D570" s="8"/>
      <c r="E570" s="8"/>
      <c r="F570" s="2"/>
      <c r="G570" s="9"/>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1:42" ht="46.5" customHeight="1" x14ac:dyDescent="0.3">
      <c r="A571" s="8"/>
      <c r="B571" s="8"/>
      <c r="C571" s="8"/>
      <c r="D571" s="8"/>
      <c r="E571" s="8"/>
      <c r="F571" s="2"/>
      <c r="G571" s="9"/>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1:42" ht="46.5" customHeight="1" x14ac:dyDescent="0.3">
      <c r="A572" s="8"/>
      <c r="B572" s="8"/>
      <c r="C572" s="8"/>
      <c r="D572" s="8"/>
      <c r="E572" s="8"/>
      <c r="F572" s="2"/>
      <c r="G572" s="9"/>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1:42" ht="46.5" customHeight="1" x14ac:dyDescent="0.3">
      <c r="A573" s="8"/>
      <c r="B573" s="8"/>
      <c r="C573" s="8"/>
      <c r="D573" s="8"/>
      <c r="E573" s="8"/>
      <c r="F573" s="2"/>
      <c r="G573" s="9"/>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1:42" ht="46.5" customHeight="1" x14ac:dyDescent="0.3">
      <c r="A574" s="8"/>
      <c r="B574" s="8"/>
      <c r="C574" s="8"/>
      <c r="D574" s="8"/>
      <c r="E574" s="8"/>
      <c r="F574" s="2"/>
      <c r="G574" s="9"/>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1:42" ht="46.5" customHeight="1" x14ac:dyDescent="0.3">
      <c r="A575" s="8"/>
      <c r="B575" s="8"/>
      <c r="C575" s="8"/>
      <c r="D575" s="8"/>
      <c r="E575" s="8"/>
      <c r="F575" s="2"/>
      <c r="G575" s="9"/>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1:42" ht="46.5" customHeight="1" x14ac:dyDescent="0.3">
      <c r="A576" s="8"/>
      <c r="B576" s="8"/>
      <c r="C576" s="8"/>
      <c r="D576" s="8"/>
      <c r="E576" s="8"/>
      <c r="F576" s="2"/>
      <c r="G576" s="9"/>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1:42" ht="46.5" customHeight="1" x14ac:dyDescent="0.3">
      <c r="A577" s="8"/>
      <c r="B577" s="8"/>
      <c r="C577" s="8"/>
      <c r="D577" s="8"/>
      <c r="E577" s="8"/>
      <c r="F577" s="2"/>
      <c r="G577" s="9"/>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1:42" ht="46.5" customHeight="1" x14ac:dyDescent="0.3">
      <c r="A578" s="8"/>
      <c r="B578" s="8"/>
      <c r="C578" s="8"/>
      <c r="D578" s="8"/>
      <c r="E578" s="8"/>
      <c r="F578" s="2"/>
      <c r="G578" s="9"/>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1:42" ht="46.5" customHeight="1" x14ac:dyDescent="0.3">
      <c r="A579" s="8"/>
      <c r="B579" s="8"/>
      <c r="C579" s="8"/>
      <c r="D579" s="8"/>
      <c r="E579" s="8"/>
      <c r="F579" s="2"/>
      <c r="G579" s="9"/>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1:42" ht="46.5" customHeight="1" x14ac:dyDescent="0.3">
      <c r="A580" s="8"/>
      <c r="B580" s="8"/>
      <c r="C580" s="8"/>
      <c r="D580" s="8"/>
      <c r="E580" s="8"/>
      <c r="F580" s="2"/>
      <c r="G580" s="9"/>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1:42" ht="46.5" customHeight="1" x14ac:dyDescent="0.3">
      <c r="A581" s="8"/>
      <c r="B581" s="8"/>
      <c r="C581" s="8"/>
      <c r="D581" s="8"/>
      <c r="E581" s="8"/>
      <c r="F581" s="2"/>
      <c r="G581" s="9"/>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1:42" ht="46.5" customHeight="1" x14ac:dyDescent="0.3">
      <c r="A582" s="8"/>
      <c r="B582" s="8"/>
      <c r="C582" s="8"/>
      <c r="D582" s="8"/>
      <c r="E582" s="8"/>
      <c r="F582" s="2"/>
      <c r="G582" s="9"/>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1:42" ht="46.5" customHeight="1" x14ac:dyDescent="0.3">
      <c r="A583" s="8"/>
      <c r="B583" s="8"/>
      <c r="C583" s="8"/>
      <c r="D583" s="8"/>
      <c r="E583" s="8"/>
      <c r="F583" s="2"/>
      <c r="G583" s="9"/>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1:42" ht="46.5" customHeight="1" x14ac:dyDescent="0.3">
      <c r="A584" s="8"/>
      <c r="B584" s="8"/>
      <c r="C584" s="8"/>
      <c r="D584" s="8"/>
      <c r="E584" s="8"/>
      <c r="F584" s="2"/>
      <c r="G584" s="9"/>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1:42" ht="46.5" customHeight="1" x14ac:dyDescent="0.3">
      <c r="A585" s="8"/>
      <c r="B585" s="8"/>
      <c r="C585" s="8"/>
      <c r="D585" s="8"/>
      <c r="E585" s="8"/>
      <c r="F585" s="2"/>
      <c r="G585" s="9"/>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1:42" ht="46.5" customHeight="1" x14ac:dyDescent="0.3">
      <c r="A586" s="8"/>
      <c r="B586" s="8"/>
      <c r="C586" s="8"/>
      <c r="D586" s="8"/>
      <c r="E586" s="8"/>
      <c r="F586" s="2"/>
      <c r="G586" s="9"/>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1:42" ht="46.5" customHeight="1" x14ac:dyDescent="0.3">
      <c r="A587" s="8"/>
      <c r="B587" s="8"/>
      <c r="C587" s="8"/>
      <c r="D587" s="8"/>
      <c r="E587" s="8"/>
      <c r="F587" s="2"/>
      <c r="G587" s="9"/>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1:42" ht="46.5" customHeight="1" x14ac:dyDescent="0.3">
      <c r="A588" s="8"/>
      <c r="B588" s="8"/>
      <c r="C588" s="8"/>
      <c r="D588" s="8"/>
      <c r="E588" s="8"/>
      <c r="F588" s="2"/>
      <c r="G588" s="9"/>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1:42" ht="46.5" customHeight="1" x14ac:dyDescent="0.3">
      <c r="A589" s="8"/>
      <c r="B589" s="8"/>
      <c r="C589" s="8"/>
      <c r="D589" s="8"/>
      <c r="E589" s="8"/>
      <c r="F589" s="2"/>
      <c r="G589" s="9"/>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1:42" ht="46.5" customHeight="1" x14ac:dyDescent="0.3">
      <c r="A590" s="8"/>
      <c r="B590" s="8"/>
      <c r="C590" s="8"/>
      <c r="D590" s="8"/>
      <c r="E590" s="8"/>
      <c r="F590" s="2"/>
      <c r="G590" s="9"/>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1:42" ht="46.5" customHeight="1" x14ac:dyDescent="0.3">
      <c r="A591" s="8"/>
      <c r="B591" s="8"/>
      <c r="C591" s="8"/>
      <c r="D591" s="8"/>
      <c r="E591" s="8"/>
      <c r="F591" s="2"/>
      <c r="G591" s="9"/>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1:42" ht="46.5" customHeight="1" x14ac:dyDescent="0.3">
      <c r="A592" s="8"/>
      <c r="B592" s="8"/>
      <c r="C592" s="8"/>
      <c r="D592" s="8"/>
      <c r="E592" s="8"/>
      <c r="F592" s="2"/>
      <c r="G592" s="9"/>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1:42" ht="46.5" customHeight="1" x14ac:dyDescent="0.3">
      <c r="A593" s="8"/>
      <c r="B593" s="8"/>
      <c r="C593" s="8"/>
      <c r="D593" s="8"/>
      <c r="E593" s="8"/>
      <c r="F593" s="2"/>
      <c r="G593" s="9"/>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1:42" ht="46.5" customHeight="1" x14ac:dyDescent="0.3">
      <c r="A594" s="8"/>
      <c r="B594" s="8"/>
      <c r="C594" s="8"/>
      <c r="D594" s="8"/>
      <c r="E594" s="8"/>
      <c r="F594" s="2"/>
      <c r="G594" s="9"/>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1:42" ht="46.5" customHeight="1" x14ac:dyDescent="0.3">
      <c r="A595" s="8"/>
      <c r="B595" s="8"/>
      <c r="C595" s="8"/>
      <c r="D595" s="8"/>
      <c r="E595" s="8"/>
      <c r="F595" s="2"/>
      <c r="G595" s="9"/>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1:42" ht="46.5" customHeight="1" x14ac:dyDescent="0.3">
      <c r="A596" s="8"/>
      <c r="B596" s="8"/>
      <c r="C596" s="8"/>
      <c r="D596" s="8"/>
      <c r="E596" s="8"/>
      <c r="F596" s="2"/>
      <c r="G596" s="9"/>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1:42" ht="46.5" customHeight="1" x14ac:dyDescent="0.3">
      <c r="A597" s="8"/>
      <c r="B597" s="8"/>
      <c r="C597" s="8"/>
      <c r="D597" s="8"/>
      <c r="E597" s="8"/>
      <c r="F597" s="2"/>
      <c r="G597" s="9"/>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1:42" ht="46.5" customHeight="1" x14ac:dyDescent="0.3">
      <c r="A598" s="8"/>
      <c r="B598" s="8"/>
      <c r="C598" s="8"/>
      <c r="D598" s="8"/>
      <c r="E598" s="8"/>
      <c r="F598" s="2"/>
      <c r="G598" s="9"/>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1:42" ht="46.5" customHeight="1" x14ac:dyDescent="0.3">
      <c r="A599" s="8"/>
      <c r="B599" s="8"/>
      <c r="C599" s="8"/>
      <c r="D599" s="8"/>
      <c r="E599" s="8"/>
      <c r="F599" s="2"/>
      <c r="G599" s="9"/>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1:42" ht="46.5" customHeight="1" x14ac:dyDescent="0.3">
      <c r="A600" s="8"/>
      <c r="B600" s="8"/>
      <c r="C600" s="8"/>
      <c r="D600" s="8"/>
      <c r="E600" s="8"/>
      <c r="F600" s="2"/>
      <c r="G600" s="9"/>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1:42" ht="46.5" customHeight="1" x14ac:dyDescent="0.3">
      <c r="A601" s="8"/>
      <c r="B601" s="8"/>
      <c r="C601" s="8"/>
      <c r="D601" s="8"/>
      <c r="E601" s="8"/>
      <c r="F601" s="2"/>
      <c r="G601" s="9"/>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1:42" ht="46.5" customHeight="1" x14ac:dyDescent="0.3">
      <c r="A602" s="8"/>
      <c r="B602" s="8"/>
      <c r="C602" s="8"/>
      <c r="D602" s="8"/>
      <c r="E602" s="8"/>
      <c r="F602" s="2"/>
      <c r="G602" s="9"/>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1:42" ht="46.5" customHeight="1" x14ac:dyDescent="0.3">
      <c r="A603" s="8"/>
      <c r="B603" s="8"/>
      <c r="C603" s="8"/>
      <c r="D603" s="8"/>
      <c r="E603" s="8"/>
      <c r="F603" s="2"/>
      <c r="G603" s="9"/>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1:42" ht="46.5" customHeight="1" x14ac:dyDescent="0.3">
      <c r="A604" s="8"/>
      <c r="B604" s="8"/>
      <c r="C604" s="8"/>
      <c r="D604" s="8"/>
      <c r="E604" s="8"/>
      <c r="F604" s="2"/>
      <c r="G604" s="9"/>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1:42" ht="46.5" customHeight="1" x14ac:dyDescent="0.3">
      <c r="A605" s="8"/>
      <c r="B605" s="8"/>
      <c r="C605" s="8"/>
      <c r="D605" s="8"/>
      <c r="E605" s="8"/>
      <c r="F605" s="2"/>
      <c r="G605" s="9"/>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1:42" ht="46.5" customHeight="1" x14ac:dyDescent="0.3">
      <c r="A606" s="8"/>
      <c r="B606" s="8"/>
      <c r="C606" s="8"/>
      <c r="D606" s="8"/>
      <c r="E606" s="8"/>
      <c r="F606" s="2"/>
      <c r="G606" s="9"/>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1:42" ht="46.5" customHeight="1" x14ac:dyDescent="0.3">
      <c r="A607" s="8"/>
      <c r="B607" s="8"/>
      <c r="C607" s="8"/>
      <c r="D607" s="8"/>
      <c r="E607" s="8"/>
      <c r="F607" s="2"/>
      <c r="G607" s="9"/>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1:42" ht="46.5" customHeight="1" x14ac:dyDescent="0.3">
      <c r="A608" s="8"/>
      <c r="B608" s="8"/>
      <c r="C608" s="8"/>
      <c r="D608" s="8"/>
      <c r="E608" s="8"/>
      <c r="F608" s="2"/>
      <c r="G608" s="9"/>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1:42" ht="46.5" customHeight="1" x14ac:dyDescent="0.3">
      <c r="A609" s="8"/>
      <c r="B609" s="8"/>
      <c r="C609" s="8"/>
      <c r="D609" s="8"/>
      <c r="E609" s="8"/>
      <c r="F609" s="2"/>
      <c r="G609" s="9"/>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1:42" ht="46.5" customHeight="1" x14ac:dyDescent="0.3">
      <c r="A610" s="8"/>
      <c r="B610" s="8"/>
      <c r="C610" s="8"/>
      <c r="D610" s="8"/>
      <c r="E610" s="8"/>
      <c r="F610" s="2"/>
      <c r="G610" s="9"/>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1:42" ht="46.5" customHeight="1" x14ac:dyDescent="0.3">
      <c r="A611" s="8"/>
      <c r="B611" s="8"/>
      <c r="C611" s="8"/>
      <c r="D611" s="8"/>
      <c r="E611" s="8"/>
      <c r="F611" s="2"/>
      <c r="G611" s="9"/>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1:42" ht="46.5" customHeight="1" x14ac:dyDescent="0.3">
      <c r="A612" s="8"/>
      <c r="B612" s="8"/>
      <c r="C612" s="8"/>
      <c r="D612" s="8"/>
      <c r="E612" s="8"/>
      <c r="F612" s="2"/>
      <c r="G612" s="9"/>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1:42" ht="46.5" customHeight="1" x14ac:dyDescent="0.3">
      <c r="A613" s="8"/>
      <c r="B613" s="8"/>
      <c r="C613" s="8"/>
      <c r="D613" s="8"/>
      <c r="E613" s="8"/>
      <c r="F613" s="2"/>
      <c r="G613" s="9"/>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1:42" ht="46.5" customHeight="1" x14ac:dyDescent="0.3">
      <c r="A614" s="8"/>
      <c r="B614" s="8"/>
      <c r="C614" s="8"/>
      <c r="D614" s="8"/>
      <c r="E614" s="8"/>
      <c r="F614" s="2"/>
      <c r="G614" s="9"/>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1:42" ht="46.5" customHeight="1" x14ac:dyDescent="0.3">
      <c r="A615" s="8"/>
      <c r="B615" s="8"/>
      <c r="C615" s="8"/>
      <c r="D615" s="8"/>
      <c r="E615" s="8"/>
      <c r="F615" s="2"/>
      <c r="G615" s="9"/>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1:42" ht="46.5" customHeight="1" x14ac:dyDescent="0.3">
      <c r="A616" s="8"/>
      <c r="B616" s="8"/>
      <c r="C616" s="8"/>
      <c r="D616" s="8"/>
      <c r="E616" s="8"/>
      <c r="F616" s="2"/>
      <c r="G616" s="9"/>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1:42" ht="46.5" customHeight="1" x14ac:dyDescent="0.3">
      <c r="A617" s="8"/>
      <c r="B617" s="8"/>
      <c r="C617" s="8"/>
      <c r="D617" s="8"/>
      <c r="E617" s="8"/>
      <c r="F617" s="2"/>
      <c r="G617" s="9"/>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1:42" ht="46.5" customHeight="1" x14ac:dyDescent="0.3">
      <c r="A618" s="8"/>
      <c r="B618" s="8"/>
      <c r="C618" s="8"/>
      <c r="D618" s="8"/>
      <c r="E618" s="8"/>
      <c r="F618" s="2"/>
      <c r="G618" s="9"/>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1:42" ht="46.5" customHeight="1" x14ac:dyDescent="0.3">
      <c r="A619" s="8"/>
      <c r="B619" s="8"/>
      <c r="C619" s="8"/>
      <c r="D619" s="8"/>
      <c r="E619" s="8"/>
      <c r="F619" s="2"/>
      <c r="G619" s="9"/>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1:42" ht="46.5" customHeight="1" x14ac:dyDescent="0.3">
      <c r="A620" s="8"/>
      <c r="B620" s="8"/>
      <c r="C620" s="8"/>
      <c r="D620" s="8"/>
      <c r="E620" s="8"/>
      <c r="F620" s="2"/>
      <c r="G620" s="9"/>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1:42" ht="46.5" customHeight="1" x14ac:dyDescent="0.3">
      <c r="A621" s="8"/>
      <c r="B621" s="8"/>
      <c r="C621" s="8"/>
      <c r="D621" s="8"/>
      <c r="E621" s="8"/>
      <c r="F621" s="2"/>
      <c r="G621" s="9"/>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1:42" ht="46.5" customHeight="1" x14ac:dyDescent="0.3">
      <c r="A622" s="8"/>
      <c r="B622" s="8"/>
      <c r="C622" s="8"/>
      <c r="D622" s="8"/>
      <c r="E622" s="8"/>
      <c r="F622" s="2"/>
      <c r="G622" s="9"/>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1:42" ht="46.5" customHeight="1" x14ac:dyDescent="0.3">
      <c r="A623" s="8"/>
      <c r="B623" s="8"/>
      <c r="C623" s="8"/>
      <c r="D623" s="8"/>
      <c r="E623" s="8"/>
      <c r="F623" s="2"/>
      <c r="G623" s="9"/>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1:42" ht="46.5" customHeight="1" x14ac:dyDescent="0.3">
      <c r="A624" s="8"/>
      <c r="B624" s="8"/>
      <c r="C624" s="8"/>
      <c r="D624" s="8"/>
      <c r="E624" s="8"/>
      <c r="F624" s="2"/>
      <c r="G624" s="9"/>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1:42" ht="46.5" customHeight="1" x14ac:dyDescent="0.3">
      <c r="A625" s="8"/>
      <c r="B625" s="8"/>
      <c r="C625" s="8"/>
      <c r="D625" s="8"/>
      <c r="E625" s="8"/>
      <c r="F625" s="2"/>
      <c r="G625" s="9"/>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1:42" ht="46.5" customHeight="1" x14ac:dyDescent="0.3">
      <c r="A626" s="8"/>
      <c r="B626" s="8"/>
      <c r="C626" s="8"/>
      <c r="D626" s="8"/>
      <c r="E626" s="8"/>
      <c r="F626" s="2"/>
      <c r="G626" s="9"/>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1:42" ht="46.5" customHeight="1" x14ac:dyDescent="0.3">
      <c r="A627" s="8"/>
      <c r="B627" s="8"/>
      <c r="C627" s="8"/>
      <c r="D627" s="8"/>
      <c r="E627" s="8"/>
      <c r="F627" s="2"/>
      <c r="G627" s="9"/>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1:42" ht="46.5" customHeight="1" x14ac:dyDescent="0.3">
      <c r="A628" s="8"/>
      <c r="B628" s="8"/>
      <c r="C628" s="8"/>
      <c r="D628" s="8"/>
      <c r="E628" s="8"/>
      <c r="F628" s="2"/>
      <c r="G628" s="9"/>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1:42" ht="46.5" customHeight="1" x14ac:dyDescent="0.3">
      <c r="A629" s="8"/>
      <c r="B629" s="8"/>
      <c r="C629" s="8"/>
      <c r="D629" s="8"/>
      <c r="E629" s="8"/>
      <c r="F629" s="2"/>
      <c r="G629" s="9"/>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1:42" ht="46.5" customHeight="1" x14ac:dyDescent="0.3">
      <c r="A630" s="8"/>
      <c r="B630" s="8"/>
      <c r="C630" s="8"/>
      <c r="D630" s="8"/>
      <c r="E630" s="8"/>
      <c r="F630" s="2"/>
      <c r="G630" s="9"/>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1:42" ht="46.5" customHeight="1" x14ac:dyDescent="0.3">
      <c r="A631" s="8"/>
      <c r="B631" s="8"/>
      <c r="C631" s="8"/>
      <c r="D631" s="8"/>
      <c r="E631" s="8"/>
      <c r="F631" s="2"/>
      <c r="G631" s="9"/>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1:42" ht="46.5" customHeight="1" x14ac:dyDescent="0.3">
      <c r="A632" s="8"/>
      <c r="B632" s="8"/>
      <c r="C632" s="8"/>
      <c r="D632" s="8"/>
      <c r="E632" s="8"/>
      <c r="F632" s="2"/>
      <c r="G632" s="9"/>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1:42" ht="46.5" customHeight="1" x14ac:dyDescent="0.3">
      <c r="A633" s="8"/>
      <c r="B633" s="8"/>
      <c r="C633" s="8"/>
      <c r="D633" s="8"/>
      <c r="E633" s="8"/>
      <c r="F633" s="2"/>
      <c r="G633" s="9"/>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1:42" ht="46.5" customHeight="1" x14ac:dyDescent="0.3">
      <c r="A634" s="8"/>
      <c r="B634" s="8"/>
      <c r="C634" s="8"/>
      <c r="D634" s="8"/>
      <c r="E634" s="8"/>
      <c r="F634" s="2"/>
      <c r="G634" s="9"/>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1:42" ht="46.5" customHeight="1" x14ac:dyDescent="0.3">
      <c r="A635" s="8"/>
      <c r="B635" s="8"/>
      <c r="C635" s="8"/>
      <c r="D635" s="8"/>
      <c r="E635" s="8"/>
      <c r="F635" s="2"/>
      <c r="G635" s="9"/>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1:42" ht="46.5" customHeight="1" x14ac:dyDescent="0.3">
      <c r="A636" s="8"/>
      <c r="B636" s="8"/>
      <c r="C636" s="8"/>
      <c r="D636" s="8"/>
      <c r="E636" s="8"/>
      <c r="F636" s="2"/>
      <c r="G636" s="9"/>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1:42" ht="46.5" customHeight="1" x14ac:dyDescent="0.3">
      <c r="A637" s="8"/>
      <c r="B637" s="8"/>
      <c r="C637" s="8"/>
      <c r="D637" s="8"/>
      <c r="E637" s="8"/>
      <c r="F637" s="2"/>
      <c r="G637" s="9"/>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1:42" ht="46.5" customHeight="1" x14ac:dyDescent="0.3">
      <c r="A638" s="8"/>
      <c r="B638" s="8"/>
      <c r="C638" s="8"/>
      <c r="D638" s="8"/>
      <c r="E638" s="8"/>
      <c r="F638" s="2"/>
      <c r="G638" s="9"/>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1:42" ht="46.5" customHeight="1" x14ac:dyDescent="0.3">
      <c r="A639" s="8"/>
      <c r="B639" s="8"/>
      <c r="C639" s="8"/>
      <c r="D639" s="8"/>
      <c r="E639" s="8"/>
      <c r="F639" s="2"/>
      <c r="G639" s="9"/>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1:42" ht="46.5" customHeight="1" x14ac:dyDescent="0.3">
      <c r="A640" s="8"/>
      <c r="B640" s="8"/>
      <c r="C640" s="8"/>
      <c r="D640" s="8"/>
      <c r="E640" s="8"/>
      <c r="F640" s="2"/>
      <c r="G640" s="9"/>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1:42" ht="46.5" customHeight="1" x14ac:dyDescent="0.3">
      <c r="A641" s="8"/>
      <c r="B641" s="8"/>
      <c r="C641" s="8"/>
      <c r="D641" s="8"/>
      <c r="E641" s="8"/>
      <c r="F641" s="2"/>
      <c r="G641" s="9"/>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1:42" ht="46.5" customHeight="1" x14ac:dyDescent="0.3">
      <c r="A642" s="8"/>
      <c r="B642" s="8"/>
      <c r="C642" s="8"/>
      <c r="D642" s="8"/>
      <c r="E642" s="8"/>
      <c r="F642" s="2"/>
      <c r="G642" s="9"/>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1:42" ht="46.5" customHeight="1" x14ac:dyDescent="0.3">
      <c r="A643" s="8"/>
      <c r="B643" s="8"/>
      <c r="C643" s="8"/>
      <c r="D643" s="8"/>
      <c r="E643" s="8"/>
      <c r="F643" s="2"/>
      <c r="G643" s="9"/>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1:42" ht="46.5" customHeight="1" x14ac:dyDescent="0.3">
      <c r="A644" s="8"/>
      <c r="B644" s="8"/>
      <c r="C644" s="8"/>
      <c r="D644" s="8"/>
      <c r="E644" s="8"/>
      <c r="F644" s="2"/>
      <c r="G644" s="9"/>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1:42" ht="46.5" customHeight="1" x14ac:dyDescent="0.3">
      <c r="A645" s="8"/>
      <c r="B645" s="8"/>
      <c r="C645" s="8"/>
      <c r="D645" s="8"/>
      <c r="E645" s="8"/>
      <c r="F645" s="2"/>
      <c r="G645" s="9"/>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1:42" ht="46.5" customHeight="1" x14ac:dyDescent="0.3">
      <c r="A646" s="8"/>
      <c r="B646" s="8"/>
      <c r="C646" s="8"/>
      <c r="D646" s="8"/>
      <c r="E646" s="8"/>
      <c r="F646" s="2"/>
      <c r="G646" s="9"/>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1:42" ht="46.5" customHeight="1" x14ac:dyDescent="0.3">
      <c r="A647" s="8"/>
      <c r="B647" s="8"/>
      <c r="C647" s="8"/>
      <c r="D647" s="8"/>
      <c r="E647" s="8"/>
      <c r="F647" s="2"/>
      <c r="G647" s="9"/>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1:42" ht="46.5" customHeight="1" x14ac:dyDescent="0.3">
      <c r="A648" s="8"/>
      <c r="B648" s="8"/>
      <c r="C648" s="8"/>
      <c r="D648" s="8"/>
      <c r="E648" s="8"/>
      <c r="F648" s="2"/>
      <c r="G648" s="9"/>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1:42" ht="46.5" customHeight="1" x14ac:dyDescent="0.3">
      <c r="A649" s="8"/>
      <c r="B649" s="8"/>
      <c r="C649" s="8"/>
      <c r="D649" s="8"/>
      <c r="E649" s="8"/>
      <c r="F649" s="2"/>
      <c r="G649" s="9"/>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1:42" ht="46.5" customHeight="1" x14ac:dyDescent="0.3">
      <c r="A650" s="8"/>
      <c r="B650" s="8"/>
      <c r="C650" s="8"/>
      <c r="D650" s="8"/>
      <c r="E650" s="8"/>
      <c r="F650" s="2"/>
      <c r="G650" s="9"/>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1:42" ht="46.5" customHeight="1" x14ac:dyDescent="0.3">
      <c r="A651" s="8"/>
      <c r="B651" s="8"/>
      <c r="C651" s="8"/>
      <c r="D651" s="8"/>
      <c r="E651" s="8"/>
      <c r="F651" s="2"/>
      <c r="G651" s="9"/>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1:42" ht="46.5" customHeight="1" x14ac:dyDescent="0.3">
      <c r="A652" s="8"/>
      <c r="B652" s="8"/>
      <c r="C652" s="8"/>
      <c r="D652" s="8"/>
      <c r="E652" s="8"/>
      <c r="F652" s="2"/>
      <c r="G652" s="9"/>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1:42" ht="46.5" customHeight="1" x14ac:dyDescent="0.3">
      <c r="A653" s="8"/>
      <c r="B653" s="8"/>
      <c r="C653" s="8"/>
      <c r="D653" s="8"/>
      <c r="E653" s="8"/>
      <c r="F653" s="2"/>
      <c r="G653" s="9"/>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1:42" ht="46.5" customHeight="1" x14ac:dyDescent="0.3">
      <c r="A654" s="8"/>
      <c r="B654" s="8"/>
      <c r="C654" s="8"/>
      <c r="D654" s="8"/>
      <c r="E654" s="8"/>
      <c r="F654" s="2"/>
      <c r="G654" s="9"/>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1:42" ht="46.5" customHeight="1" x14ac:dyDescent="0.3">
      <c r="A655" s="8"/>
      <c r="B655" s="8"/>
      <c r="C655" s="8"/>
      <c r="D655" s="8"/>
      <c r="E655" s="8"/>
      <c r="F655" s="2"/>
      <c r="G655" s="9"/>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1:42" ht="46.5" customHeight="1" x14ac:dyDescent="0.3">
      <c r="A656" s="8"/>
      <c r="B656" s="8"/>
      <c r="C656" s="8"/>
      <c r="D656" s="8"/>
      <c r="E656" s="8"/>
      <c r="F656" s="2"/>
      <c r="G656" s="9"/>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1:42" ht="46.5" customHeight="1" x14ac:dyDescent="0.3">
      <c r="A657" s="8"/>
      <c r="B657" s="8"/>
      <c r="C657" s="8"/>
      <c r="D657" s="8"/>
      <c r="E657" s="8"/>
      <c r="F657" s="2"/>
      <c r="G657" s="9"/>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1:42" ht="46.5" customHeight="1" x14ac:dyDescent="0.3">
      <c r="A658" s="8"/>
      <c r="B658" s="8"/>
      <c r="C658" s="8"/>
      <c r="D658" s="8"/>
      <c r="E658" s="8"/>
      <c r="F658" s="2"/>
      <c r="G658" s="9"/>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1:42" ht="46.5" customHeight="1" x14ac:dyDescent="0.3">
      <c r="A659" s="8"/>
      <c r="B659" s="8"/>
      <c r="C659" s="8"/>
      <c r="D659" s="8"/>
      <c r="E659" s="8"/>
      <c r="F659" s="2"/>
      <c r="G659" s="9"/>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1:42" ht="46.5" customHeight="1" x14ac:dyDescent="0.3">
      <c r="A660" s="8"/>
      <c r="B660" s="8"/>
      <c r="C660" s="8"/>
      <c r="D660" s="8"/>
      <c r="E660" s="8"/>
      <c r="F660" s="2"/>
      <c r="G660" s="9"/>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1:42" ht="46.5" customHeight="1" x14ac:dyDescent="0.3">
      <c r="A661" s="8"/>
      <c r="B661" s="8"/>
      <c r="C661" s="8"/>
      <c r="D661" s="8"/>
      <c r="E661" s="8"/>
      <c r="F661" s="2"/>
      <c r="G661" s="9"/>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1:42" ht="46.5" customHeight="1" x14ac:dyDescent="0.3">
      <c r="A662" s="8"/>
      <c r="B662" s="8"/>
      <c r="C662" s="8"/>
      <c r="D662" s="8"/>
      <c r="E662" s="8"/>
      <c r="F662" s="2"/>
      <c r="G662" s="9"/>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1:42" ht="46.5" customHeight="1" x14ac:dyDescent="0.3">
      <c r="A663" s="8"/>
      <c r="B663" s="8"/>
      <c r="C663" s="8"/>
      <c r="D663" s="8"/>
      <c r="E663" s="8"/>
      <c r="F663" s="2"/>
      <c r="G663" s="9"/>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1:42" ht="46.5" customHeight="1" x14ac:dyDescent="0.3">
      <c r="A664" s="8"/>
      <c r="B664" s="8"/>
      <c r="C664" s="8"/>
      <c r="D664" s="8"/>
      <c r="E664" s="8"/>
      <c r="F664" s="2"/>
      <c r="G664" s="9"/>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1:42" ht="46.5" customHeight="1" x14ac:dyDescent="0.3">
      <c r="A665" s="8"/>
      <c r="B665" s="8"/>
      <c r="C665" s="8"/>
      <c r="D665" s="8"/>
      <c r="E665" s="8"/>
      <c r="F665" s="2"/>
      <c r="G665" s="9"/>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1:42" ht="46.5" customHeight="1" x14ac:dyDescent="0.3">
      <c r="A666" s="8"/>
      <c r="B666" s="8"/>
      <c r="C666" s="8"/>
      <c r="D666" s="8"/>
      <c r="E666" s="8"/>
      <c r="F666" s="2"/>
      <c r="G666" s="9"/>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1:42" ht="46.5" customHeight="1" x14ac:dyDescent="0.3">
      <c r="A667" s="8"/>
      <c r="B667" s="8"/>
      <c r="C667" s="8"/>
      <c r="D667" s="8"/>
      <c r="E667" s="8"/>
      <c r="F667" s="2"/>
      <c r="G667" s="9"/>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1:42" ht="46.5" customHeight="1" x14ac:dyDescent="0.3">
      <c r="A668" s="8"/>
      <c r="B668" s="8"/>
      <c r="C668" s="8"/>
      <c r="D668" s="8"/>
      <c r="E668" s="8"/>
      <c r="F668" s="2"/>
      <c r="G668" s="9"/>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1:42" ht="46.5" customHeight="1" x14ac:dyDescent="0.3">
      <c r="A669" s="8"/>
      <c r="B669" s="8"/>
      <c r="C669" s="8"/>
      <c r="D669" s="8"/>
      <c r="E669" s="8"/>
      <c r="F669" s="2"/>
      <c r="G669" s="9"/>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1:42" ht="46.5" customHeight="1" x14ac:dyDescent="0.3">
      <c r="A670" s="8"/>
      <c r="B670" s="8"/>
      <c r="C670" s="8"/>
      <c r="D670" s="8"/>
      <c r="E670" s="8"/>
      <c r="F670" s="2"/>
      <c r="G670" s="9"/>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1:42" ht="46.5" customHeight="1" x14ac:dyDescent="0.3">
      <c r="A671" s="8"/>
      <c r="B671" s="8"/>
      <c r="C671" s="8"/>
      <c r="D671" s="8"/>
      <c r="E671" s="8"/>
      <c r="F671" s="2"/>
      <c r="G671" s="9"/>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1:42" ht="46.5" customHeight="1" x14ac:dyDescent="0.3">
      <c r="A672" s="8"/>
      <c r="B672" s="8"/>
      <c r="C672" s="8"/>
      <c r="D672" s="8"/>
      <c r="E672" s="8"/>
      <c r="F672" s="2"/>
      <c r="G672" s="9"/>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1:42" ht="46.5" customHeight="1" x14ac:dyDescent="0.3">
      <c r="A673" s="8"/>
      <c r="B673" s="8"/>
      <c r="C673" s="8"/>
      <c r="D673" s="8"/>
      <c r="E673" s="8"/>
      <c r="F673" s="2"/>
      <c r="G673" s="9"/>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1:42" ht="46.5" customHeight="1" x14ac:dyDescent="0.3">
      <c r="A674" s="8"/>
      <c r="B674" s="8"/>
      <c r="C674" s="8"/>
      <c r="D674" s="8"/>
      <c r="E674" s="8"/>
      <c r="F674" s="2"/>
      <c r="G674" s="9"/>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1:42" ht="46.5" customHeight="1" x14ac:dyDescent="0.3">
      <c r="A675" s="8"/>
      <c r="B675" s="8"/>
      <c r="C675" s="8"/>
      <c r="D675" s="8"/>
      <c r="E675" s="8"/>
      <c r="F675" s="2"/>
      <c r="G675" s="9"/>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1:42" ht="46.5" customHeight="1" x14ac:dyDescent="0.3">
      <c r="A676" s="8"/>
      <c r="B676" s="8"/>
      <c r="C676" s="8"/>
      <c r="D676" s="8"/>
      <c r="E676" s="8"/>
      <c r="F676" s="2"/>
      <c r="G676" s="9"/>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row r="677" spans="1:42" ht="46.5" customHeight="1" x14ac:dyDescent="0.3">
      <c r="A677" s="8"/>
      <c r="B677" s="8"/>
      <c r="C677" s="8"/>
      <c r="D677" s="8"/>
      <c r="E677" s="8"/>
      <c r="F677" s="2"/>
      <c r="G677" s="9"/>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row>
    <row r="678" spans="1:42" ht="46.5" customHeight="1" x14ac:dyDescent="0.3">
      <c r="A678" s="8"/>
      <c r="B678" s="8"/>
      <c r="C678" s="8"/>
      <c r="D678" s="8"/>
      <c r="E678" s="8"/>
      <c r="F678" s="2"/>
      <c r="G678" s="9"/>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row>
    <row r="679" spans="1:42" ht="46.5" customHeight="1" x14ac:dyDescent="0.3">
      <c r="A679" s="8"/>
      <c r="B679" s="8"/>
      <c r="C679" s="8"/>
      <c r="D679" s="8"/>
      <c r="E679" s="8"/>
      <c r="F679" s="2"/>
      <c r="G679" s="9"/>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row>
    <row r="680" spans="1:42" ht="46.5" customHeight="1" x14ac:dyDescent="0.3">
      <c r="A680" s="8"/>
      <c r="B680" s="8"/>
      <c r="C680" s="8"/>
      <c r="D680" s="8"/>
      <c r="E680" s="8"/>
      <c r="F680" s="2"/>
      <c r="G680" s="9"/>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row>
    <row r="681" spans="1:42" ht="46.5" customHeight="1" x14ac:dyDescent="0.3">
      <c r="A681" s="8"/>
      <c r="B681" s="8"/>
      <c r="C681" s="8"/>
      <c r="D681" s="8"/>
      <c r="E681" s="8"/>
      <c r="F681" s="2"/>
      <c r="G681" s="9"/>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row>
    <row r="682" spans="1:42" ht="46.5" customHeight="1" x14ac:dyDescent="0.3">
      <c r="A682" s="8"/>
      <c r="B682" s="8"/>
      <c r="C682" s="8"/>
      <c r="D682" s="8"/>
      <c r="E682" s="8"/>
      <c r="F682" s="2"/>
      <c r="G682" s="9"/>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row>
    <row r="683" spans="1:42" ht="46.5" customHeight="1" x14ac:dyDescent="0.3">
      <c r="A683" s="8"/>
      <c r="B683" s="8"/>
      <c r="C683" s="8"/>
      <c r="D683" s="8"/>
      <c r="E683" s="8"/>
      <c r="F683" s="2"/>
      <c r="G683" s="9"/>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row>
    <row r="684" spans="1:42" ht="46.5" customHeight="1" x14ac:dyDescent="0.3">
      <c r="A684" s="8"/>
      <c r="B684" s="8"/>
      <c r="C684" s="8"/>
      <c r="D684" s="8"/>
      <c r="E684" s="8"/>
      <c r="F684" s="2"/>
      <c r="G684" s="9"/>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row>
    <row r="685" spans="1:42" ht="46.5" customHeight="1" x14ac:dyDescent="0.3">
      <c r="A685" s="8"/>
      <c r="B685" s="8"/>
      <c r="C685" s="8"/>
      <c r="D685" s="8"/>
      <c r="E685" s="8"/>
      <c r="F685" s="2"/>
      <c r="G685" s="9"/>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row>
    <row r="686" spans="1:42" ht="46.5" customHeight="1" x14ac:dyDescent="0.3">
      <c r="A686" s="8"/>
      <c r="B686" s="8"/>
      <c r="C686" s="8"/>
      <c r="D686" s="8"/>
      <c r="E686" s="8"/>
      <c r="F686" s="2"/>
      <c r="G686" s="9"/>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row>
    <row r="687" spans="1:42" ht="46.5" customHeight="1" x14ac:dyDescent="0.3">
      <c r="A687" s="8"/>
      <c r="B687" s="8"/>
      <c r="C687" s="8"/>
      <c r="D687" s="8"/>
      <c r="E687" s="8"/>
      <c r="F687" s="2"/>
      <c r="G687" s="9"/>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spans="1:42" ht="46.5" customHeight="1" x14ac:dyDescent="0.3">
      <c r="A688" s="8"/>
      <c r="B688" s="8"/>
      <c r="C688" s="8"/>
      <c r="D688" s="8"/>
      <c r="E688" s="8"/>
      <c r="F688" s="2"/>
      <c r="G688" s="9"/>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row>
    <row r="689" spans="1:42" ht="46.5" customHeight="1" x14ac:dyDescent="0.3">
      <c r="A689" s="8"/>
      <c r="B689" s="8"/>
      <c r="C689" s="8"/>
      <c r="D689" s="8"/>
      <c r="E689" s="8"/>
      <c r="F689" s="2"/>
      <c r="G689" s="9"/>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row>
    <row r="690" spans="1:42" ht="46.5" customHeight="1" x14ac:dyDescent="0.3">
      <c r="A690" s="8"/>
      <c r="B690" s="8"/>
      <c r="C690" s="8"/>
      <c r="D690" s="8"/>
      <c r="E690" s="8"/>
      <c r="F690" s="2"/>
      <c r="G690" s="9"/>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row>
    <row r="691" spans="1:42" ht="46.5" customHeight="1" x14ac:dyDescent="0.3">
      <c r="A691" s="8"/>
      <c r="B691" s="8"/>
      <c r="C691" s="8"/>
      <c r="D691" s="8"/>
      <c r="E691" s="8"/>
      <c r="F691" s="2"/>
      <c r="G691" s="9"/>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row>
    <row r="692" spans="1:42" ht="46.5" customHeight="1" x14ac:dyDescent="0.3">
      <c r="A692" s="8"/>
      <c r="B692" s="8"/>
      <c r="C692" s="8"/>
      <c r="D692" s="8"/>
      <c r="E692" s="8"/>
      <c r="F692" s="2"/>
      <c r="G692" s="9"/>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row>
    <row r="693" spans="1:42" ht="46.5" customHeight="1" x14ac:dyDescent="0.3">
      <c r="A693" s="8"/>
      <c r="B693" s="8"/>
      <c r="C693" s="8"/>
      <c r="D693" s="8"/>
      <c r="E693" s="8"/>
      <c r="F693" s="2"/>
      <c r="G693" s="9"/>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row>
    <row r="694" spans="1:42" ht="46.5" customHeight="1" x14ac:dyDescent="0.3">
      <c r="A694" s="8"/>
      <c r="B694" s="8"/>
      <c r="C694" s="8"/>
      <c r="D694" s="8"/>
      <c r="E694" s="8"/>
      <c r="F694" s="2"/>
      <c r="G694" s="9"/>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row>
    <row r="695" spans="1:42" ht="46.5" customHeight="1" x14ac:dyDescent="0.3">
      <c r="A695" s="8"/>
      <c r="B695" s="8"/>
      <c r="C695" s="8"/>
      <c r="D695" s="8"/>
      <c r="E695" s="8"/>
      <c r="F695" s="2"/>
      <c r="G695" s="9"/>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row>
    <row r="696" spans="1:42" ht="46.5" customHeight="1" x14ac:dyDescent="0.3">
      <c r="A696" s="8"/>
      <c r="B696" s="8"/>
      <c r="C696" s="8"/>
      <c r="D696" s="8"/>
      <c r="E696" s="8"/>
      <c r="F696" s="2"/>
      <c r="G696" s="9"/>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row>
    <row r="697" spans="1:42" ht="46.5" customHeight="1" x14ac:dyDescent="0.3">
      <c r="A697" s="8"/>
      <c r="B697" s="8"/>
      <c r="C697" s="8"/>
      <c r="D697" s="8"/>
      <c r="E697" s="8"/>
      <c r="F697" s="2"/>
      <c r="G697" s="9"/>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row>
    <row r="698" spans="1:42" ht="46.5" customHeight="1" x14ac:dyDescent="0.3">
      <c r="A698" s="8"/>
      <c r="B698" s="8"/>
      <c r="C698" s="8"/>
      <c r="D698" s="8"/>
      <c r="E698" s="8"/>
      <c r="F698" s="2"/>
      <c r="G698" s="9"/>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row>
    <row r="699" spans="1:42" ht="46.5" customHeight="1" x14ac:dyDescent="0.3">
      <c r="A699" s="8"/>
      <c r="B699" s="8"/>
      <c r="C699" s="8"/>
      <c r="D699" s="8"/>
      <c r="E699" s="8"/>
      <c r="F699" s="2"/>
      <c r="G699" s="9"/>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row>
    <row r="700" spans="1:42" ht="46.5" customHeight="1" x14ac:dyDescent="0.3">
      <c r="A700" s="8"/>
      <c r="B700" s="8"/>
      <c r="C700" s="8"/>
      <c r="D700" s="8"/>
      <c r="E700" s="8"/>
      <c r="F700" s="2"/>
      <c r="G700" s="9"/>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row>
    <row r="701" spans="1:42" ht="46.5" customHeight="1" x14ac:dyDescent="0.3">
      <c r="A701" s="8"/>
      <c r="B701" s="8"/>
      <c r="C701" s="8"/>
      <c r="D701" s="8"/>
      <c r="E701" s="8"/>
      <c r="F701" s="2"/>
      <c r="G701" s="9"/>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row>
    <row r="702" spans="1:42" ht="46.5" customHeight="1" x14ac:dyDescent="0.3">
      <c r="A702" s="8"/>
      <c r="B702" s="8"/>
      <c r="C702" s="8"/>
      <c r="D702" s="8"/>
      <c r="E702" s="8"/>
      <c r="F702" s="2"/>
      <c r="G702" s="9"/>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row>
    <row r="703" spans="1:42" ht="46.5" customHeight="1" x14ac:dyDescent="0.3">
      <c r="A703" s="8"/>
      <c r="B703" s="8"/>
      <c r="C703" s="8"/>
      <c r="D703" s="8"/>
      <c r="E703" s="8"/>
      <c r="F703" s="2"/>
      <c r="G703" s="9"/>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row>
    <row r="704" spans="1:42" ht="46.5" customHeight="1" x14ac:dyDescent="0.3">
      <c r="A704" s="8"/>
      <c r="B704" s="8"/>
      <c r="C704" s="8"/>
      <c r="D704" s="8"/>
      <c r="E704" s="8"/>
      <c r="F704" s="2"/>
      <c r="G704" s="9"/>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row>
    <row r="705" spans="1:42" ht="46.5" customHeight="1" x14ac:dyDescent="0.3">
      <c r="A705" s="8"/>
      <c r="B705" s="8"/>
      <c r="C705" s="8"/>
      <c r="D705" s="8"/>
      <c r="E705" s="8"/>
      <c r="F705" s="2"/>
      <c r="G705" s="9"/>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row>
    <row r="706" spans="1:42" ht="46.5" customHeight="1" x14ac:dyDescent="0.3">
      <c r="A706" s="8"/>
      <c r="B706" s="8"/>
      <c r="C706" s="8"/>
      <c r="D706" s="8"/>
      <c r="E706" s="8"/>
      <c r="F706" s="2"/>
      <c r="G706" s="9"/>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spans="1:42" ht="46.5" customHeight="1" x14ac:dyDescent="0.3">
      <c r="A707" s="8"/>
      <c r="B707" s="8"/>
      <c r="C707" s="8"/>
      <c r="D707" s="8"/>
      <c r="E707" s="8"/>
      <c r="F707" s="2"/>
      <c r="G707" s="9"/>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spans="1:42" ht="46.5" customHeight="1" x14ac:dyDescent="0.3">
      <c r="A708" s="8"/>
      <c r="B708" s="8"/>
      <c r="C708" s="8"/>
      <c r="D708" s="8"/>
      <c r="E708" s="8"/>
      <c r="F708" s="2"/>
      <c r="G708" s="9"/>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spans="1:42" ht="46.5" customHeight="1" x14ac:dyDescent="0.3">
      <c r="A709" s="8"/>
      <c r="B709" s="8"/>
      <c r="C709" s="8"/>
      <c r="D709" s="8"/>
      <c r="E709" s="8"/>
      <c r="F709" s="2"/>
      <c r="G709" s="9"/>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spans="1:42" ht="46.5" customHeight="1" x14ac:dyDescent="0.3">
      <c r="A710" s="8"/>
      <c r="B710" s="8"/>
      <c r="C710" s="8"/>
      <c r="D710" s="8"/>
      <c r="E710" s="8"/>
      <c r="F710" s="2"/>
      <c r="G710" s="9"/>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spans="1:42" ht="46.5" customHeight="1" x14ac:dyDescent="0.3">
      <c r="A711" s="8"/>
      <c r="B711" s="8"/>
      <c r="C711" s="8"/>
      <c r="D711" s="8"/>
      <c r="E711" s="8"/>
      <c r="F711" s="2"/>
      <c r="G711" s="9"/>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spans="1:42" ht="46.5" customHeight="1" x14ac:dyDescent="0.3">
      <c r="A712" s="8"/>
      <c r="B712" s="8"/>
      <c r="C712" s="8"/>
      <c r="D712" s="8"/>
      <c r="E712" s="8"/>
      <c r="F712" s="2"/>
      <c r="G712" s="9"/>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spans="1:42" ht="46.5" customHeight="1" x14ac:dyDescent="0.3">
      <c r="A713" s="8"/>
      <c r="B713" s="8"/>
      <c r="C713" s="8"/>
      <c r="D713" s="8"/>
      <c r="E713" s="8"/>
      <c r="F713" s="2"/>
      <c r="G713" s="9"/>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spans="1:42" ht="46.5" customHeight="1" x14ac:dyDescent="0.3">
      <c r="A714" s="8"/>
      <c r="B714" s="8"/>
      <c r="C714" s="8"/>
      <c r="D714" s="8"/>
      <c r="E714" s="8"/>
      <c r="F714" s="2"/>
      <c r="G714" s="9"/>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spans="1:42" ht="46.5" customHeight="1" x14ac:dyDescent="0.3">
      <c r="A715" s="8"/>
      <c r="B715" s="8"/>
      <c r="C715" s="8"/>
      <c r="D715" s="8"/>
      <c r="E715" s="8"/>
      <c r="F715" s="2"/>
      <c r="G715" s="9"/>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spans="1:42" ht="46.5" customHeight="1" x14ac:dyDescent="0.3">
      <c r="A716" s="8"/>
      <c r="B716" s="8"/>
      <c r="C716" s="8"/>
      <c r="D716" s="8"/>
      <c r="E716" s="8"/>
      <c r="F716" s="2"/>
      <c r="G716" s="9"/>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spans="1:42" ht="46.5" customHeight="1" x14ac:dyDescent="0.3">
      <c r="A717" s="8"/>
      <c r="B717" s="8"/>
      <c r="C717" s="8"/>
      <c r="D717" s="8"/>
      <c r="E717" s="8"/>
      <c r="F717" s="2"/>
      <c r="G717" s="9"/>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spans="1:42" ht="46.5" customHeight="1" x14ac:dyDescent="0.3">
      <c r="A718" s="8"/>
      <c r="B718" s="8"/>
      <c r="C718" s="8"/>
      <c r="D718" s="8"/>
      <c r="E718" s="8"/>
      <c r="F718" s="2"/>
      <c r="G718" s="9"/>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spans="1:42" ht="46.5" customHeight="1" x14ac:dyDescent="0.3">
      <c r="A719" s="8"/>
      <c r="B719" s="8"/>
      <c r="C719" s="8"/>
      <c r="D719" s="8"/>
      <c r="E719" s="8"/>
      <c r="F719" s="2"/>
      <c r="G719" s="9"/>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spans="1:42" ht="46.5" customHeight="1" x14ac:dyDescent="0.3">
      <c r="A720" s="8"/>
      <c r="B720" s="8"/>
      <c r="C720" s="8"/>
      <c r="D720" s="8"/>
      <c r="E720" s="8"/>
      <c r="F720" s="2"/>
      <c r="G720" s="9"/>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spans="1:42" ht="46.5" customHeight="1" x14ac:dyDescent="0.3">
      <c r="A721" s="8"/>
      <c r="B721" s="8"/>
      <c r="C721" s="8"/>
      <c r="D721" s="8"/>
      <c r="E721" s="8"/>
      <c r="F721" s="2"/>
      <c r="G721" s="9"/>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spans="1:42" ht="46.5" customHeight="1" x14ac:dyDescent="0.3">
      <c r="A722" s="8"/>
      <c r="B722" s="8"/>
      <c r="C722" s="8"/>
      <c r="D722" s="8"/>
      <c r="E722" s="8"/>
      <c r="F722" s="2"/>
      <c r="G722" s="9"/>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spans="1:42" ht="46.5" customHeight="1" x14ac:dyDescent="0.3">
      <c r="A723" s="8"/>
      <c r="B723" s="8"/>
      <c r="C723" s="8"/>
      <c r="D723" s="8"/>
      <c r="E723" s="8"/>
      <c r="F723" s="2"/>
      <c r="G723" s="9"/>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spans="1:42" ht="46.5" customHeight="1" x14ac:dyDescent="0.3">
      <c r="A724" s="8"/>
      <c r="B724" s="8"/>
      <c r="C724" s="8"/>
      <c r="D724" s="8"/>
      <c r="E724" s="8"/>
      <c r="F724" s="2"/>
      <c r="G724" s="9"/>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spans="1:42" ht="46.5" customHeight="1" x14ac:dyDescent="0.3">
      <c r="A725" s="8"/>
      <c r="B725" s="8"/>
      <c r="C725" s="8"/>
      <c r="D725" s="8"/>
      <c r="E725" s="8"/>
      <c r="F725" s="2"/>
      <c r="G725" s="9"/>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spans="1:42" ht="46.5" customHeight="1" x14ac:dyDescent="0.3">
      <c r="A726" s="8"/>
      <c r="B726" s="8"/>
      <c r="C726" s="8"/>
      <c r="D726" s="8"/>
      <c r="E726" s="8"/>
      <c r="F726" s="2"/>
      <c r="G726" s="9"/>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spans="1:42" ht="46.5" customHeight="1" x14ac:dyDescent="0.3">
      <c r="A727" s="8"/>
      <c r="B727" s="8"/>
      <c r="C727" s="8"/>
      <c r="D727" s="8"/>
      <c r="E727" s="8"/>
      <c r="F727" s="2"/>
      <c r="G727" s="9"/>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spans="1:42" ht="46.5" customHeight="1" x14ac:dyDescent="0.3">
      <c r="A728" s="8"/>
      <c r="B728" s="8"/>
      <c r="C728" s="8"/>
      <c r="D728" s="8"/>
      <c r="E728" s="8"/>
      <c r="F728" s="2"/>
      <c r="G728" s="9"/>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spans="1:42" ht="46.5" customHeight="1" x14ac:dyDescent="0.3">
      <c r="A729" s="8"/>
      <c r="B729" s="8"/>
      <c r="C729" s="8"/>
      <c r="D729" s="8"/>
      <c r="E729" s="8"/>
      <c r="F729" s="2"/>
      <c r="G729" s="9"/>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spans="1:42" ht="46.5" customHeight="1" x14ac:dyDescent="0.3">
      <c r="A730" s="8"/>
      <c r="B730" s="8"/>
      <c r="C730" s="8"/>
      <c r="D730" s="8"/>
      <c r="E730" s="8"/>
      <c r="F730" s="2"/>
      <c r="G730" s="9"/>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spans="1:42" ht="46.5" customHeight="1" x14ac:dyDescent="0.3">
      <c r="A731" s="8"/>
      <c r="B731" s="8"/>
      <c r="C731" s="8"/>
      <c r="D731" s="8"/>
      <c r="E731" s="8"/>
      <c r="F731" s="2"/>
      <c r="G731" s="9"/>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row r="732" spans="1:42" ht="46.5" customHeight="1" x14ac:dyDescent="0.3">
      <c r="A732" s="8"/>
      <c r="B732" s="8"/>
      <c r="C732" s="8"/>
      <c r="D732" s="8"/>
      <c r="E732" s="8"/>
      <c r="F732" s="2"/>
      <c r="G732" s="9"/>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row>
    <row r="733" spans="1:42" ht="46.5" customHeight="1" x14ac:dyDescent="0.3">
      <c r="A733" s="8"/>
      <c r="B733" s="8"/>
      <c r="C733" s="8"/>
      <c r="D733" s="8"/>
      <c r="E733" s="8"/>
      <c r="F733" s="2"/>
      <c r="G733" s="9"/>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row>
    <row r="734" spans="1:42" ht="46.5" customHeight="1" x14ac:dyDescent="0.3">
      <c r="A734" s="8"/>
      <c r="B734" s="8"/>
      <c r="C734" s="8"/>
      <c r="D734" s="8"/>
      <c r="E734" s="8"/>
      <c r="F734" s="2"/>
      <c r="G734" s="9"/>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row>
    <row r="735" spans="1:42" ht="46.5" customHeight="1" x14ac:dyDescent="0.3">
      <c r="A735" s="8"/>
      <c r="B735" s="8"/>
      <c r="C735" s="8"/>
      <c r="D735" s="8"/>
      <c r="E735" s="8"/>
      <c r="F735" s="2"/>
      <c r="G735" s="9"/>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row>
    <row r="736" spans="1:42" ht="46.5" customHeight="1" x14ac:dyDescent="0.3">
      <c r="A736" s="8"/>
      <c r="B736" s="8"/>
      <c r="C736" s="8"/>
      <c r="D736" s="8"/>
      <c r="E736" s="8"/>
      <c r="F736" s="2"/>
      <c r="G736" s="9"/>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row>
    <row r="737" spans="1:42" ht="46.5" customHeight="1" x14ac:dyDescent="0.3">
      <c r="A737" s="8"/>
      <c r="B737" s="8"/>
      <c r="C737" s="8"/>
      <c r="D737" s="8"/>
      <c r="E737" s="8"/>
      <c r="F737" s="2"/>
      <c r="G737" s="9"/>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row>
    <row r="738" spans="1:42" ht="46.5" customHeight="1" x14ac:dyDescent="0.3">
      <c r="A738" s="8"/>
      <c r="B738" s="8"/>
      <c r="C738" s="8"/>
      <c r="D738" s="8"/>
      <c r="E738" s="8"/>
      <c r="F738" s="2"/>
      <c r="G738" s="9"/>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row>
    <row r="739" spans="1:42" ht="46.5" customHeight="1" x14ac:dyDescent="0.3">
      <c r="A739" s="8"/>
      <c r="B739" s="8"/>
      <c r="C739" s="8"/>
      <c r="D739" s="8"/>
      <c r="E739" s="8"/>
      <c r="F739" s="2"/>
      <c r="G739" s="9"/>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row>
    <row r="740" spans="1:42" ht="46.5" customHeight="1" x14ac:dyDescent="0.3">
      <c r="A740" s="8"/>
      <c r="B740" s="8"/>
      <c r="C740" s="8"/>
      <c r="D740" s="8"/>
      <c r="E740" s="8"/>
      <c r="F740" s="2"/>
      <c r="G740" s="9"/>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row>
    <row r="741" spans="1:42" ht="46.5" customHeight="1" x14ac:dyDescent="0.3">
      <c r="A741" s="8"/>
      <c r="B741" s="8"/>
      <c r="C741" s="8"/>
      <c r="D741" s="8"/>
      <c r="E741" s="8"/>
      <c r="F741" s="2"/>
      <c r="G741" s="9"/>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row>
    <row r="742" spans="1:42" ht="46.5" customHeight="1" x14ac:dyDescent="0.3">
      <c r="A742" s="8"/>
      <c r="B742" s="8"/>
      <c r="C742" s="8"/>
      <c r="D742" s="8"/>
      <c r="E742" s="8"/>
      <c r="F742" s="2"/>
      <c r="G742" s="9"/>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row>
    <row r="743" spans="1:42" ht="46.5" customHeight="1" x14ac:dyDescent="0.3">
      <c r="A743" s="8"/>
      <c r="B743" s="8"/>
      <c r="C743" s="8"/>
      <c r="D743" s="8"/>
      <c r="E743" s="8"/>
      <c r="F743" s="2"/>
      <c r="G743" s="9"/>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row>
    <row r="744" spans="1:42" ht="46.5" customHeight="1" x14ac:dyDescent="0.3">
      <c r="A744" s="8"/>
      <c r="B744" s="8"/>
      <c r="C744" s="8"/>
      <c r="D744" s="8"/>
      <c r="E744" s="8"/>
      <c r="F744" s="2"/>
      <c r="G744" s="9"/>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row>
    <row r="745" spans="1:42" ht="46.5" customHeight="1" x14ac:dyDescent="0.3">
      <c r="A745" s="8"/>
      <c r="B745" s="8"/>
      <c r="C745" s="8"/>
      <c r="D745" s="8"/>
      <c r="E745" s="8"/>
      <c r="F745" s="2"/>
      <c r="G745" s="9"/>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row>
    <row r="746" spans="1:42" ht="46.5" customHeight="1" x14ac:dyDescent="0.3">
      <c r="A746" s="8"/>
      <c r="B746" s="8"/>
      <c r="C746" s="8"/>
      <c r="D746" s="8"/>
      <c r="E746" s="8"/>
      <c r="F746" s="2"/>
      <c r="G746" s="9"/>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row>
    <row r="747" spans="1:42" ht="46.5" customHeight="1" x14ac:dyDescent="0.3">
      <c r="A747" s="8"/>
      <c r="B747" s="8"/>
      <c r="C747" s="8"/>
      <c r="D747" s="8"/>
      <c r="E747" s="8"/>
      <c r="F747" s="2"/>
      <c r="G747" s="9"/>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row>
    <row r="748" spans="1:42" ht="46.5" customHeight="1" x14ac:dyDescent="0.3">
      <c r="A748" s="8"/>
      <c r="B748" s="8"/>
      <c r="C748" s="8"/>
      <c r="D748" s="8"/>
      <c r="E748" s="8"/>
      <c r="F748" s="2"/>
      <c r="G748" s="9"/>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row>
    <row r="749" spans="1:42" ht="46.5" customHeight="1" x14ac:dyDescent="0.3">
      <c r="A749" s="8"/>
      <c r="B749" s="8"/>
      <c r="C749" s="8"/>
      <c r="D749" s="8"/>
      <c r="E749" s="8"/>
      <c r="F749" s="2"/>
      <c r="G749" s="9"/>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row>
    <row r="750" spans="1:42" ht="46.5" customHeight="1" x14ac:dyDescent="0.3">
      <c r="A750" s="8"/>
      <c r="B750" s="8"/>
      <c r="C750" s="8"/>
      <c r="D750" s="8"/>
      <c r="E750" s="8"/>
      <c r="F750" s="2"/>
      <c r="G750" s="9"/>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row>
    <row r="751" spans="1:42" ht="46.5" customHeight="1" x14ac:dyDescent="0.3">
      <c r="A751" s="8"/>
      <c r="B751" s="8"/>
      <c r="C751" s="8"/>
      <c r="D751" s="8"/>
      <c r="E751" s="8"/>
      <c r="F751" s="2"/>
      <c r="G751" s="9"/>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row>
    <row r="752" spans="1:42" ht="46.5" customHeight="1" x14ac:dyDescent="0.3">
      <c r="A752" s="8"/>
      <c r="B752" s="8"/>
      <c r="C752" s="8"/>
      <c r="D752" s="8"/>
      <c r="E752" s="8"/>
      <c r="F752" s="2"/>
      <c r="G752" s="9"/>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row>
    <row r="753" spans="1:42" ht="46.5" customHeight="1" x14ac:dyDescent="0.3">
      <c r="A753" s="8"/>
      <c r="B753" s="8"/>
      <c r="C753" s="8"/>
      <c r="D753" s="8"/>
      <c r="E753" s="8"/>
      <c r="F753" s="2"/>
      <c r="G753" s="9"/>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row>
    <row r="754" spans="1:42" ht="46.5" customHeight="1" x14ac:dyDescent="0.3">
      <c r="A754" s="8"/>
      <c r="B754" s="8"/>
      <c r="C754" s="8"/>
      <c r="D754" s="8"/>
      <c r="E754" s="8"/>
      <c r="F754" s="2"/>
      <c r="G754" s="9"/>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row>
    <row r="755" spans="1:42" ht="46.5" customHeight="1" x14ac:dyDescent="0.3">
      <c r="A755" s="8"/>
      <c r="B755" s="8"/>
      <c r="C755" s="8"/>
      <c r="D755" s="8"/>
      <c r="E755" s="8"/>
      <c r="F755" s="2"/>
      <c r="G755" s="9"/>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row>
    <row r="756" spans="1:42" ht="46.5" customHeight="1" x14ac:dyDescent="0.3">
      <c r="A756" s="8"/>
      <c r="B756" s="8"/>
      <c r="C756" s="8"/>
      <c r="D756" s="8"/>
      <c r="E756" s="8"/>
      <c r="F756" s="2"/>
      <c r="G756" s="9"/>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row>
    <row r="757" spans="1:42" ht="46.5" customHeight="1" x14ac:dyDescent="0.3">
      <c r="A757" s="8"/>
      <c r="B757" s="8"/>
      <c r="C757" s="8"/>
      <c r="D757" s="8"/>
      <c r="E757" s="8"/>
      <c r="F757" s="2"/>
      <c r="G757" s="9"/>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row>
    <row r="758" spans="1:42" ht="46.5" customHeight="1" x14ac:dyDescent="0.3">
      <c r="A758" s="8"/>
      <c r="B758" s="8"/>
      <c r="C758" s="8"/>
      <c r="D758" s="8"/>
      <c r="E758" s="8"/>
      <c r="F758" s="2"/>
      <c r="G758" s="9"/>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row>
    <row r="759" spans="1:42" ht="46.5" customHeight="1" x14ac:dyDescent="0.3">
      <c r="A759" s="8"/>
      <c r="B759" s="8"/>
      <c r="C759" s="8"/>
      <c r="D759" s="8"/>
      <c r="E759" s="8"/>
      <c r="F759" s="2"/>
      <c r="G759" s="9"/>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row>
    <row r="760" spans="1:42" ht="46.5" customHeight="1" x14ac:dyDescent="0.3">
      <c r="A760" s="8"/>
      <c r="B760" s="8"/>
      <c r="C760" s="8"/>
      <c r="D760" s="8"/>
      <c r="E760" s="8"/>
      <c r="F760" s="2"/>
      <c r="G760" s="9"/>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row>
    <row r="761" spans="1:42" ht="46.5" customHeight="1" x14ac:dyDescent="0.3">
      <c r="A761" s="8"/>
      <c r="B761" s="8"/>
      <c r="C761" s="8"/>
      <c r="D761" s="8"/>
      <c r="E761" s="8"/>
      <c r="F761" s="2"/>
      <c r="G761" s="9"/>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row>
    <row r="762" spans="1:42" ht="46.5" customHeight="1" x14ac:dyDescent="0.3">
      <c r="A762" s="8"/>
      <c r="B762" s="8"/>
      <c r="C762" s="8"/>
      <c r="D762" s="8"/>
      <c r="E762" s="8"/>
      <c r="F762" s="2"/>
      <c r="G762" s="9"/>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row>
    <row r="763" spans="1:42" ht="46.5" customHeight="1" x14ac:dyDescent="0.3">
      <c r="A763" s="8"/>
      <c r="B763" s="8"/>
      <c r="C763" s="8"/>
      <c r="D763" s="8"/>
      <c r="E763" s="8"/>
      <c r="F763" s="2"/>
      <c r="G763" s="9"/>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row>
    <row r="764" spans="1:42" ht="46.5" customHeight="1" x14ac:dyDescent="0.3">
      <c r="A764" s="8"/>
      <c r="B764" s="8"/>
      <c r="C764" s="8"/>
      <c r="D764" s="8"/>
      <c r="E764" s="8"/>
      <c r="F764" s="2"/>
      <c r="G764" s="9"/>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row>
    <row r="765" spans="1:42" ht="46.5" customHeight="1" x14ac:dyDescent="0.3">
      <c r="A765" s="8"/>
      <c r="B765" s="8"/>
      <c r="C765" s="8"/>
      <c r="D765" s="8"/>
      <c r="E765" s="8"/>
      <c r="F765" s="2"/>
      <c r="G765" s="9"/>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row>
    <row r="766" spans="1:42" ht="46.5" customHeight="1" x14ac:dyDescent="0.3">
      <c r="A766" s="8"/>
      <c r="B766" s="8"/>
      <c r="C766" s="8"/>
      <c r="D766" s="8"/>
      <c r="E766" s="8"/>
      <c r="F766" s="2"/>
      <c r="G766" s="9"/>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row>
    <row r="767" spans="1:42" ht="46.5" customHeight="1" x14ac:dyDescent="0.3">
      <c r="A767" s="8"/>
      <c r="B767" s="8"/>
      <c r="C767" s="8"/>
      <c r="D767" s="8"/>
      <c r="E767" s="8"/>
      <c r="F767" s="2"/>
      <c r="G767" s="9"/>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row>
    <row r="768" spans="1:42" ht="46.5" customHeight="1" x14ac:dyDescent="0.3">
      <c r="A768" s="8"/>
      <c r="B768" s="8"/>
      <c r="C768" s="8"/>
      <c r="D768" s="8"/>
      <c r="E768" s="8"/>
      <c r="F768" s="2"/>
      <c r="G768" s="9"/>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row>
    <row r="769" spans="1:42" ht="46.5" customHeight="1" x14ac:dyDescent="0.3">
      <c r="A769" s="8"/>
      <c r="B769" s="8"/>
      <c r="C769" s="8"/>
      <c r="D769" s="8"/>
      <c r="E769" s="8"/>
      <c r="F769" s="2"/>
      <c r="G769" s="9"/>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row>
    <row r="770" spans="1:42" ht="46.5" customHeight="1" x14ac:dyDescent="0.3">
      <c r="A770" s="8"/>
      <c r="B770" s="8"/>
      <c r="C770" s="8"/>
      <c r="D770" s="8"/>
      <c r="E770" s="8"/>
      <c r="F770" s="2"/>
      <c r="G770" s="9"/>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row>
    <row r="771" spans="1:42" ht="46.5" customHeight="1" x14ac:dyDescent="0.3">
      <c r="A771" s="8"/>
      <c r="B771" s="8"/>
      <c r="C771" s="8"/>
      <c r="D771" s="8"/>
      <c r="E771" s="8"/>
      <c r="F771" s="2"/>
      <c r="G771" s="9"/>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row>
    <row r="772" spans="1:42" ht="46.5" customHeight="1" x14ac:dyDescent="0.3">
      <c r="A772" s="8"/>
      <c r="B772" s="8"/>
      <c r="C772" s="8"/>
      <c r="D772" s="8"/>
      <c r="E772" s="8"/>
      <c r="F772" s="2"/>
      <c r="G772" s="9"/>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row>
    <row r="773" spans="1:42" ht="46.5" customHeight="1" x14ac:dyDescent="0.3">
      <c r="A773" s="8"/>
      <c r="B773" s="8"/>
      <c r="C773" s="8"/>
      <c r="D773" s="8"/>
      <c r="E773" s="8"/>
      <c r="F773" s="2"/>
      <c r="G773" s="9"/>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row>
    <row r="774" spans="1:42" ht="46.5" customHeight="1" x14ac:dyDescent="0.3">
      <c r="A774" s="8"/>
      <c r="B774" s="8"/>
      <c r="C774" s="8"/>
      <c r="D774" s="8"/>
      <c r="E774" s="8"/>
      <c r="F774" s="2"/>
      <c r="G774" s="9"/>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row>
    <row r="775" spans="1:42" ht="46.5" customHeight="1" x14ac:dyDescent="0.3">
      <c r="A775" s="8"/>
      <c r="B775" s="8"/>
      <c r="C775" s="8"/>
      <c r="D775" s="8"/>
      <c r="E775" s="8"/>
      <c r="F775" s="2"/>
      <c r="G775" s="9"/>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row>
    <row r="776" spans="1:42" ht="46.5" customHeight="1" x14ac:dyDescent="0.3">
      <c r="A776" s="8"/>
      <c r="B776" s="8"/>
      <c r="C776" s="8"/>
      <c r="D776" s="8"/>
      <c r="E776" s="8"/>
      <c r="F776" s="2"/>
      <c r="G776" s="9"/>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row>
    <row r="777" spans="1:42" ht="46.5" customHeight="1" x14ac:dyDescent="0.3">
      <c r="A777" s="8"/>
      <c r="B777" s="8"/>
      <c r="C777" s="8"/>
      <c r="D777" s="8"/>
      <c r="E777" s="8"/>
      <c r="F777" s="2"/>
      <c r="G777" s="9"/>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row>
    <row r="778" spans="1:42" ht="46.5" customHeight="1" x14ac:dyDescent="0.3">
      <c r="A778" s="8"/>
      <c r="B778" s="8"/>
      <c r="C778" s="8"/>
      <c r="D778" s="8"/>
      <c r="E778" s="8"/>
      <c r="F778" s="2"/>
      <c r="G778" s="9"/>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row>
    <row r="779" spans="1:42" ht="46.5" customHeight="1" x14ac:dyDescent="0.3">
      <c r="A779" s="8"/>
      <c r="B779" s="8"/>
      <c r="C779" s="8"/>
      <c r="D779" s="8"/>
      <c r="E779" s="8"/>
      <c r="F779" s="2"/>
      <c r="G779" s="9"/>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row>
    <row r="780" spans="1:42" ht="46.5" customHeight="1" x14ac:dyDescent="0.3">
      <c r="A780" s="8"/>
      <c r="B780" s="8"/>
      <c r="C780" s="8"/>
      <c r="D780" s="8"/>
      <c r="E780" s="8"/>
      <c r="F780" s="2"/>
      <c r="G780" s="9"/>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row>
    <row r="781" spans="1:42" ht="46.5" customHeight="1" x14ac:dyDescent="0.3">
      <c r="A781" s="8"/>
      <c r="B781" s="8"/>
      <c r="C781" s="8"/>
      <c r="D781" s="8"/>
      <c r="E781" s="8"/>
      <c r="F781" s="2"/>
      <c r="G781" s="9"/>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row>
    <row r="782" spans="1:42" ht="46.5" customHeight="1" x14ac:dyDescent="0.3">
      <c r="A782" s="8"/>
      <c r="B782" s="8"/>
      <c r="C782" s="8"/>
      <c r="D782" s="8"/>
      <c r="E782" s="8"/>
      <c r="F782" s="2"/>
      <c r="G782" s="9"/>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row>
    <row r="783" spans="1:42" ht="46.5" customHeight="1" x14ac:dyDescent="0.3">
      <c r="A783" s="8"/>
      <c r="B783" s="8"/>
      <c r="C783" s="8"/>
      <c r="D783" s="8"/>
      <c r="E783" s="8"/>
      <c r="F783" s="2"/>
      <c r="G783" s="9"/>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row>
    <row r="784" spans="1:42" ht="46.5" customHeight="1" x14ac:dyDescent="0.3">
      <c r="A784" s="8"/>
      <c r="B784" s="8"/>
      <c r="C784" s="8"/>
      <c r="D784" s="8"/>
      <c r="E784" s="8"/>
      <c r="F784" s="2"/>
      <c r="G784" s="9"/>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row>
    <row r="785" spans="1:42" ht="46.5" customHeight="1" x14ac:dyDescent="0.3">
      <c r="A785" s="8"/>
      <c r="B785" s="8"/>
      <c r="C785" s="8"/>
      <c r="D785" s="8"/>
      <c r="E785" s="8"/>
      <c r="F785" s="2"/>
      <c r="G785" s="9"/>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row>
    <row r="786" spans="1:42" ht="46.5" customHeight="1" x14ac:dyDescent="0.3">
      <c r="A786" s="8"/>
      <c r="B786" s="8"/>
      <c r="C786" s="8"/>
      <c r="D786" s="8"/>
      <c r="E786" s="8"/>
      <c r="F786" s="2"/>
      <c r="G786" s="9"/>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row>
    <row r="787" spans="1:42" ht="46.5" customHeight="1" x14ac:dyDescent="0.3">
      <c r="A787" s="8"/>
      <c r="B787" s="8"/>
      <c r="C787" s="8"/>
      <c r="D787" s="8"/>
      <c r="E787" s="8"/>
      <c r="F787" s="2"/>
      <c r="G787" s="9"/>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row>
    <row r="788" spans="1:42" ht="46.5" customHeight="1" x14ac:dyDescent="0.3">
      <c r="A788" s="8"/>
      <c r="B788" s="8"/>
      <c r="C788" s="8"/>
      <c r="D788" s="8"/>
      <c r="E788" s="8"/>
      <c r="F788" s="2"/>
      <c r="G788" s="9"/>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row>
    <row r="789" spans="1:42" ht="46.5" customHeight="1" x14ac:dyDescent="0.3">
      <c r="A789" s="8"/>
      <c r="B789" s="8"/>
      <c r="C789" s="8"/>
      <c r="D789" s="8"/>
      <c r="E789" s="8"/>
      <c r="F789" s="2"/>
      <c r="G789" s="9"/>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row>
    <row r="790" spans="1:42" ht="46.5" customHeight="1" x14ac:dyDescent="0.3">
      <c r="A790" s="8"/>
      <c r="B790" s="8"/>
      <c r="C790" s="8"/>
      <c r="D790" s="8"/>
      <c r="E790" s="8"/>
      <c r="F790" s="2"/>
      <c r="G790" s="9"/>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row>
    <row r="791" spans="1:42" ht="46.5" customHeight="1" x14ac:dyDescent="0.3">
      <c r="A791" s="8"/>
      <c r="B791" s="8"/>
      <c r="C791" s="8"/>
      <c r="D791" s="8"/>
      <c r="E791" s="8"/>
      <c r="F791" s="2"/>
      <c r="G791" s="9"/>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row>
    <row r="792" spans="1:42" ht="46.5" customHeight="1" x14ac:dyDescent="0.3">
      <c r="A792" s="8"/>
      <c r="B792" s="8"/>
      <c r="C792" s="8"/>
      <c r="D792" s="8"/>
      <c r="E792" s="8"/>
      <c r="F792" s="2"/>
      <c r="G792" s="9"/>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row>
    <row r="793" spans="1:42" ht="46.5" customHeight="1" x14ac:dyDescent="0.3">
      <c r="A793" s="8"/>
      <c r="B793" s="8"/>
      <c r="C793" s="8"/>
      <c r="D793" s="8"/>
      <c r="E793" s="8"/>
      <c r="F793" s="2"/>
      <c r="G793" s="9"/>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row>
    <row r="794" spans="1:42" ht="46.5" customHeight="1" x14ac:dyDescent="0.3">
      <c r="A794" s="8"/>
      <c r="B794" s="8"/>
      <c r="C794" s="8"/>
      <c r="D794" s="8"/>
      <c r="E794" s="8"/>
      <c r="F794" s="2"/>
      <c r="G794" s="9"/>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row>
    <row r="795" spans="1:42" ht="46.5" customHeight="1" x14ac:dyDescent="0.3">
      <c r="A795" s="8"/>
      <c r="B795" s="8"/>
      <c r="C795" s="8"/>
      <c r="D795" s="8"/>
      <c r="E795" s="8"/>
      <c r="F795" s="2"/>
      <c r="G795" s="9"/>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row>
    <row r="796" spans="1:42" ht="46.5" customHeight="1" x14ac:dyDescent="0.3">
      <c r="A796" s="8"/>
      <c r="B796" s="8"/>
      <c r="C796" s="8"/>
      <c r="D796" s="8"/>
      <c r="E796" s="8"/>
      <c r="F796" s="2"/>
      <c r="G796" s="9"/>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row>
    <row r="797" spans="1:42" ht="46.5" customHeight="1" x14ac:dyDescent="0.3">
      <c r="A797" s="8"/>
      <c r="B797" s="8"/>
      <c r="C797" s="8"/>
      <c r="D797" s="8"/>
      <c r="E797" s="8"/>
      <c r="F797" s="2"/>
      <c r="G797" s="9"/>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row>
    <row r="798" spans="1:42" ht="46.5" customHeight="1" x14ac:dyDescent="0.3">
      <c r="A798" s="8"/>
      <c r="B798" s="8"/>
      <c r="C798" s="8"/>
      <c r="D798" s="8"/>
      <c r="E798" s="8"/>
      <c r="F798" s="2"/>
      <c r="G798" s="9"/>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row>
    <row r="799" spans="1:42" ht="46.5" customHeight="1" x14ac:dyDescent="0.3">
      <c r="A799" s="8"/>
      <c r="B799" s="8"/>
      <c r="C799" s="8"/>
      <c r="D799" s="8"/>
      <c r="E799" s="8"/>
      <c r="F799" s="2"/>
      <c r="G799" s="9"/>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row>
    <row r="800" spans="1:42" ht="46.5" customHeight="1" x14ac:dyDescent="0.3">
      <c r="A800" s="8"/>
      <c r="B800" s="8"/>
      <c r="C800" s="8"/>
      <c r="D800" s="8"/>
      <c r="E800" s="8"/>
      <c r="F800" s="2"/>
      <c r="G800" s="9"/>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row>
    <row r="801" spans="1:42" ht="46.5" customHeight="1" x14ac:dyDescent="0.3">
      <c r="A801" s="8"/>
      <c r="B801" s="8"/>
      <c r="C801" s="8"/>
      <c r="D801" s="8"/>
      <c r="E801" s="8"/>
      <c r="F801" s="2"/>
      <c r="G801" s="9"/>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row>
    <row r="802" spans="1:42" ht="46.5" customHeight="1" x14ac:dyDescent="0.3">
      <c r="A802" s="8"/>
      <c r="B802" s="8"/>
      <c r="C802" s="8"/>
      <c r="D802" s="8"/>
      <c r="E802" s="8"/>
      <c r="F802" s="2"/>
      <c r="G802" s="9"/>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row>
    <row r="803" spans="1:42" ht="46.5" customHeight="1" x14ac:dyDescent="0.3">
      <c r="A803" s="8"/>
      <c r="B803" s="8"/>
      <c r="C803" s="8"/>
      <c r="D803" s="8"/>
      <c r="E803" s="8"/>
      <c r="F803" s="2"/>
      <c r="G803" s="9"/>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row>
    <row r="804" spans="1:42" ht="46.5" customHeight="1" x14ac:dyDescent="0.3">
      <c r="A804" s="8"/>
      <c r="B804" s="8"/>
      <c r="C804" s="8"/>
      <c r="D804" s="8"/>
      <c r="E804" s="8"/>
      <c r="F804" s="2"/>
      <c r="G804" s="9"/>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row>
    <row r="805" spans="1:42" ht="46.5" customHeight="1" x14ac:dyDescent="0.3">
      <c r="A805" s="8"/>
      <c r="B805" s="8"/>
      <c r="C805" s="8"/>
      <c r="D805" s="8"/>
      <c r="E805" s="8"/>
      <c r="F805" s="2"/>
      <c r="G805" s="9"/>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row>
    <row r="806" spans="1:42" ht="46.5" customHeight="1" x14ac:dyDescent="0.3">
      <c r="A806" s="8"/>
      <c r="B806" s="8"/>
      <c r="C806" s="8"/>
      <c r="D806" s="8"/>
      <c r="E806" s="8"/>
      <c r="F806" s="2"/>
      <c r="G806" s="9"/>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row>
    <row r="807" spans="1:42" ht="46.5" customHeight="1" x14ac:dyDescent="0.3">
      <c r="A807" s="8"/>
      <c r="B807" s="8"/>
      <c r="C807" s="8"/>
      <c r="D807" s="8"/>
      <c r="E807" s="8"/>
      <c r="F807" s="2"/>
      <c r="G807" s="9"/>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row>
    <row r="808" spans="1:42" ht="46.5" customHeight="1" x14ac:dyDescent="0.3">
      <c r="A808" s="8"/>
      <c r="B808" s="8"/>
      <c r="C808" s="8"/>
      <c r="D808" s="8"/>
      <c r="E808" s="8"/>
      <c r="F808" s="2"/>
      <c r="G808" s="9"/>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row>
    <row r="809" spans="1:42" ht="46.5" customHeight="1" x14ac:dyDescent="0.3">
      <c r="A809" s="8"/>
      <c r="B809" s="8"/>
      <c r="C809" s="8"/>
      <c r="D809" s="8"/>
      <c r="E809" s="8"/>
      <c r="F809" s="2"/>
      <c r="G809" s="9"/>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row>
    <row r="810" spans="1:42" ht="46.5" customHeight="1" x14ac:dyDescent="0.3">
      <c r="A810" s="8"/>
      <c r="B810" s="8"/>
      <c r="C810" s="8"/>
      <c r="D810" s="8"/>
      <c r="E810" s="8"/>
      <c r="F810" s="2"/>
      <c r="G810" s="9"/>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row>
    <row r="811" spans="1:42" ht="46.5" customHeight="1" x14ac:dyDescent="0.3">
      <c r="A811" s="8"/>
      <c r="B811" s="8"/>
      <c r="C811" s="8"/>
      <c r="D811" s="8"/>
      <c r="E811" s="8"/>
      <c r="F811" s="2"/>
      <c r="G811" s="9"/>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row>
    <row r="812" spans="1:42" ht="46.5" customHeight="1" x14ac:dyDescent="0.3">
      <c r="A812" s="8"/>
      <c r="B812" s="8"/>
      <c r="C812" s="8"/>
      <c r="D812" s="8"/>
      <c r="E812" s="8"/>
      <c r="F812" s="2"/>
      <c r="G812" s="9"/>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row>
    <row r="813" spans="1:42" ht="46.5" customHeight="1" x14ac:dyDescent="0.3">
      <c r="A813" s="8"/>
      <c r="B813" s="8"/>
      <c r="C813" s="8"/>
      <c r="D813" s="8"/>
      <c r="E813" s="8"/>
      <c r="F813" s="2"/>
      <c r="G813" s="9"/>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row>
    <row r="814" spans="1:42" ht="46.5" customHeight="1" x14ac:dyDescent="0.3">
      <c r="A814" s="8"/>
      <c r="B814" s="8"/>
      <c r="C814" s="8"/>
      <c r="D814" s="8"/>
      <c r="E814" s="8"/>
      <c r="F814" s="2"/>
      <c r="G814" s="9"/>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row>
    <row r="815" spans="1:42" ht="46.5" customHeight="1" x14ac:dyDescent="0.3">
      <c r="A815" s="8"/>
      <c r="B815" s="8"/>
      <c r="C815" s="8"/>
      <c r="D815" s="8"/>
      <c r="E815" s="8"/>
      <c r="F815" s="2"/>
      <c r="G815" s="9"/>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row>
    <row r="816" spans="1:42" ht="46.5" customHeight="1" x14ac:dyDescent="0.3">
      <c r="A816" s="8"/>
      <c r="B816" s="8"/>
      <c r="C816" s="8"/>
      <c r="D816" s="8"/>
      <c r="E816" s="8"/>
      <c r="F816" s="2"/>
      <c r="G816" s="9"/>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row>
    <row r="817" spans="1:42" ht="46.5" customHeight="1" x14ac:dyDescent="0.3">
      <c r="A817" s="8"/>
      <c r="B817" s="8"/>
      <c r="C817" s="8"/>
      <c r="D817" s="8"/>
      <c r="E817" s="8"/>
      <c r="F817" s="2"/>
      <c r="G817" s="9"/>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row>
    <row r="818" spans="1:42" ht="46.5" customHeight="1" x14ac:dyDescent="0.3">
      <c r="A818" s="8"/>
      <c r="B818" s="8"/>
      <c r="C818" s="8"/>
      <c r="D818" s="8"/>
      <c r="E818" s="8"/>
      <c r="F818" s="2"/>
      <c r="G818" s="9"/>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row>
    <row r="819" spans="1:42" ht="46.5" customHeight="1" x14ac:dyDescent="0.3">
      <c r="A819" s="8"/>
      <c r="B819" s="8"/>
      <c r="C819" s="8"/>
      <c r="D819" s="8"/>
      <c r="E819" s="8"/>
      <c r="F819" s="2"/>
      <c r="G819" s="9"/>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row>
    <row r="820" spans="1:42" ht="46.5" customHeight="1" x14ac:dyDescent="0.3">
      <c r="A820" s="8"/>
      <c r="B820" s="8"/>
      <c r="C820" s="8"/>
      <c r="D820" s="8"/>
      <c r="E820" s="8"/>
      <c r="F820" s="2"/>
      <c r="G820" s="9"/>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row>
    <row r="821" spans="1:42" ht="46.5" customHeight="1" x14ac:dyDescent="0.3">
      <c r="A821" s="8"/>
      <c r="B821" s="8"/>
      <c r="C821" s="8"/>
      <c r="D821" s="8"/>
      <c r="E821" s="8"/>
      <c r="F821" s="2"/>
      <c r="G821" s="9"/>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row>
    <row r="822" spans="1:42" ht="46.5" customHeight="1" x14ac:dyDescent="0.3">
      <c r="A822" s="8"/>
      <c r="B822" s="8"/>
      <c r="C822" s="8"/>
      <c r="D822" s="8"/>
      <c r="E822" s="8"/>
      <c r="F822" s="2"/>
      <c r="G822" s="9"/>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row>
    <row r="823" spans="1:42" ht="46.5" customHeight="1" x14ac:dyDescent="0.3">
      <c r="A823" s="8"/>
      <c r="B823" s="8"/>
      <c r="C823" s="8"/>
      <c r="D823" s="8"/>
      <c r="E823" s="8"/>
      <c r="F823" s="2"/>
      <c r="G823" s="9"/>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row>
    <row r="824" spans="1:42" ht="46.5" customHeight="1" x14ac:dyDescent="0.3">
      <c r="A824" s="8"/>
      <c r="B824" s="8"/>
      <c r="C824" s="8"/>
      <c r="D824" s="8"/>
      <c r="E824" s="8"/>
      <c r="F824" s="2"/>
      <c r="G824" s="9"/>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row>
    <row r="825" spans="1:42" ht="46.5" customHeight="1" x14ac:dyDescent="0.3">
      <c r="A825" s="8"/>
      <c r="B825" s="8"/>
      <c r="C825" s="8"/>
      <c r="D825" s="8"/>
      <c r="E825" s="8"/>
      <c r="F825" s="2"/>
      <c r="G825" s="9"/>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row>
    <row r="826" spans="1:42" ht="46.5" customHeight="1" x14ac:dyDescent="0.3">
      <c r="A826" s="8"/>
      <c r="B826" s="8"/>
      <c r="C826" s="8"/>
      <c r="D826" s="8"/>
      <c r="E826" s="8"/>
      <c r="F826" s="2"/>
      <c r="G826" s="9"/>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row>
    <row r="827" spans="1:42" ht="46.5" customHeight="1" x14ac:dyDescent="0.3">
      <c r="A827" s="8"/>
      <c r="B827" s="8"/>
      <c r="C827" s="8"/>
      <c r="D827" s="8"/>
      <c r="E827" s="8"/>
      <c r="F827" s="2"/>
      <c r="G827" s="9"/>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row>
    <row r="828" spans="1:42" ht="46.5" customHeight="1" x14ac:dyDescent="0.3">
      <c r="A828" s="8"/>
      <c r="B828" s="8"/>
      <c r="C828" s="8"/>
      <c r="D828" s="8"/>
      <c r="E828" s="8"/>
      <c r="F828" s="2"/>
      <c r="G828" s="9"/>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row>
    <row r="829" spans="1:42" ht="46.5" customHeight="1" x14ac:dyDescent="0.3">
      <c r="A829" s="8"/>
      <c r="B829" s="8"/>
      <c r="C829" s="8"/>
      <c r="D829" s="8"/>
      <c r="E829" s="8"/>
      <c r="F829" s="2"/>
      <c r="G829" s="9"/>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row>
    <row r="830" spans="1:42" ht="46.5" customHeight="1" x14ac:dyDescent="0.3">
      <c r="A830" s="8"/>
      <c r="B830" s="8"/>
      <c r="C830" s="8"/>
      <c r="D830" s="8"/>
      <c r="E830" s="8"/>
      <c r="F830" s="2"/>
      <c r="G830" s="9"/>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row>
    <row r="831" spans="1:42" ht="46.5" customHeight="1" x14ac:dyDescent="0.3">
      <c r="A831" s="8"/>
      <c r="B831" s="8"/>
      <c r="C831" s="8"/>
      <c r="D831" s="8"/>
      <c r="E831" s="8"/>
      <c r="F831" s="2"/>
      <c r="G831" s="9"/>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row>
    <row r="832" spans="1:42" ht="46.5" customHeight="1" x14ac:dyDescent="0.3">
      <c r="A832" s="8"/>
      <c r="B832" s="8"/>
      <c r="C832" s="8"/>
      <c r="D832" s="8"/>
      <c r="E832" s="8"/>
      <c r="F832" s="2"/>
      <c r="G832" s="9"/>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row>
    <row r="833" spans="1:42" ht="46.5" customHeight="1" x14ac:dyDescent="0.3">
      <c r="A833" s="8"/>
      <c r="B833" s="8"/>
      <c r="C833" s="8"/>
      <c r="D833" s="8"/>
      <c r="E833" s="8"/>
      <c r="F833" s="2"/>
      <c r="G833" s="9"/>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row>
    <row r="834" spans="1:42" ht="46.5" customHeight="1" x14ac:dyDescent="0.3">
      <c r="A834" s="8"/>
      <c r="B834" s="8"/>
      <c r="C834" s="8"/>
      <c r="D834" s="8"/>
      <c r="E834" s="8"/>
      <c r="F834" s="2"/>
      <c r="G834" s="9"/>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row>
    <row r="835" spans="1:42" ht="46.5" customHeight="1" x14ac:dyDescent="0.3">
      <c r="A835" s="8"/>
      <c r="B835" s="8"/>
      <c r="C835" s="8"/>
      <c r="D835" s="8"/>
      <c r="E835" s="8"/>
      <c r="F835" s="2"/>
      <c r="G835" s="9"/>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row>
    <row r="836" spans="1:42" ht="46.5" customHeight="1" x14ac:dyDescent="0.3">
      <c r="A836" s="8"/>
      <c r="B836" s="8"/>
      <c r="C836" s="8"/>
      <c r="D836" s="8"/>
      <c r="E836" s="8"/>
      <c r="F836" s="2"/>
      <c r="G836" s="9"/>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row>
    <row r="837" spans="1:42" ht="46.5" customHeight="1" x14ac:dyDescent="0.3">
      <c r="A837" s="8"/>
      <c r="B837" s="8"/>
      <c r="C837" s="8"/>
      <c r="D837" s="8"/>
      <c r="E837" s="8"/>
      <c r="F837" s="2"/>
      <c r="G837" s="9"/>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row>
    <row r="838" spans="1:42" ht="46.5" customHeight="1" x14ac:dyDescent="0.3">
      <c r="A838" s="8"/>
      <c r="B838" s="8"/>
      <c r="C838" s="8"/>
      <c r="D838" s="8"/>
      <c r="E838" s="8"/>
      <c r="F838" s="2"/>
      <c r="G838" s="9"/>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row>
    <row r="839" spans="1:42" ht="46.5" customHeight="1" x14ac:dyDescent="0.3">
      <c r="A839" s="8"/>
      <c r="B839" s="8"/>
      <c r="C839" s="8"/>
      <c r="D839" s="8"/>
      <c r="E839" s="8"/>
      <c r="F839" s="2"/>
      <c r="G839" s="9"/>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row>
    <row r="840" spans="1:42" ht="46.5" customHeight="1" x14ac:dyDescent="0.3">
      <c r="A840" s="8"/>
      <c r="B840" s="8"/>
      <c r="C840" s="8"/>
      <c r="D840" s="8"/>
      <c r="E840" s="8"/>
      <c r="F840" s="2"/>
      <c r="G840" s="9"/>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row>
    <row r="841" spans="1:42" ht="46.5" customHeight="1" x14ac:dyDescent="0.3">
      <c r="A841" s="8"/>
      <c r="B841" s="8"/>
      <c r="C841" s="8"/>
      <c r="D841" s="8"/>
      <c r="E841" s="8"/>
      <c r="F841" s="2"/>
      <c r="G841" s="9"/>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row>
    <row r="842" spans="1:42" ht="46.5" customHeight="1" x14ac:dyDescent="0.3">
      <c r="A842" s="8"/>
      <c r="B842" s="8"/>
      <c r="C842" s="8"/>
      <c r="D842" s="8"/>
      <c r="E842" s="8"/>
      <c r="F842" s="2"/>
      <c r="G842" s="9"/>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row>
    <row r="843" spans="1:42" ht="46.5" customHeight="1" x14ac:dyDescent="0.3">
      <c r="A843" s="8"/>
      <c r="B843" s="8"/>
      <c r="C843" s="8"/>
      <c r="D843" s="8"/>
      <c r="E843" s="8"/>
      <c r="F843" s="2"/>
      <c r="G843" s="9"/>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row>
    <row r="844" spans="1:42" ht="46.5" customHeight="1" x14ac:dyDescent="0.3">
      <c r="A844" s="8"/>
      <c r="B844" s="8"/>
      <c r="C844" s="8"/>
      <c r="D844" s="8"/>
      <c r="E844" s="8"/>
      <c r="F844" s="2"/>
      <c r="G844" s="9"/>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row>
    <row r="845" spans="1:42" ht="46.5" customHeight="1" x14ac:dyDescent="0.3">
      <c r="A845" s="8"/>
      <c r="B845" s="8"/>
      <c r="C845" s="8"/>
      <c r="D845" s="8"/>
      <c r="E845" s="8"/>
      <c r="F845" s="2"/>
      <c r="G845" s="9"/>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row>
    <row r="846" spans="1:42" ht="46.5" customHeight="1" x14ac:dyDescent="0.3">
      <c r="A846" s="8"/>
      <c r="B846" s="8"/>
      <c r="C846" s="8"/>
      <c r="D846" s="8"/>
      <c r="E846" s="8"/>
      <c r="F846" s="2"/>
      <c r="G846" s="9"/>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row>
    <row r="847" spans="1:42" ht="46.5" customHeight="1" x14ac:dyDescent="0.3">
      <c r="A847" s="8"/>
      <c r="B847" s="8"/>
      <c r="C847" s="8"/>
      <c r="D847" s="8"/>
      <c r="E847" s="8"/>
      <c r="F847" s="2"/>
      <c r="G847" s="9"/>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row>
    <row r="848" spans="1:42" ht="46.5" customHeight="1" x14ac:dyDescent="0.3">
      <c r="A848" s="8"/>
      <c r="B848" s="8"/>
      <c r="C848" s="8"/>
      <c r="D848" s="8"/>
      <c r="E848" s="8"/>
      <c r="F848" s="2"/>
      <c r="G848" s="9"/>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row>
    <row r="849" spans="1:42" ht="46.5" customHeight="1" x14ac:dyDescent="0.3">
      <c r="A849" s="8"/>
      <c r="B849" s="8"/>
      <c r="C849" s="8"/>
      <c r="D849" s="8"/>
      <c r="E849" s="8"/>
      <c r="F849" s="2"/>
      <c r="G849" s="9"/>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row>
    <row r="850" spans="1:42" ht="46.5" customHeight="1" x14ac:dyDescent="0.3">
      <c r="A850" s="8"/>
      <c r="B850" s="8"/>
      <c r="C850" s="8"/>
      <c r="D850" s="8"/>
      <c r="E850" s="8"/>
      <c r="F850" s="2"/>
      <c r="G850" s="9"/>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row>
    <row r="851" spans="1:42" ht="46.5" customHeight="1" x14ac:dyDescent="0.3">
      <c r="A851" s="8"/>
      <c r="B851" s="8"/>
      <c r="C851" s="8"/>
      <c r="D851" s="8"/>
      <c r="E851" s="8"/>
      <c r="F851" s="2"/>
      <c r="G851" s="9"/>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row>
    <row r="852" spans="1:42" ht="46.5" customHeight="1" x14ac:dyDescent="0.3">
      <c r="A852" s="8"/>
      <c r="B852" s="8"/>
      <c r="C852" s="8"/>
      <c r="D852" s="8"/>
      <c r="E852" s="8"/>
      <c r="F852" s="2"/>
      <c r="G852" s="9"/>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row>
    <row r="853" spans="1:42" ht="46.5" customHeight="1" x14ac:dyDescent="0.3">
      <c r="A853" s="8"/>
      <c r="B853" s="8"/>
      <c r="C853" s="8"/>
      <c r="D853" s="8"/>
      <c r="E853" s="8"/>
      <c r="F853" s="2"/>
      <c r="G853" s="9"/>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row>
    <row r="854" spans="1:42" ht="46.5" customHeight="1" x14ac:dyDescent="0.3">
      <c r="A854" s="8"/>
      <c r="B854" s="8"/>
      <c r="C854" s="8"/>
      <c r="D854" s="8"/>
      <c r="E854" s="8"/>
      <c r="F854" s="2"/>
      <c r="G854" s="9"/>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row>
    <row r="855" spans="1:42" ht="46.5" customHeight="1" x14ac:dyDescent="0.3">
      <c r="A855" s="8"/>
      <c r="B855" s="8"/>
      <c r="C855" s="8"/>
      <c r="D855" s="8"/>
      <c r="E855" s="8"/>
      <c r="F855" s="2"/>
      <c r="G855" s="9"/>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row>
    <row r="856" spans="1:42" ht="46.5" customHeight="1" x14ac:dyDescent="0.3">
      <c r="A856" s="8"/>
      <c r="B856" s="8"/>
      <c r="C856" s="8"/>
      <c r="D856" s="8"/>
      <c r="E856" s="8"/>
      <c r="F856" s="2"/>
      <c r="G856" s="9"/>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row>
    <row r="857" spans="1:42" ht="46.5" customHeight="1" x14ac:dyDescent="0.3">
      <c r="A857" s="8"/>
      <c r="B857" s="8"/>
      <c r="C857" s="8"/>
      <c r="D857" s="8"/>
      <c r="E857" s="8"/>
      <c r="F857" s="2"/>
      <c r="G857" s="9"/>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row>
    <row r="858" spans="1:42" ht="46.5" customHeight="1" x14ac:dyDescent="0.3">
      <c r="A858" s="8"/>
      <c r="B858" s="8"/>
      <c r="C858" s="8"/>
      <c r="D858" s="8"/>
      <c r="E858" s="8"/>
      <c r="F858" s="2"/>
      <c r="G858" s="9"/>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row>
    <row r="859" spans="1:42" ht="46.5" customHeight="1" x14ac:dyDescent="0.3">
      <c r="A859" s="8"/>
      <c r="B859" s="8"/>
      <c r="C859" s="8"/>
      <c r="D859" s="8"/>
      <c r="E859" s="8"/>
      <c r="F859" s="2"/>
      <c r="G859" s="9"/>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row>
    <row r="860" spans="1:42" ht="46.5" customHeight="1" x14ac:dyDescent="0.3">
      <c r="A860" s="8"/>
      <c r="B860" s="8"/>
      <c r="C860" s="8"/>
      <c r="D860" s="8"/>
      <c r="E860" s="8"/>
      <c r="F860" s="2"/>
      <c r="G860" s="9"/>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row>
    <row r="861" spans="1:42" ht="46.5" customHeight="1" x14ac:dyDescent="0.3">
      <c r="A861" s="8"/>
      <c r="B861" s="8"/>
      <c r="C861" s="8"/>
      <c r="D861" s="8"/>
      <c r="E861" s="8"/>
      <c r="F861" s="2"/>
      <c r="G861" s="9"/>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row>
    <row r="862" spans="1:42" ht="46.5" customHeight="1" x14ac:dyDescent="0.3">
      <c r="A862" s="8"/>
      <c r="B862" s="8"/>
      <c r="C862" s="8"/>
      <c r="D862" s="8"/>
      <c r="E862" s="8"/>
      <c r="F862" s="2"/>
      <c r="G862" s="9"/>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row>
    <row r="863" spans="1:42" ht="46.5" customHeight="1" x14ac:dyDescent="0.3">
      <c r="A863" s="8"/>
      <c r="B863" s="8"/>
      <c r="C863" s="8"/>
      <c r="D863" s="8"/>
      <c r="E863" s="8"/>
      <c r="F863" s="2"/>
      <c r="G863" s="9"/>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row>
    <row r="864" spans="1:42" ht="46.5" customHeight="1" x14ac:dyDescent="0.3">
      <c r="A864" s="8"/>
      <c r="B864" s="8"/>
      <c r="C864" s="8"/>
      <c r="D864" s="8"/>
      <c r="E864" s="8"/>
      <c r="F864" s="2"/>
      <c r="G864" s="9"/>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row>
    <row r="865" spans="1:42" ht="46.5" customHeight="1" x14ac:dyDescent="0.3">
      <c r="A865" s="8"/>
      <c r="B865" s="8"/>
      <c r="C865" s="8"/>
      <c r="D865" s="8"/>
      <c r="E865" s="8"/>
      <c r="F865" s="2"/>
      <c r="G865" s="9"/>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row>
    <row r="866" spans="1:42" ht="46.5" customHeight="1" x14ac:dyDescent="0.3">
      <c r="A866" s="8"/>
      <c r="B866" s="8"/>
      <c r="C866" s="8"/>
      <c r="D866" s="8"/>
      <c r="E866" s="8"/>
      <c r="F866" s="2"/>
      <c r="G866" s="9"/>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row>
    <row r="867" spans="1:42" ht="46.5" customHeight="1" x14ac:dyDescent="0.3">
      <c r="A867" s="8"/>
      <c r="B867" s="8"/>
      <c r="C867" s="8"/>
      <c r="D867" s="8"/>
      <c r="E867" s="8"/>
      <c r="F867" s="2"/>
      <c r="G867" s="9"/>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row>
    <row r="868" spans="1:42" ht="46.5" customHeight="1" x14ac:dyDescent="0.3">
      <c r="A868" s="8"/>
      <c r="B868" s="8"/>
      <c r="C868" s="8"/>
      <c r="D868" s="8"/>
      <c r="E868" s="8"/>
      <c r="F868" s="2"/>
      <c r="G868" s="9"/>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row>
    <row r="869" spans="1:42" ht="46.5" customHeight="1" x14ac:dyDescent="0.3">
      <c r="A869" s="8"/>
      <c r="B869" s="8"/>
      <c r="C869" s="8"/>
      <c r="D869" s="8"/>
      <c r="E869" s="8"/>
      <c r="F869" s="2"/>
      <c r="G869" s="9"/>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row>
    <row r="870" spans="1:42" ht="46.5" customHeight="1" x14ac:dyDescent="0.3">
      <c r="A870" s="8"/>
      <c r="B870" s="8"/>
      <c r="C870" s="8"/>
      <c r="D870" s="8"/>
      <c r="E870" s="8"/>
      <c r="F870" s="2"/>
      <c r="G870" s="9"/>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row>
    <row r="871" spans="1:42" ht="46.5" customHeight="1" x14ac:dyDescent="0.3">
      <c r="A871" s="8"/>
      <c r="B871" s="8"/>
      <c r="C871" s="8"/>
      <c r="D871" s="8"/>
      <c r="E871" s="8"/>
      <c r="F871" s="2"/>
      <c r="G871" s="9"/>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row>
    <row r="872" spans="1:42" ht="46.5" customHeight="1" x14ac:dyDescent="0.3">
      <c r="A872" s="8"/>
      <c r="B872" s="8"/>
      <c r="C872" s="8"/>
      <c r="D872" s="8"/>
      <c r="E872" s="8"/>
      <c r="F872" s="2"/>
      <c r="G872" s="9"/>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row>
    <row r="873" spans="1:42" ht="46.5" customHeight="1" x14ac:dyDescent="0.3">
      <c r="A873" s="8"/>
      <c r="B873" s="8"/>
      <c r="C873" s="8"/>
      <c r="D873" s="8"/>
      <c r="E873" s="8"/>
      <c r="F873" s="2"/>
      <c r="G873" s="9"/>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row>
    <row r="874" spans="1:42" ht="46.5" customHeight="1" x14ac:dyDescent="0.3">
      <c r="A874" s="8"/>
      <c r="B874" s="8"/>
      <c r="C874" s="8"/>
      <c r="D874" s="8"/>
      <c r="E874" s="8"/>
      <c r="F874" s="2"/>
      <c r="G874" s="9"/>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row>
    <row r="875" spans="1:42" ht="46.5" customHeight="1" x14ac:dyDescent="0.3">
      <c r="A875" s="8"/>
      <c r="B875" s="8"/>
      <c r="C875" s="8"/>
      <c r="D875" s="8"/>
      <c r="E875" s="8"/>
      <c r="F875" s="2"/>
      <c r="G875" s="9"/>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row>
    <row r="876" spans="1:42" ht="46.5" customHeight="1" x14ac:dyDescent="0.3">
      <c r="A876" s="8"/>
      <c r="B876" s="8"/>
      <c r="C876" s="8"/>
      <c r="D876" s="8"/>
      <c r="E876" s="8"/>
      <c r="F876" s="2"/>
      <c r="G876" s="9"/>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row>
    <row r="877" spans="1:42" ht="46.5" customHeight="1" x14ac:dyDescent="0.3">
      <c r="A877" s="8"/>
      <c r="B877" s="8"/>
      <c r="C877" s="8"/>
      <c r="D877" s="8"/>
      <c r="E877" s="8"/>
      <c r="F877" s="2"/>
      <c r="G877" s="9"/>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row>
    <row r="878" spans="1:42" ht="46.5" customHeight="1" x14ac:dyDescent="0.3">
      <c r="A878" s="8"/>
      <c r="B878" s="8"/>
      <c r="C878" s="8"/>
      <c r="D878" s="8"/>
      <c r="E878" s="8"/>
      <c r="F878" s="2"/>
      <c r="G878" s="9"/>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row>
    <row r="879" spans="1:42" ht="46.5" customHeight="1" x14ac:dyDescent="0.3">
      <c r="A879" s="8"/>
      <c r="B879" s="8"/>
      <c r="C879" s="8"/>
      <c r="D879" s="8"/>
      <c r="E879" s="8"/>
      <c r="F879" s="2"/>
      <c r="G879" s="9"/>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row>
    <row r="880" spans="1:42" ht="46.5" customHeight="1" x14ac:dyDescent="0.3">
      <c r="A880" s="8"/>
      <c r="B880" s="8"/>
      <c r="C880" s="8"/>
      <c r="D880" s="8"/>
      <c r="E880" s="8"/>
      <c r="F880" s="2"/>
      <c r="G880" s="9"/>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row>
    <row r="881" spans="1:42" ht="46.5" customHeight="1" x14ac:dyDescent="0.3">
      <c r="A881" s="8"/>
      <c r="B881" s="8"/>
      <c r="C881" s="8"/>
      <c r="D881" s="8"/>
      <c r="E881" s="8"/>
      <c r="F881" s="2"/>
      <c r="G881" s="9"/>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row>
    <row r="882" spans="1:42" ht="46.5" customHeight="1" x14ac:dyDescent="0.3">
      <c r="A882" s="8"/>
      <c r="B882" s="8"/>
      <c r="C882" s="8"/>
      <c r="D882" s="8"/>
      <c r="E882" s="8"/>
      <c r="F882" s="2"/>
      <c r="G882" s="9"/>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row>
    <row r="883" spans="1:42" ht="46.5" customHeight="1" x14ac:dyDescent="0.3">
      <c r="A883" s="8"/>
      <c r="B883" s="8"/>
      <c r="C883" s="8"/>
      <c r="D883" s="8"/>
      <c r="E883" s="8"/>
      <c r="F883" s="2"/>
      <c r="G883" s="9"/>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row>
    <row r="884" spans="1:42" ht="46.5" customHeight="1" x14ac:dyDescent="0.3">
      <c r="A884" s="8"/>
      <c r="B884" s="8"/>
      <c r="C884" s="8"/>
      <c r="D884" s="8"/>
      <c r="E884" s="8"/>
      <c r="F884" s="2"/>
      <c r="G884" s="9"/>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row>
    <row r="885" spans="1:42" ht="46.5" customHeight="1" x14ac:dyDescent="0.3">
      <c r="A885" s="8"/>
      <c r="B885" s="8"/>
      <c r="C885" s="8"/>
      <c r="D885" s="8"/>
      <c r="E885" s="8"/>
      <c r="F885" s="2"/>
      <c r="G885" s="9"/>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row>
    <row r="886" spans="1:42" ht="46.5" customHeight="1" x14ac:dyDescent="0.3">
      <c r="A886" s="8"/>
      <c r="B886" s="8"/>
      <c r="C886" s="8"/>
      <c r="D886" s="8"/>
      <c r="E886" s="8"/>
      <c r="F886" s="2"/>
      <c r="G886" s="9"/>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row>
    <row r="887" spans="1:42" ht="46.5" customHeight="1" x14ac:dyDescent="0.3">
      <c r="A887" s="8"/>
      <c r="B887" s="8"/>
      <c r="C887" s="8"/>
      <c r="D887" s="8"/>
      <c r="E887" s="8"/>
      <c r="F887" s="2"/>
      <c r="G887" s="9"/>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row>
    <row r="888" spans="1:42" ht="46.5" customHeight="1" x14ac:dyDescent="0.3">
      <c r="A888" s="8"/>
      <c r="B888" s="8"/>
      <c r="C888" s="8"/>
      <c r="D888" s="8"/>
      <c r="E888" s="8"/>
      <c r="F888" s="2"/>
      <c r="G888" s="9"/>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row>
    <row r="889" spans="1:42" ht="46.5" customHeight="1" x14ac:dyDescent="0.3">
      <c r="A889" s="8"/>
      <c r="B889" s="8"/>
      <c r="C889" s="8"/>
      <c r="D889" s="8"/>
      <c r="E889" s="8"/>
      <c r="F889" s="2"/>
      <c r="G889" s="9"/>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row>
    <row r="890" spans="1:42" ht="46.5" customHeight="1" x14ac:dyDescent="0.3">
      <c r="A890" s="8"/>
      <c r="B890" s="8"/>
      <c r="C890" s="8"/>
      <c r="D890" s="8"/>
      <c r="E890" s="8"/>
      <c r="F890" s="2"/>
      <c r="G890" s="9"/>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row>
    <row r="891" spans="1:42" ht="46.5" customHeight="1" x14ac:dyDescent="0.3">
      <c r="A891" s="8"/>
      <c r="B891" s="8"/>
      <c r="C891" s="8"/>
      <c r="D891" s="8"/>
      <c r="E891" s="8"/>
      <c r="F891" s="2"/>
      <c r="G891" s="9"/>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row>
    <row r="892" spans="1:42" ht="46.5" customHeight="1" x14ac:dyDescent="0.3">
      <c r="A892" s="8"/>
      <c r="B892" s="8"/>
      <c r="C892" s="8"/>
      <c r="D892" s="8"/>
      <c r="E892" s="8"/>
      <c r="F892" s="2"/>
      <c r="G892" s="9"/>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row>
    <row r="893" spans="1:42" ht="46.5" customHeight="1" x14ac:dyDescent="0.3">
      <c r="A893" s="8"/>
      <c r="B893" s="8"/>
      <c r="C893" s="8"/>
      <c r="D893" s="8"/>
      <c r="E893" s="8"/>
      <c r="F893" s="2"/>
      <c r="G893" s="9"/>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row>
    <row r="894" spans="1:42" ht="46.5" customHeight="1" x14ac:dyDescent="0.3">
      <c r="A894" s="8"/>
      <c r="B894" s="8"/>
      <c r="C894" s="8"/>
      <c r="D894" s="8"/>
      <c r="E894" s="8"/>
      <c r="F894" s="2"/>
      <c r="G894" s="9"/>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row>
    <row r="895" spans="1:42" ht="46.5" customHeight="1" x14ac:dyDescent="0.3">
      <c r="A895" s="8"/>
      <c r="B895" s="8"/>
      <c r="C895" s="8"/>
      <c r="D895" s="8"/>
      <c r="E895" s="8"/>
      <c r="F895" s="2"/>
      <c r="G895" s="9"/>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row>
    <row r="896" spans="1:42" ht="46.5" customHeight="1" x14ac:dyDescent="0.3">
      <c r="A896" s="8"/>
      <c r="B896" s="8"/>
      <c r="C896" s="8"/>
      <c r="D896" s="8"/>
      <c r="E896" s="8"/>
      <c r="F896" s="2"/>
      <c r="G896" s="9"/>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row>
    <row r="897" spans="1:42" ht="46.5" customHeight="1" x14ac:dyDescent="0.3">
      <c r="A897" s="8"/>
      <c r="B897" s="8"/>
      <c r="C897" s="8"/>
      <c r="D897" s="8"/>
      <c r="E897" s="8"/>
      <c r="F897" s="2"/>
      <c r="G897" s="9"/>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row>
    <row r="898" spans="1:42" ht="46.5" customHeight="1" x14ac:dyDescent="0.3">
      <c r="A898" s="8"/>
      <c r="B898" s="8"/>
      <c r="C898" s="8"/>
      <c r="D898" s="8"/>
      <c r="E898" s="8"/>
      <c r="F898" s="2"/>
      <c r="G898" s="9"/>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row>
    <row r="899" spans="1:42" ht="46.5" customHeight="1" x14ac:dyDescent="0.3">
      <c r="A899" s="8"/>
      <c r="B899" s="8"/>
      <c r="C899" s="8"/>
      <c r="D899" s="8"/>
      <c r="E899" s="8"/>
      <c r="F899" s="2"/>
      <c r="G899" s="9"/>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row>
    <row r="900" spans="1:42" ht="46.5" customHeight="1" x14ac:dyDescent="0.3">
      <c r="A900" s="8"/>
      <c r="B900" s="8"/>
      <c r="C900" s="8"/>
      <c r="D900" s="8"/>
      <c r="E900" s="8"/>
      <c r="F900" s="2"/>
      <c r="G900" s="9"/>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row>
    <row r="901" spans="1:42" ht="46.5" customHeight="1" x14ac:dyDescent="0.3">
      <c r="A901" s="8"/>
      <c r="B901" s="8"/>
      <c r="C901" s="8"/>
      <c r="D901" s="8"/>
      <c r="E901" s="8"/>
      <c r="F901" s="2"/>
      <c r="G901" s="9"/>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row>
    <row r="902" spans="1:42" ht="46.5" customHeight="1" x14ac:dyDescent="0.3">
      <c r="A902" s="8"/>
      <c r="B902" s="8"/>
      <c r="C902" s="8"/>
      <c r="D902" s="8"/>
      <c r="E902" s="8"/>
      <c r="F902" s="2"/>
      <c r="G902" s="9"/>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row>
    <row r="903" spans="1:42" ht="46.5" customHeight="1" x14ac:dyDescent="0.3">
      <c r="A903" s="8"/>
      <c r="B903" s="8"/>
      <c r="C903" s="8"/>
      <c r="D903" s="8"/>
      <c r="E903" s="8"/>
      <c r="F903" s="2"/>
      <c r="G903" s="9"/>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row>
    <row r="904" spans="1:42" ht="46.5" customHeight="1" x14ac:dyDescent="0.3">
      <c r="A904" s="8"/>
      <c r="B904" s="8"/>
      <c r="C904" s="8"/>
      <c r="D904" s="8"/>
      <c r="E904" s="8"/>
      <c r="F904" s="2"/>
      <c r="G904" s="9"/>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row>
    <row r="905" spans="1:42" ht="46.5" customHeight="1" x14ac:dyDescent="0.3">
      <c r="A905" s="8"/>
      <c r="B905" s="8"/>
      <c r="C905" s="8"/>
      <c r="D905" s="8"/>
      <c r="E905" s="8"/>
      <c r="F905" s="2"/>
      <c r="G905" s="9"/>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row>
    <row r="906" spans="1:42" ht="46.5" customHeight="1" x14ac:dyDescent="0.3">
      <c r="A906" s="8"/>
      <c r="B906" s="8"/>
      <c r="C906" s="8"/>
      <c r="D906" s="8"/>
      <c r="E906" s="8"/>
      <c r="F906" s="2"/>
      <c r="G906" s="9"/>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row>
    <row r="907" spans="1:42" ht="46.5" customHeight="1" x14ac:dyDescent="0.3">
      <c r="A907" s="8"/>
      <c r="B907" s="8"/>
      <c r="C907" s="8"/>
      <c r="D907" s="8"/>
      <c r="E907" s="8"/>
      <c r="F907" s="2"/>
      <c r="G907" s="9"/>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row>
    <row r="908" spans="1:42" ht="46.5" customHeight="1" x14ac:dyDescent="0.3">
      <c r="A908" s="8"/>
      <c r="B908" s="8"/>
      <c r="C908" s="8"/>
      <c r="D908" s="8"/>
      <c r="E908" s="8"/>
      <c r="F908" s="2"/>
      <c r="G908" s="9"/>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row>
    <row r="909" spans="1:42" ht="46.5" customHeight="1" x14ac:dyDescent="0.3">
      <c r="A909" s="8"/>
      <c r="B909" s="8"/>
      <c r="C909" s="8"/>
      <c r="D909" s="8"/>
      <c r="E909" s="8"/>
      <c r="F909" s="2"/>
      <c r="G909" s="9"/>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row>
    <row r="910" spans="1:42" ht="46.5" customHeight="1" x14ac:dyDescent="0.3">
      <c r="A910" s="8"/>
      <c r="B910" s="8"/>
      <c r="C910" s="8"/>
      <c r="D910" s="8"/>
      <c r="E910" s="8"/>
      <c r="F910" s="2"/>
      <c r="G910" s="9"/>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row>
    <row r="911" spans="1:42" ht="46.5" customHeight="1" x14ac:dyDescent="0.3">
      <c r="A911" s="8"/>
      <c r="B911" s="8"/>
      <c r="C911" s="8"/>
      <c r="D911" s="8"/>
      <c r="E911" s="8"/>
      <c r="F911" s="2"/>
      <c r="G911" s="9"/>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row>
    <row r="912" spans="1:42" ht="46.5" customHeight="1" x14ac:dyDescent="0.3">
      <c r="A912" s="8"/>
      <c r="B912" s="8"/>
      <c r="C912" s="8"/>
      <c r="D912" s="8"/>
      <c r="E912" s="8"/>
      <c r="F912" s="2"/>
      <c r="G912" s="9"/>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row>
    <row r="913" spans="1:42" ht="46.5" customHeight="1" x14ac:dyDescent="0.3">
      <c r="A913" s="8"/>
      <c r="B913" s="8"/>
      <c r="C913" s="8"/>
      <c r="D913" s="8"/>
      <c r="E913" s="8"/>
      <c r="F913" s="2"/>
      <c r="G913" s="9"/>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row>
  </sheetData>
  <autoFilter ref="A9:AP9">
    <filterColumn colId="18" showButton="0"/>
    <filterColumn colId="19" showButton="0"/>
    <filterColumn colId="20" showButton="0"/>
    <filterColumn colId="21" showButton="0"/>
    <filterColumn colId="22" showButton="0"/>
    <filterColumn colId="36" showButton="0"/>
    <filterColumn colId="38" showButton="0"/>
    <filterColumn colId="40" showButton="0"/>
  </autoFilter>
  <mergeCells count="228">
    <mergeCell ref="J46:J48"/>
    <mergeCell ref="K46:K48"/>
    <mergeCell ref="L46:L48"/>
    <mergeCell ref="M46:M48"/>
    <mergeCell ref="N46:N48"/>
    <mergeCell ref="O46:O48"/>
    <mergeCell ref="D46:D48"/>
    <mergeCell ref="E46:E48"/>
    <mergeCell ref="A46:A48"/>
    <mergeCell ref="B46:B48"/>
    <mergeCell ref="C46:C48"/>
    <mergeCell ref="F46:F48"/>
    <mergeCell ref="G46:G48"/>
    <mergeCell ref="H46:H48"/>
    <mergeCell ref="I46:I48"/>
    <mergeCell ref="G24:G25"/>
    <mergeCell ref="F24:F25"/>
    <mergeCell ref="E24:E25"/>
    <mergeCell ref="D24:D25"/>
    <mergeCell ref="A17:A21"/>
    <mergeCell ref="C24:C25"/>
    <mergeCell ref="B24:B25"/>
    <mergeCell ref="A24:A25"/>
    <mergeCell ref="B17:B21"/>
    <mergeCell ref="C17:C21"/>
    <mergeCell ref="D17:D21"/>
    <mergeCell ref="E17:E21"/>
    <mergeCell ref="F17:F21"/>
    <mergeCell ref="A22:A23"/>
    <mergeCell ref="A41:A43"/>
    <mergeCell ref="B41:B43"/>
    <mergeCell ref="C41:C43"/>
    <mergeCell ref="D41:D43"/>
    <mergeCell ref="E41:E43"/>
    <mergeCell ref="F41:F43"/>
    <mergeCell ref="G41:G43"/>
    <mergeCell ref="H41:H43"/>
    <mergeCell ref="I41:I43"/>
    <mergeCell ref="L24:L25"/>
    <mergeCell ref="K24:K25"/>
    <mergeCell ref="J24:J25"/>
    <mergeCell ref="O24:O25"/>
    <mergeCell ref="N24:N25"/>
    <mergeCell ref="M24:M25"/>
    <mergeCell ref="I24:I25"/>
    <mergeCell ref="H24:H25"/>
    <mergeCell ref="J41:J43"/>
    <mergeCell ref="K41:K43"/>
    <mergeCell ref="L41:L43"/>
    <mergeCell ref="M41:M43"/>
    <mergeCell ref="N41:N43"/>
    <mergeCell ref="O41:O43"/>
    <mergeCell ref="J38:J40"/>
    <mergeCell ref="K38:K40"/>
    <mergeCell ref="L38:L40"/>
    <mergeCell ref="M38:M40"/>
    <mergeCell ref="N38:N40"/>
    <mergeCell ref="O38:O40"/>
    <mergeCell ref="J35:J37"/>
    <mergeCell ref="K35:K37"/>
    <mergeCell ref="L35:L37"/>
    <mergeCell ref="M35:M37"/>
    <mergeCell ref="A38:A40"/>
    <mergeCell ref="B38:B40"/>
    <mergeCell ref="C38:C40"/>
    <mergeCell ref="D38:D40"/>
    <mergeCell ref="E38:E40"/>
    <mergeCell ref="F38:F40"/>
    <mergeCell ref="G38:G40"/>
    <mergeCell ref="H38:H40"/>
    <mergeCell ref="I38:I40"/>
    <mergeCell ref="N35:N37"/>
    <mergeCell ref="O35:O37"/>
    <mergeCell ref="A35:A37"/>
    <mergeCell ref="B35:B37"/>
    <mergeCell ref="C35:C37"/>
    <mergeCell ref="D35:D37"/>
    <mergeCell ref="E35:E37"/>
    <mergeCell ref="F35:F37"/>
    <mergeCell ref="G35:G37"/>
    <mergeCell ref="H35:H37"/>
    <mergeCell ref="I35:I37"/>
    <mergeCell ref="J17:J21"/>
    <mergeCell ref="K17:K21"/>
    <mergeCell ref="L17:L21"/>
    <mergeCell ref="M17:M21"/>
    <mergeCell ref="N17:N21"/>
    <mergeCell ref="O17:O21"/>
    <mergeCell ref="J13:J15"/>
    <mergeCell ref="K13:K15"/>
    <mergeCell ref="M13:M15"/>
    <mergeCell ref="N13:N15"/>
    <mergeCell ref="O13:O15"/>
    <mergeCell ref="L13:L15"/>
    <mergeCell ref="O22:O23"/>
    <mergeCell ref="N22:N23"/>
    <mergeCell ref="M22:M23"/>
    <mergeCell ref="L22:L23"/>
    <mergeCell ref="K22:K23"/>
    <mergeCell ref="J22:J23"/>
    <mergeCell ref="N26:N28"/>
    <mergeCell ref="O26:O28"/>
    <mergeCell ref="A26:A28"/>
    <mergeCell ref="B26:B28"/>
    <mergeCell ref="C26:C28"/>
    <mergeCell ref="D26:D28"/>
    <mergeCell ref="E26:E28"/>
    <mergeCell ref="F26:F28"/>
    <mergeCell ref="G26:G28"/>
    <mergeCell ref="H26:H28"/>
    <mergeCell ref="I26:I28"/>
    <mergeCell ref="J26:J28"/>
    <mergeCell ref="K26:K28"/>
    <mergeCell ref="L26:L28"/>
    <mergeCell ref="M26:M28"/>
    <mergeCell ref="I22:I23"/>
    <mergeCell ref="H22:H23"/>
    <mergeCell ref="G22:G23"/>
    <mergeCell ref="J52:J54"/>
    <mergeCell ref="K52:K54"/>
    <mergeCell ref="L52:L54"/>
    <mergeCell ref="M52:M54"/>
    <mergeCell ref="N52:N54"/>
    <mergeCell ref="O52:O54"/>
    <mergeCell ref="A52:A54"/>
    <mergeCell ref="B52:B54"/>
    <mergeCell ref="C52:C54"/>
    <mergeCell ref="D52:D54"/>
    <mergeCell ref="E52:E54"/>
    <mergeCell ref="F52:F54"/>
    <mergeCell ref="G52:G54"/>
    <mergeCell ref="H52:H54"/>
    <mergeCell ref="I52:I54"/>
    <mergeCell ref="J32:J34"/>
    <mergeCell ref="K32:K34"/>
    <mergeCell ref="L32:L34"/>
    <mergeCell ref="M32:M34"/>
    <mergeCell ref="N32:N34"/>
    <mergeCell ref="O32:O34"/>
    <mergeCell ref="A32:A34"/>
    <mergeCell ref="B32:B34"/>
    <mergeCell ref="C32:C34"/>
    <mergeCell ref="D32:D34"/>
    <mergeCell ref="E32:E34"/>
    <mergeCell ref="F32:F34"/>
    <mergeCell ref="G32:G34"/>
    <mergeCell ref="H32:H34"/>
    <mergeCell ref="I32:I34"/>
    <mergeCell ref="N29:N31"/>
    <mergeCell ref="O29:O31"/>
    <mergeCell ref="A29:A31"/>
    <mergeCell ref="B29:B31"/>
    <mergeCell ref="C29:C31"/>
    <mergeCell ref="D29:D31"/>
    <mergeCell ref="E29:E31"/>
    <mergeCell ref="F29:F31"/>
    <mergeCell ref="G29:G31"/>
    <mergeCell ref="H29:H31"/>
    <mergeCell ref="I29:I31"/>
    <mergeCell ref="J29:J31"/>
    <mergeCell ref="K29:K31"/>
    <mergeCell ref="L29:L31"/>
    <mergeCell ref="M29:M31"/>
    <mergeCell ref="A9:A10"/>
    <mergeCell ref="B9:B10"/>
    <mergeCell ref="C9:C10"/>
    <mergeCell ref="D9:D10"/>
    <mergeCell ref="E9:E10"/>
    <mergeCell ref="A13:A15"/>
    <mergeCell ref="B13:B15"/>
    <mergeCell ref="C13:C15"/>
    <mergeCell ref="D13:D15"/>
    <mergeCell ref="E13:E15"/>
    <mergeCell ref="F13:F15"/>
    <mergeCell ref="G13:G15"/>
    <mergeCell ref="H13:H15"/>
    <mergeCell ref="I13:I15"/>
    <mergeCell ref="F22:F23"/>
    <mergeCell ref="E22:E23"/>
    <mergeCell ref="D22:D23"/>
    <mergeCell ref="C22:C23"/>
    <mergeCell ref="B22:B23"/>
    <mergeCell ref="G17:G21"/>
    <mergeCell ref="H17:H21"/>
    <mergeCell ref="I17:I21"/>
    <mergeCell ref="AK9:AL9"/>
    <mergeCell ref="AM9:AN9"/>
    <mergeCell ref="AO9:AP9"/>
    <mergeCell ref="Y9:Y10"/>
    <mergeCell ref="Z9:Z10"/>
    <mergeCell ref="AA9:AA10"/>
    <mergeCell ref="AB9:AB10"/>
    <mergeCell ref="AC9:AC10"/>
    <mergeCell ref="AD9:AD10"/>
    <mergeCell ref="AE9:AE10"/>
    <mergeCell ref="A8:B8"/>
    <mergeCell ref="C5:AP5"/>
    <mergeCell ref="C6:AP6"/>
    <mergeCell ref="C7:AP7"/>
    <mergeCell ref="C8:AP8"/>
    <mergeCell ref="F9:F10"/>
    <mergeCell ref="G9:G10"/>
    <mergeCell ref="H9:H10"/>
    <mergeCell ref="I9:I10"/>
    <mergeCell ref="J9:J10"/>
    <mergeCell ref="K9:K10"/>
    <mergeCell ref="L9:L10"/>
    <mergeCell ref="M9:M10"/>
    <mergeCell ref="N9:N10"/>
    <mergeCell ref="O9:O10"/>
    <mergeCell ref="P9:P10"/>
    <mergeCell ref="Q9:Q10"/>
    <mergeCell ref="R9:R10"/>
    <mergeCell ref="S9:X9"/>
    <mergeCell ref="AF9:AF10"/>
    <mergeCell ref="AG9:AG10"/>
    <mergeCell ref="AH9:AH10"/>
    <mergeCell ref="AI9:AI10"/>
    <mergeCell ref="AJ9:AJ10"/>
    <mergeCell ref="A1:B4"/>
    <mergeCell ref="C1:AM4"/>
    <mergeCell ref="AN1:AP1"/>
    <mergeCell ref="AN2:AP2"/>
    <mergeCell ref="AN3:AP3"/>
    <mergeCell ref="AN4:AP4"/>
    <mergeCell ref="A6:B6"/>
    <mergeCell ref="A5:B5"/>
    <mergeCell ref="A7:B7"/>
  </mergeCells>
  <conditionalFormatting sqref="I16 Z16 I55 I46 Z46:Z48 I22 I51:I52 Z51:Z55 Z57">
    <cfRule type="cellIs" dxfId="711" priority="103" operator="equal">
      <formula>"Muy Alta"</formula>
    </cfRule>
  </conditionalFormatting>
  <conditionalFormatting sqref="I16 Z16 I55 I46 Z46:Z48 I22 I51:I52 Z51:Z55 Z57">
    <cfRule type="cellIs" dxfId="710" priority="104" operator="equal">
      <formula>"Alta"</formula>
    </cfRule>
  </conditionalFormatting>
  <conditionalFormatting sqref="I16 Z16 I55 I46 Z46:Z48 I22 I51:I52 Z51:Z55 Z57">
    <cfRule type="cellIs" dxfId="709" priority="105" operator="equal">
      <formula>"Media"</formula>
    </cfRule>
  </conditionalFormatting>
  <conditionalFormatting sqref="I16 Z16 I55 I46 Z46:Z48 I22 I51:I52 Z51:Z55 Z57">
    <cfRule type="cellIs" dxfId="708" priority="106" operator="equal">
      <formula>"Baja"</formula>
    </cfRule>
  </conditionalFormatting>
  <conditionalFormatting sqref="I16 Z16 I55 I46 Z46:Z48 I22 I51:I52 Z51:Z55 Z57">
    <cfRule type="cellIs" dxfId="707" priority="107" operator="equal">
      <formula>"Muy Baja"</formula>
    </cfRule>
  </conditionalFormatting>
  <conditionalFormatting sqref="M16 M55 M46 M22 M51:M52 AB13:AB57">
    <cfRule type="cellIs" dxfId="706" priority="108" operator="equal">
      <formula>"Catastrófico"</formula>
    </cfRule>
  </conditionalFormatting>
  <conditionalFormatting sqref="M16 M55 M46 M22 M51:M52 AB13:AB57">
    <cfRule type="cellIs" dxfId="705" priority="109" operator="equal">
      <formula>"Mayor"</formula>
    </cfRule>
  </conditionalFormatting>
  <conditionalFormatting sqref="M16 M55 M46 M22 M51:M52 AB13:AB57">
    <cfRule type="cellIs" dxfId="704" priority="110" operator="equal">
      <formula>"Moderado"</formula>
    </cfRule>
  </conditionalFormatting>
  <conditionalFormatting sqref="M16 M55 M46 M22 M51:M52 AB13:AB57">
    <cfRule type="cellIs" dxfId="703" priority="111" operator="equal">
      <formula>"Menor"</formula>
    </cfRule>
  </conditionalFormatting>
  <conditionalFormatting sqref="M16 M55 M46 M22 M51:M52 AB13:AB57">
    <cfRule type="cellIs" dxfId="702" priority="112" operator="equal">
      <formula>"Leve"</formula>
    </cfRule>
  </conditionalFormatting>
  <conditionalFormatting sqref="AD16 O16 O55 O46 AD46:AD48 O22 O51:O52 AD51:AD55 AD57">
    <cfRule type="cellIs" dxfId="701" priority="113" operator="equal">
      <formula>"Extremo"</formula>
    </cfRule>
  </conditionalFormatting>
  <conditionalFormatting sqref="AD16 O16 O55 O46 AD46:AD48 O22 O51:O52 AD51:AD55 AD57">
    <cfRule type="cellIs" dxfId="700" priority="114" operator="equal">
      <formula>"Alto"</formula>
    </cfRule>
  </conditionalFormatting>
  <conditionalFormatting sqref="AD16 O16 O55 O46 AD46:AD48 O22 O51:O52 AD51:AD55 AD57">
    <cfRule type="cellIs" dxfId="699" priority="115" operator="equal">
      <formula>"Moderado"</formula>
    </cfRule>
  </conditionalFormatting>
  <conditionalFormatting sqref="AD16 O16 O55 O46 AD46:AD48 O22 O51:O52 AD51:AD55 AD57">
    <cfRule type="cellIs" dxfId="698" priority="116" operator="equal">
      <formula>"Bajo"</formula>
    </cfRule>
  </conditionalFormatting>
  <conditionalFormatting sqref="Z22:Z23">
    <cfRule type="cellIs" dxfId="697" priority="117" operator="equal">
      <formula>"Muy Alta"</formula>
    </cfRule>
  </conditionalFormatting>
  <conditionalFormatting sqref="Z22:Z23">
    <cfRule type="cellIs" dxfId="696" priority="118" operator="equal">
      <formula>"Alta"</formula>
    </cfRule>
  </conditionalFormatting>
  <conditionalFormatting sqref="Z22:Z23">
    <cfRule type="cellIs" dxfId="695" priority="119" operator="equal">
      <formula>"Media"</formula>
    </cfRule>
  </conditionalFormatting>
  <conditionalFormatting sqref="Z22:Z23">
    <cfRule type="cellIs" dxfId="694" priority="120" operator="equal">
      <formula>"Baja"</formula>
    </cfRule>
  </conditionalFormatting>
  <conditionalFormatting sqref="Z22:Z23">
    <cfRule type="cellIs" dxfId="693" priority="121" operator="equal">
      <formula>"Muy Baja"</formula>
    </cfRule>
  </conditionalFormatting>
  <conditionalFormatting sqref="AD22:AD23">
    <cfRule type="cellIs" dxfId="692" priority="127" operator="equal">
      <formula>"Extremo"</formula>
    </cfRule>
  </conditionalFormatting>
  <conditionalFormatting sqref="AD22:AD23">
    <cfRule type="cellIs" dxfId="691" priority="128" operator="equal">
      <formula>"Alto"</formula>
    </cfRule>
  </conditionalFormatting>
  <conditionalFormatting sqref="AD22:AD23">
    <cfRule type="cellIs" dxfId="690" priority="129" operator="equal">
      <formula>"Moderado"</formula>
    </cfRule>
  </conditionalFormatting>
  <conditionalFormatting sqref="AD22:AD23">
    <cfRule type="cellIs" dxfId="689" priority="130" operator="equal">
      <formula>"Bajo"</formula>
    </cfRule>
  </conditionalFormatting>
  <conditionalFormatting sqref="L16 L55 L46 L22 L51:L52">
    <cfRule type="containsText" dxfId="688" priority="131" operator="containsText" text="❌">
      <formula>NOT(ISERROR(SEARCH(("❌"),(L16))))</formula>
    </cfRule>
  </conditionalFormatting>
  <conditionalFormatting sqref="M26">
    <cfRule type="cellIs" dxfId="687" priority="137" operator="equal">
      <formula>"Catastrófico"</formula>
    </cfRule>
  </conditionalFormatting>
  <conditionalFormatting sqref="M26">
    <cfRule type="cellIs" dxfId="686" priority="138" operator="equal">
      <formula>"Mayor"</formula>
    </cfRule>
  </conditionalFormatting>
  <conditionalFormatting sqref="M26">
    <cfRule type="cellIs" dxfId="685" priority="139" operator="equal">
      <formula>"Moderado"</formula>
    </cfRule>
  </conditionalFormatting>
  <conditionalFormatting sqref="M26">
    <cfRule type="cellIs" dxfId="684" priority="140" operator="equal">
      <formula>"Menor"</formula>
    </cfRule>
  </conditionalFormatting>
  <conditionalFormatting sqref="M26">
    <cfRule type="cellIs" dxfId="683" priority="141" operator="equal">
      <formula>"Leve"</formula>
    </cfRule>
  </conditionalFormatting>
  <conditionalFormatting sqref="O26">
    <cfRule type="cellIs" dxfId="682" priority="142" operator="equal">
      <formula>"Extremo"</formula>
    </cfRule>
  </conditionalFormatting>
  <conditionalFormatting sqref="O26">
    <cfRule type="cellIs" dxfId="681" priority="143" operator="equal">
      <formula>"Alto"</formula>
    </cfRule>
  </conditionalFormatting>
  <conditionalFormatting sqref="O26">
    <cfRule type="cellIs" dxfId="680" priority="144" operator="equal">
      <formula>"Moderado"</formula>
    </cfRule>
  </conditionalFormatting>
  <conditionalFormatting sqref="O26">
    <cfRule type="cellIs" dxfId="679" priority="145" operator="equal">
      <formula>"Bajo"</formula>
    </cfRule>
  </conditionalFormatting>
  <conditionalFormatting sqref="Z26:Z28">
    <cfRule type="cellIs" dxfId="678" priority="146" operator="equal">
      <formula>"Muy Alta"</formula>
    </cfRule>
  </conditionalFormatting>
  <conditionalFormatting sqref="Z26:Z28">
    <cfRule type="cellIs" dxfId="677" priority="147" operator="equal">
      <formula>"Alta"</formula>
    </cfRule>
  </conditionalFormatting>
  <conditionalFormatting sqref="Z26:Z28">
    <cfRule type="cellIs" dxfId="676" priority="148" operator="equal">
      <formula>"Media"</formula>
    </cfRule>
  </conditionalFormatting>
  <conditionalFormatting sqref="Z26:Z28">
    <cfRule type="cellIs" dxfId="675" priority="149" operator="equal">
      <formula>"Baja"</formula>
    </cfRule>
  </conditionalFormatting>
  <conditionalFormatting sqref="Z26:Z28">
    <cfRule type="cellIs" dxfId="674" priority="150" operator="equal">
      <formula>"Muy Baja"</formula>
    </cfRule>
  </conditionalFormatting>
  <conditionalFormatting sqref="AD26:AD28">
    <cfRule type="cellIs" dxfId="673" priority="156" operator="equal">
      <formula>"Extremo"</formula>
    </cfRule>
  </conditionalFormatting>
  <conditionalFormatting sqref="AD26:AD28">
    <cfRule type="cellIs" dxfId="672" priority="157" operator="equal">
      <formula>"Alto"</formula>
    </cfRule>
  </conditionalFormatting>
  <conditionalFormatting sqref="AD26:AD28">
    <cfRule type="cellIs" dxfId="671" priority="158" operator="equal">
      <formula>"Moderado"</formula>
    </cfRule>
  </conditionalFormatting>
  <conditionalFormatting sqref="AD26:AD28">
    <cfRule type="cellIs" dxfId="670" priority="159" operator="equal">
      <formula>"Bajo"</formula>
    </cfRule>
  </conditionalFormatting>
  <conditionalFormatting sqref="L26">
    <cfRule type="containsText" dxfId="669" priority="160" operator="containsText" text="❌">
      <formula>NOT(ISERROR(SEARCH(("❌"),(L26))))</formula>
    </cfRule>
  </conditionalFormatting>
  <conditionalFormatting sqref="I13">
    <cfRule type="cellIs" dxfId="668" priority="190" operator="equal">
      <formula>"Muy Alta"</formula>
    </cfRule>
  </conditionalFormatting>
  <conditionalFormatting sqref="I13">
    <cfRule type="cellIs" dxfId="667" priority="191" operator="equal">
      <formula>"Alta"</formula>
    </cfRule>
  </conditionalFormatting>
  <conditionalFormatting sqref="I13">
    <cfRule type="cellIs" dxfId="666" priority="192" operator="equal">
      <formula>"Media"</formula>
    </cfRule>
  </conditionalFormatting>
  <conditionalFormatting sqref="I13">
    <cfRule type="cellIs" dxfId="665" priority="193" operator="equal">
      <formula>"Baja"</formula>
    </cfRule>
  </conditionalFormatting>
  <conditionalFormatting sqref="I13">
    <cfRule type="cellIs" dxfId="664" priority="194" operator="equal">
      <formula>"Muy Baja"</formula>
    </cfRule>
  </conditionalFormatting>
  <conditionalFormatting sqref="M13">
    <cfRule type="cellIs" dxfId="663" priority="195" operator="equal">
      <formula>"Catastrófico"</formula>
    </cfRule>
  </conditionalFormatting>
  <conditionalFormatting sqref="M13">
    <cfRule type="cellIs" dxfId="662" priority="196" operator="equal">
      <formula>"Mayor"</formula>
    </cfRule>
  </conditionalFormatting>
  <conditionalFormatting sqref="M13">
    <cfRule type="cellIs" dxfId="661" priority="197" operator="equal">
      <formula>"Moderado"</formula>
    </cfRule>
  </conditionalFormatting>
  <conditionalFormatting sqref="M13">
    <cfRule type="cellIs" dxfId="660" priority="198" operator="equal">
      <formula>"Menor"</formula>
    </cfRule>
  </conditionalFormatting>
  <conditionalFormatting sqref="M13">
    <cfRule type="cellIs" dxfId="659" priority="199" operator="equal">
      <formula>"Leve"</formula>
    </cfRule>
  </conditionalFormatting>
  <conditionalFormatting sqref="O13">
    <cfRule type="cellIs" dxfId="658" priority="200" operator="equal">
      <formula>"Extremo"</formula>
    </cfRule>
  </conditionalFormatting>
  <conditionalFormatting sqref="O13">
    <cfRule type="cellIs" dxfId="657" priority="201" operator="equal">
      <formula>"Alto"</formula>
    </cfRule>
  </conditionalFormatting>
  <conditionalFormatting sqref="O13">
    <cfRule type="cellIs" dxfId="656" priority="202" operator="equal">
      <formula>"Moderado"</formula>
    </cfRule>
  </conditionalFormatting>
  <conditionalFormatting sqref="O13">
    <cfRule type="cellIs" dxfId="655" priority="203" operator="equal">
      <formula>"Bajo"</formula>
    </cfRule>
  </conditionalFormatting>
  <conditionalFormatting sqref="Z13:Z15">
    <cfRule type="cellIs" dxfId="654" priority="204" operator="equal">
      <formula>"Muy Alta"</formula>
    </cfRule>
  </conditionalFormatting>
  <conditionalFormatting sqref="Z13:Z15">
    <cfRule type="cellIs" dxfId="653" priority="205" operator="equal">
      <formula>"Alta"</formula>
    </cfRule>
  </conditionalFormatting>
  <conditionalFormatting sqref="Z13:Z15">
    <cfRule type="cellIs" dxfId="652" priority="206" operator="equal">
      <formula>"Media"</formula>
    </cfRule>
  </conditionalFormatting>
  <conditionalFormatting sqref="Z13:Z15">
    <cfRule type="cellIs" dxfId="651" priority="207" operator="equal">
      <formula>"Baja"</formula>
    </cfRule>
  </conditionalFormatting>
  <conditionalFormatting sqref="Z13:Z15">
    <cfRule type="cellIs" dxfId="650" priority="208" operator="equal">
      <formula>"Muy Baja"</formula>
    </cfRule>
  </conditionalFormatting>
  <conditionalFormatting sqref="AD13:AD15">
    <cfRule type="cellIs" dxfId="649" priority="214" operator="equal">
      <formula>"Extremo"</formula>
    </cfRule>
  </conditionalFormatting>
  <conditionalFormatting sqref="AD13:AD15">
    <cfRule type="cellIs" dxfId="648" priority="215" operator="equal">
      <formula>"Alto"</formula>
    </cfRule>
  </conditionalFormatting>
  <conditionalFormatting sqref="AD13:AD15">
    <cfRule type="cellIs" dxfId="647" priority="216" operator="equal">
      <formula>"Moderado"</formula>
    </cfRule>
  </conditionalFormatting>
  <conditionalFormatting sqref="AD13:AD15">
    <cfRule type="cellIs" dxfId="646" priority="217" operator="equal">
      <formula>"Bajo"</formula>
    </cfRule>
  </conditionalFormatting>
  <conditionalFormatting sqref="L13">
    <cfRule type="containsText" dxfId="645" priority="218" operator="containsText" text="❌">
      <formula>NOT(ISERROR(SEARCH(("❌"),(L13))))</formula>
    </cfRule>
  </conditionalFormatting>
  <conditionalFormatting sqref="I50">
    <cfRule type="cellIs" dxfId="644" priority="335" operator="equal">
      <formula>"Muy Alta"</formula>
    </cfRule>
  </conditionalFormatting>
  <conditionalFormatting sqref="I50">
    <cfRule type="cellIs" dxfId="643" priority="336" operator="equal">
      <formula>"Alta"</formula>
    </cfRule>
  </conditionalFormatting>
  <conditionalFormatting sqref="I50">
    <cfRule type="cellIs" dxfId="642" priority="337" operator="equal">
      <formula>"Media"</formula>
    </cfRule>
  </conditionalFormatting>
  <conditionalFormatting sqref="I50">
    <cfRule type="cellIs" dxfId="641" priority="338" operator="equal">
      <formula>"Baja"</formula>
    </cfRule>
  </conditionalFormatting>
  <conditionalFormatting sqref="I50">
    <cfRule type="cellIs" dxfId="640" priority="339" operator="equal">
      <formula>"Muy Baja"</formula>
    </cfRule>
  </conditionalFormatting>
  <conditionalFormatting sqref="M50">
    <cfRule type="cellIs" dxfId="639" priority="340" operator="equal">
      <formula>"Catastrófico"</formula>
    </cfRule>
  </conditionalFormatting>
  <conditionalFormatting sqref="M50">
    <cfRule type="cellIs" dxfId="638" priority="341" operator="equal">
      <formula>"Mayor"</formula>
    </cfRule>
  </conditionalFormatting>
  <conditionalFormatting sqref="M50">
    <cfRule type="cellIs" dxfId="637" priority="342" operator="equal">
      <formula>"Moderado"</formula>
    </cfRule>
  </conditionalFormatting>
  <conditionalFormatting sqref="M50">
    <cfRule type="cellIs" dxfId="636" priority="343" operator="equal">
      <formula>"Menor"</formula>
    </cfRule>
  </conditionalFormatting>
  <conditionalFormatting sqref="M50">
    <cfRule type="cellIs" dxfId="635" priority="344" operator="equal">
      <formula>"Leve"</formula>
    </cfRule>
  </conditionalFormatting>
  <conditionalFormatting sqref="O50">
    <cfRule type="cellIs" dxfId="634" priority="345" operator="equal">
      <formula>"Extremo"</formula>
    </cfRule>
  </conditionalFormatting>
  <conditionalFormatting sqref="O50">
    <cfRule type="cellIs" dxfId="633" priority="346" operator="equal">
      <formula>"Alto"</formula>
    </cfRule>
  </conditionalFormatting>
  <conditionalFormatting sqref="O50">
    <cfRule type="cellIs" dxfId="632" priority="347" operator="equal">
      <formula>"Moderado"</formula>
    </cfRule>
  </conditionalFormatting>
  <conditionalFormatting sqref="O50">
    <cfRule type="cellIs" dxfId="631" priority="348" operator="equal">
      <formula>"Bajo"</formula>
    </cfRule>
  </conditionalFormatting>
  <conditionalFormatting sqref="Z50">
    <cfRule type="cellIs" dxfId="630" priority="349" operator="equal">
      <formula>"Muy Alta"</formula>
    </cfRule>
  </conditionalFormatting>
  <conditionalFormatting sqref="Z50">
    <cfRule type="cellIs" dxfId="629" priority="350" operator="equal">
      <formula>"Alta"</formula>
    </cfRule>
  </conditionalFormatting>
  <conditionalFormatting sqref="Z50">
    <cfRule type="cellIs" dxfId="628" priority="351" operator="equal">
      <formula>"Media"</formula>
    </cfRule>
  </conditionalFormatting>
  <conditionalFormatting sqref="Z50">
    <cfRule type="cellIs" dxfId="627" priority="352" operator="equal">
      <formula>"Baja"</formula>
    </cfRule>
  </conditionalFormatting>
  <conditionalFormatting sqref="Z50">
    <cfRule type="cellIs" dxfId="626" priority="353" operator="equal">
      <formula>"Muy Baja"</formula>
    </cfRule>
  </conditionalFormatting>
  <conditionalFormatting sqref="AD50">
    <cfRule type="cellIs" dxfId="625" priority="359" operator="equal">
      <formula>"Extremo"</formula>
    </cfRule>
  </conditionalFormatting>
  <conditionalFormatting sqref="AD50">
    <cfRule type="cellIs" dxfId="624" priority="360" operator="equal">
      <formula>"Alto"</formula>
    </cfRule>
  </conditionalFormatting>
  <conditionalFormatting sqref="AD50">
    <cfRule type="cellIs" dxfId="623" priority="361" operator="equal">
      <formula>"Moderado"</formula>
    </cfRule>
  </conditionalFormatting>
  <conditionalFormatting sqref="AD50">
    <cfRule type="cellIs" dxfId="622" priority="362" operator="equal">
      <formula>"Bajo"</formula>
    </cfRule>
  </conditionalFormatting>
  <conditionalFormatting sqref="L50">
    <cfRule type="containsText" dxfId="621" priority="363" operator="containsText" text="❌">
      <formula>NOT(ISERROR(SEARCH(("❌"),(L50))))</formula>
    </cfRule>
  </conditionalFormatting>
  <conditionalFormatting sqref="I24">
    <cfRule type="cellIs" dxfId="620" priority="393" operator="equal">
      <formula>"Muy Alta"</formula>
    </cfRule>
  </conditionalFormatting>
  <conditionalFormatting sqref="I24">
    <cfRule type="cellIs" dxfId="619" priority="394" operator="equal">
      <formula>"Alta"</formula>
    </cfRule>
  </conditionalFormatting>
  <conditionalFormatting sqref="I24">
    <cfRule type="cellIs" dxfId="618" priority="395" operator="equal">
      <formula>"Media"</formula>
    </cfRule>
  </conditionalFormatting>
  <conditionalFormatting sqref="I24">
    <cfRule type="cellIs" dxfId="617" priority="396" operator="equal">
      <formula>"Baja"</formula>
    </cfRule>
  </conditionalFormatting>
  <conditionalFormatting sqref="I24">
    <cfRule type="cellIs" dxfId="616" priority="397" operator="equal">
      <formula>"Muy Baja"</formula>
    </cfRule>
  </conditionalFormatting>
  <conditionalFormatting sqref="M24">
    <cfRule type="cellIs" dxfId="615" priority="398" operator="equal">
      <formula>"Catastrófico"</formula>
    </cfRule>
  </conditionalFormatting>
  <conditionalFormatting sqref="M24">
    <cfRule type="cellIs" dxfId="614" priority="399" operator="equal">
      <formula>"Mayor"</formula>
    </cfRule>
  </conditionalFormatting>
  <conditionalFormatting sqref="M24">
    <cfRule type="cellIs" dxfId="613" priority="400" operator="equal">
      <formula>"Moderado"</formula>
    </cfRule>
  </conditionalFormatting>
  <conditionalFormatting sqref="M24">
    <cfRule type="cellIs" dxfId="612" priority="401" operator="equal">
      <formula>"Menor"</formula>
    </cfRule>
  </conditionalFormatting>
  <conditionalFormatting sqref="M24">
    <cfRule type="cellIs" dxfId="611" priority="402" operator="equal">
      <formula>"Leve"</formula>
    </cfRule>
  </conditionalFormatting>
  <conditionalFormatting sqref="O24">
    <cfRule type="cellIs" dxfId="610" priority="403" operator="equal">
      <formula>"Extremo"</formula>
    </cfRule>
  </conditionalFormatting>
  <conditionalFormatting sqref="O24">
    <cfRule type="cellIs" dxfId="609" priority="404" operator="equal">
      <formula>"Alto"</formula>
    </cfRule>
  </conditionalFormatting>
  <conditionalFormatting sqref="O24">
    <cfRule type="cellIs" dxfId="608" priority="405" operator="equal">
      <formula>"Moderado"</formula>
    </cfRule>
  </conditionalFormatting>
  <conditionalFormatting sqref="O24">
    <cfRule type="cellIs" dxfId="607" priority="406" operator="equal">
      <formula>"Bajo"</formula>
    </cfRule>
  </conditionalFormatting>
  <conditionalFormatting sqref="Z24:Z25">
    <cfRule type="cellIs" dxfId="606" priority="407" operator="equal">
      <formula>"Muy Alta"</formula>
    </cfRule>
  </conditionalFormatting>
  <conditionalFormatting sqref="Z24:Z25">
    <cfRule type="cellIs" dxfId="605" priority="408" operator="equal">
      <formula>"Alta"</formula>
    </cfRule>
  </conditionalFormatting>
  <conditionalFormatting sqref="Z24:Z25">
    <cfRule type="cellIs" dxfId="604" priority="409" operator="equal">
      <formula>"Media"</formula>
    </cfRule>
  </conditionalFormatting>
  <conditionalFormatting sqref="Z24:Z25">
    <cfRule type="cellIs" dxfId="603" priority="410" operator="equal">
      <formula>"Baja"</formula>
    </cfRule>
  </conditionalFormatting>
  <conditionalFormatting sqref="Z24:Z25">
    <cfRule type="cellIs" dxfId="602" priority="411" operator="equal">
      <formula>"Muy Baja"</formula>
    </cfRule>
  </conditionalFormatting>
  <conditionalFormatting sqref="AD24:AD25">
    <cfRule type="cellIs" dxfId="601" priority="417" operator="equal">
      <formula>"Extremo"</formula>
    </cfRule>
  </conditionalFormatting>
  <conditionalFormatting sqref="AD24:AD25">
    <cfRule type="cellIs" dxfId="600" priority="418" operator="equal">
      <formula>"Alto"</formula>
    </cfRule>
  </conditionalFormatting>
  <conditionalFormatting sqref="AD24:AD25">
    <cfRule type="cellIs" dxfId="599" priority="419" operator="equal">
      <formula>"Moderado"</formula>
    </cfRule>
  </conditionalFormatting>
  <conditionalFormatting sqref="AD24:AD25">
    <cfRule type="cellIs" dxfId="598" priority="420" operator="equal">
      <formula>"Bajo"</formula>
    </cfRule>
  </conditionalFormatting>
  <conditionalFormatting sqref="L24">
    <cfRule type="containsText" dxfId="597" priority="421" operator="containsText" text="❌">
      <formula>NOT(ISERROR(SEARCH(("❌"),(L24))))</formula>
    </cfRule>
  </conditionalFormatting>
  <conditionalFormatting sqref="I17">
    <cfRule type="cellIs" dxfId="596" priority="451" operator="equal">
      <formula>"Muy Alta"</formula>
    </cfRule>
  </conditionalFormatting>
  <conditionalFormatting sqref="I17">
    <cfRule type="cellIs" dxfId="595" priority="452" operator="equal">
      <formula>"Alta"</formula>
    </cfRule>
  </conditionalFormatting>
  <conditionalFormatting sqref="I17">
    <cfRule type="cellIs" dxfId="594" priority="453" operator="equal">
      <formula>"Media"</formula>
    </cfRule>
  </conditionalFormatting>
  <conditionalFormatting sqref="I17">
    <cfRule type="cellIs" dxfId="593" priority="454" operator="equal">
      <formula>"Baja"</formula>
    </cfRule>
  </conditionalFormatting>
  <conditionalFormatting sqref="I17">
    <cfRule type="cellIs" dxfId="592" priority="455" operator="equal">
      <formula>"Muy Baja"</formula>
    </cfRule>
  </conditionalFormatting>
  <conditionalFormatting sqref="M17">
    <cfRule type="cellIs" dxfId="591" priority="456" operator="equal">
      <formula>"Catastrófico"</formula>
    </cfRule>
  </conditionalFormatting>
  <conditionalFormatting sqref="M17">
    <cfRule type="cellIs" dxfId="590" priority="457" operator="equal">
      <formula>"Mayor"</formula>
    </cfRule>
  </conditionalFormatting>
  <conditionalFormatting sqref="M17">
    <cfRule type="cellIs" dxfId="589" priority="458" operator="equal">
      <formula>"Moderado"</formula>
    </cfRule>
  </conditionalFormatting>
  <conditionalFormatting sqref="M17">
    <cfRule type="cellIs" dxfId="588" priority="459" operator="equal">
      <formula>"Menor"</formula>
    </cfRule>
  </conditionalFormatting>
  <conditionalFormatting sqref="M17">
    <cfRule type="cellIs" dxfId="587" priority="460" operator="equal">
      <formula>"Leve"</formula>
    </cfRule>
  </conditionalFormatting>
  <conditionalFormatting sqref="O17">
    <cfRule type="cellIs" dxfId="586" priority="461" operator="equal">
      <formula>"Extremo"</formula>
    </cfRule>
  </conditionalFormatting>
  <conditionalFormatting sqref="O17">
    <cfRule type="cellIs" dxfId="585" priority="462" operator="equal">
      <formula>"Alto"</formula>
    </cfRule>
  </conditionalFormatting>
  <conditionalFormatting sqref="O17">
    <cfRule type="cellIs" dxfId="584" priority="463" operator="equal">
      <formula>"Moderado"</formula>
    </cfRule>
  </conditionalFormatting>
  <conditionalFormatting sqref="O17">
    <cfRule type="cellIs" dxfId="583" priority="464" operator="equal">
      <formula>"Bajo"</formula>
    </cfRule>
  </conditionalFormatting>
  <conditionalFormatting sqref="Z17:Z21">
    <cfRule type="cellIs" dxfId="582" priority="465" operator="equal">
      <formula>"Muy Alta"</formula>
    </cfRule>
  </conditionalFormatting>
  <conditionalFormatting sqref="Z17:Z21">
    <cfRule type="cellIs" dxfId="581" priority="466" operator="equal">
      <formula>"Alta"</formula>
    </cfRule>
  </conditionalFormatting>
  <conditionalFormatting sqref="Z17:Z21">
    <cfRule type="cellIs" dxfId="580" priority="467" operator="equal">
      <formula>"Media"</formula>
    </cfRule>
  </conditionalFormatting>
  <conditionalFormatting sqref="Z17:Z21">
    <cfRule type="cellIs" dxfId="579" priority="468" operator="equal">
      <formula>"Baja"</formula>
    </cfRule>
  </conditionalFormatting>
  <conditionalFormatting sqref="Z17:Z21">
    <cfRule type="cellIs" dxfId="578" priority="469" operator="equal">
      <formula>"Muy Baja"</formula>
    </cfRule>
  </conditionalFormatting>
  <conditionalFormatting sqref="AD17:AD21">
    <cfRule type="cellIs" dxfId="577" priority="475" operator="equal">
      <formula>"Extremo"</formula>
    </cfRule>
  </conditionalFormatting>
  <conditionalFormatting sqref="AD17:AD21">
    <cfRule type="cellIs" dxfId="576" priority="476" operator="equal">
      <formula>"Alto"</formula>
    </cfRule>
  </conditionalFormatting>
  <conditionalFormatting sqref="AD17:AD21">
    <cfRule type="cellIs" dxfId="575" priority="477" operator="equal">
      <formula>"Moderado"</formula>
    </cfRule>
  </conditionalFormatting>
  <conditionalFormatting sqref="AD17:AD21">
    <cfRule type="cellIs" dxfId="574" priority="478" operator="equal">
      <formula>"Bajo"</formula>
    </cfRule>
  </conditionalFormatting>
  <conditionalFormatting sqref="L17">
    <cfRule type="containsText" dxfId="573" priority="479" operator="containsText" text="❌">
      <formula>NOT(ISERROR(SEARCH(("❌"),(L17))))</formula>
    </cfRule>
  </conditionalFormatting>
  <conditionalFormatting sqref="I26">
    <cfRule type="cellIs" dxfId="572" priority="480" operator="equal">
      <formula>"Muy Alta"</formula>
    </cfRule>
  </conditionalFormatting>
  <conditionalFormatting sqref="I26">
    <cfRule type="cellIs" dxfId="571" priority="481" operator="equal">
      <formula>"Alta"</formula>
    </cfRule>
  </conditionalFormatting>
  <conditionalFormatting sqref="I26">
    <cfRule type="cellIs" dxfId="570" priority="482" operator="equal">
      <formula>"Media"</formula>
    </cfRule>
  </conditionalFormatting>
  <conditionalFormatting sqref="I26">
    <cfRule type="cellIs" dxfId="569" priority="483" operator="equal">
      <formula>"Baja"</formula>
    </cfRule>
  </conditionalFormatting>
  <conditionalFormatting sqref="I26">
    <cfRule type="cellIs" dxfId="568" priority="484" operator="equal">
      <formula>"Muy Baja"</formula>
    </cfRule>
  </conditionalFormatting>
  <conditionalFormatting sqref="I29">
    <cfRule type="cellIs" dxfId="567" priority="538" operator="equal">
      <formula>"Muy Alta"</formula>
    </cfRule>
  </conditionalFormatting>
  <conditionalFormatting sqref="I29">
    <cfRule type="cellIs" dxfId="566" priority="539" operator="equal">
      <formula>"Alta"</formula>
    </cfRule>
  </conditionalFormatting>
  <conditionalFormatting sqref="I29">
    <cfRule type="cellIs" dxfId="565" priority="540" operator="equal">
      <formula>"Media"</formula>
    </cfRule>
  </conditionalFormatting>
  <conditionalFormatting sqref="I29">
    <cfRule type="cellIs" dxfId="564" priority="541" operator="equal">
      <formula>"Baja"</formula>
    </cfRule>
  </conditionalFormatting>
  <conditionalFormatting sqref="I29">
    <cfRule type="cellIs" dxfId="563" priority="542" operator="equal">
      <formula>"Muy Baja"</formula>
    </cfRule>
  </conditionalFormatting>
  <conditionalFormatting sqref="M29">
    <cfRule type="cellIs" dxfId="562" priority="543" operator="equal">
      <formula>"Catastrófico"</formula>
    </cfRule>
  </conditionalFormatting>
  <conditionalFormatting sqref="M29">
    <cfRule type="cellIs" dxfId="561" priority="544" operator="equal">
      <formula>"Mayor"</formula>
    </cfRule>
  </conditionalFormatting>
  <conditionalFormatting sqref="M29">
    <cfRule type="cellIs" dxfId="560" priority="545" operator="equal">
      <formula>"Moderado"</formula>
    </cfRule>
  </conditionalFormatting>
  <conditionalFormatting sqref="M29">
    <cfRule type="cellIs" dxfId="559" priority="546" operator="equal">
      <formula>"Menor"</formula>
    </cfRule>
  </conditionalFormatting>
  <conditionalFormatting sqref="M29">
    <cfRule type="cellIs" dxfId="558" priority="547" operator="equal">
      <formula>"Leve"</formula>
    </cfRule>
  </conditionalFormatting>
  <conditionalFormatting sqref="O29">
    <cfRule type="cellIs" dxfId="557" priority="548" operator="equal">
      <formula>"Extremo"</formula>
    </cfRule>
  </conditionalFormatting>
  <conditionalFormatting sqref="O29">
    <cfRule type="cellIs" dxfId="556" priority="549" operator="equal">
      <formula>"Alto"</formula>
    </cfRule>
  </conditionalFormatting>
  <conditionalFormatting sqref="O29">
    <cfRule type="cellIs" dxfId="555" priority="550" operator="equal">
      <formula>"Moderado"</formula>
    </cfRule>
  </conditionalFormatting>
  <conditionalFormatting sqref="O29">
    <cfRule type="cellIs" dxfId="554" priority="551" operator="equal">
      <formula>"Bajo"</formula>
    </cfRule>
  </conditionalFormatting>
  <conditionalFormatting sqref="Z29:Z31">
    <cfRule type="cellIs" dxfId="553" priority="552" operator="equal">
      <formula>"Muy Alta"</formula>
    </cfRule>
  </conditionalFormatting>
  <conditionalFormatting sqref="Z29:Z31">
    <cfRule type="cellIs" dxfId="552" priority="553" operator="equal">
      <formula>"Alta"</formula>
    </cfRule>
  </conditionalFormatting>
  <conditionalFormatting sqref="Z29:Z31">
    <cfRule type="cellIs" dxfId="551" priority="554" operator="equal">
      <formula>"Media"</formula>
    </cfRule>
  </conditionalFormatting>
  <conditionalFormatting sqref="Z29:Z31">
    <cfRule type="cellIs" dxfId="550" priority="555" operator="equal">
      <formula>"Baja"</formula>
    </cfRule>
  </conditionalFormatting>
  <conditionalFormatting sqref="Z29:Z31">
    <cfRule type="cellIs" dxfId="549" priority="556" operator="equal">
      <formula>"Muy Baja"</formula>
    </cfRule>
  </conditionalFormatting>
  <conditionalFormatting sqref="AD29:AD31">
    <cfRule type="cellIs" dxfId="548" priority="562" operator="equal">
      <formula>"Extremo"</formula>
    </cfRule>
  </conditionalFormatting>
  <conditionalFormatting sqref="AD29:AD31">
    <cfRule type="cellIs" dxfId="547" priority="563" operator="equal">
      <formula>"Alto"</formula>
    </cfRule>
  </conditionalFormatting>
  <conditionalFormatting sqref="AD29:AD31">
    <cfRule type="cellIs" dxfId="546" priority="564" operator="equal">
      <formula>"Moderado"</formula>
    </cfRule>
  </conditionalFormatting>
  <conditionalFormatting sqref="AD29:AD31">
    <cfRule type="cellIs" dxfId="545" priority="565" operator="equal">
      <formula>"Bajo"</formula>
    </cfRule>
  </conditionalFormatting>
  <conditionalFormatting sqref="L29">
    <cfRule type="containsText" dxfId="544" priority="566" operator="containsText" text="❌">
      <formula>NOT(ISERROR(SEARCH(("❌"),(L29))))</formula>
    </cfRule>
  </conditionalFormatting>
  <conditionalFormatting sqref="I44">
    <cfRule type="cellIs" dxfId="543" priority="712" operator="equal">
      <formula>"Muy Alta"</formula>
    </cfRule>
  </conditionalFormatting>
  <conditionalFormatting sqref="I44">
    <cfRule type="cellIs" dxfId="542" priority="713" operator="equal">
      <formula>"Alta"</formula>
    </cfRule>
  </conditionalFormatting>
  <conditionalFormatting sqref="I44">
    <cfRule type="cellIs" dxfId="541" priority="714" operator="equal">
      <formula>"Media"</formula>
    </cfRule>
  </conditionalFormatting>
  <conditionalFormatting sqref="I44">
    <cfRule type="cellIs" dxfId="540" priority="715" operator="equal">
      <formula>"Baja"</formula>
    </cfRule>
  </conditionalFormatting>
  <conditionalFormatting sqref="I44">
    <cfRule type="cellIs" dxfId="539" priority="716" operator="equal">
      <formula>"Muy Baja"</formula>
    </cfRule>
  </conditionalFormatting>
  <conditionalFormatting sqref="M44">
    <cfRule type="cellIs" dxfId="538" priority="717" operator="equal">
      <formula>"Catastrófico"</formula>
    </cfRule>
  </conditionalFormatting>
  <conditionalFormatting sqref="M44">
    <cfRule type="cellIs" dxfId="537" priority="718" operator="equal">
      <formula>"Mayor"</formula>
    </cfRule>
  </conditionalFormatting>
  <conditionalFormatting sqref="M44">
    <cfRule type="cellIs" dxfId="536" priority="719" operator="equal">
      <formula>"Moderado"</formula>
    </cfRule>
  </conditionalFormatting>
  <conditionalFormatting sqref="M44">
    <cfRule type="cellIs" dxfId="535" priority="720" operator="equal">
      <formula>"Menor"</formula>
    </cfRule>
  </conditionalFormatting>
  <conditionalFormatting sqref="M44">
    <cfRule type="cellIs" dxfId="534" priority="721" operator="equal">
      <formula>"Leve"</formula>
    </cfRule>
  </conditionalFormatting>
  <conditionalFormatting sqref="O44">
    <cfRule type="cellIs" dxfId="533" priority="722" operator="equal">
      <formula>"Extremo"</formula>
    </cfRule>
  </conditionalFormatting>
  <conditionalFormatting sqref="O44">
    <cfRule type="cellIs" dxfId="532" priority="723" operator="equal">
      <formula>"Alto"</formula>
    </cfRule>
  </conditionalFormatting>
  <conditionalFormatting sqref="O44">
    <cfRule type="cellIs" dxfId="531" priority="724" operator="equal">
      <formula>"Moderado"</formula>
    </cfRule>
  </conditionalFormatting>
  <conditionalFormatting sqref="O44">
    <cfRule type="cellIs" dxfId="530" priority="725" operator="equal">
      <formula>"Bajo"</formula>
    </cfRule>
  </conditionalFormatting>
  <conditionalFormatting sqref="Z44">
    <cfRule type="cellIs" dxfId="529" priority="726" operator="equal">
      <formula>"Muy Alta"</formula>
    </cfRule>
  </conditionalFormatting>
  <conditionalFormatting sqref="Z44">
    <cfRule type="cellIs" dxfId="528" priority="727" operator="equal">
      <formula>"Alta"</formula>
    </cfRule>
  </conditionalFormatting>
  <conditionalFormatting sqref="Z44">
    <cfRule type="cellIs" dxfId="527" priority="728" operator="equal">
      <formula>"Media"</formula>
    </cfRule>
  </conditionalFormatting>
  <conditionalFormatting sqref="Z44">
    <cfRule type="cellIs" dxfId="526" priority="729" operator="equal">
      <formula>"Baja"</formula>
    </cfRule>
  </conditionalFormatting>
  <conditionalFormatting sqref="Z44">
    <cfRule type="cellIs" dxfId="525" priority="730" operator="equal">
      <formula>"Muy Baja"</formula>
    </cfRule>
  </conditionalFormatting>
  <conditionalFormatting sqref="AD44">
    <cfRule type="cellIs" dxfId="524" priority="736" operator="equal">
      <formula>"Extremo"</formula>
    </cfRule>
  </conditionalFormatting>
  <conditionalFormatting sqref="AD44">
    <cfRule type="cellIs" dxfId="523" priority="737" operator="equal">
      <formula>"Alto"</formula>
    </cfRule>
  </conditionalFormatting>
  <conditionalFormatting sqref="AD44">
    <cfRule type="cellIs" dxfId="522" priority="738" operator="equal">
      <formula>"Moderado"</formula>
    </cfRule>
  </conditionalFormatting>
  <conditionalFormatting sqref="AD44">
    <cfRule type="cellIs" dxfId="521" priority="739" operator="equal">
      <formula>"Bajo"</formula>
    </cfRule>
  </conditionalFormatting>
  <conditionalFormatting sqref="L44">
    <cfRule type="containsText" dxfId="520" priority="740" operator="containsText" text="❌">
      <formula>NOT(ISERROR(SEARCH(("❌"),(L44))))</formula>
    </cfRule>
  </conditionalFormatting>
  <conditionalFormatting sqref="I45">
    <cfRule type="cellIs" dxfId="519" priority="828" operator="equal">
      <formula>"Muy Alta"</formula>
    </cfRule>
  </conditionalFormatting>
  <conditionalFormatting sqref="I45">
    <cfRule type="cellIs" dxfId="518" priority="829" operator="equal">
      <formula>"Alta"</formula>
    </cfRule>
  </conditionalFormatting>
  <conditionalFormatting sqref="I45">
    <cfRule type="cellIs" dxfId="517" priority="830" operator="equal">
      <formula>"Media"</formula>
    </cfRule>
  </conditionalFormatting>
  <conditionalFormatting sqref="I45">
    <cfRule type="cellIs" dxfId="516" priority="831" operator="equal">
      <formula>"Baja"</formula>
    </cfRule>
  </conditionalFormatting>
  <conditionalFormatting sqref="I45">
    <cfRule type="cellIs" dxfId="515" priority="832" operator="equal">
      <formula>"Muy Baja"</formula>
    </cfRule>
  </conditionalFormatting>
  <conditionalFormatting sqref="M45">
    <cfRule type="cellIs" dxfId="514" priority="833" operator="equal">
      <formula>"Catastrófico"</formula>
    </cfRule>
  </conditionalFormatting>
  <conditionalFormatting sqref="M45">
    <cfRule type="cellIs" dxfId="513" priority="834" operator="equal">
      <formula>"Mayor"</formula>
    </cfRule>
  </conditionalFormatting>
  <conditionalFormatting sqref="M45">
    <cfRule type="cellIs" dxfId="512" priority="835" operator="equal">
      <formula>"Moderado"</formula>
    </cfRule>
  </conditionalFormatting>
  <conditionalFormatting sqref="M45">
    <cfRule type="cellIs" dxfId="511" priority="836" operator="equal">
      <formula>"Menor"</formula>
    </cfRule>
  </conditionalFormatting>
  <conditionalFormatting sqref="M45">
    <cfRule type="cellIs" dxfId="510" priority="837" operator="equal">
      <formula>"Leve"</formula>
    </cfRule>
  </conditionalFormatting>
  <conditionalFormatting sqref="O45">
    <cfRule type="cellIs" dxfId="509" priority="838" operator="equal">
      <formula>"Extremo"</formula>
    </cfRule>
  </conditionalFormatting>
  <conditionalFormatting sqref="O45">
    <cfRule type="cellIs" dxfId="508" priority="839" operator="equal">
      <formula>"Alto"</formula>
    </cfRule>
  </conditionalFormatting>
  <conditionalFormatting sqref="O45">
    <cfRule type="cellIs" dxfId="507" priority="840" operator="equal">
      <formula>"Moderado"</formula>
    </cfRule>
  </conditionalFormatting>
  <conditionalFormatting sqref="O45">
    <cfRule type="cellIs" dxfId="506" priority="841" operator="equal">
      <formula>"Bajo"</formula>
    </cfRule>
  </conditionalFormatting>
  <conditionalFormatting sqref="Z45">
    <cfRule type="cellIs" dxfId="505" priority="842" operator="equal">
      <formula>"Muy Alta"</formula>
    </cfRule>
  </conditionalFormatting>
  <conditionalFormatting sqref="Z45">
    <cfRule type="cellIs" dxfId="504" priority="843" operator="equal">
      <formula>"Alta"</formula>
    </cfRule>
  </conditionalFormatting>
  <conditionalFormatting sqref="Z45">
    <cfRule type="cellIs" dxfId="503" priority="844" operator="equal">
      <formula>"Media"</formula>
    </cfRule>
  </conditionalFormatting>
  <conditionalFormatting sqref="Z45">
    <cfRule type="cellIs" dxfId="502" priority="845" operator="equal">
      <formula>"Baja"</formula>
    </cfRule>
  </conditionalFormatting>
  <conditionalFormatting sqref="Z45">
    <cfRule type="cellIs" dxfId="501" priority="846" operator="equal">
      <formula>"Muy Baja"</formula>
    </cfRule>
  </conditionalFormatting>
  <conditionalFormatting sqref="AD45">
    <cfRule type="cellIs" dxfId="500" priority="852" operator="equal">
      <formula>"Extremo"</formula>
    </cfRule>
  </conditionalFormatting>
  <conditionalFormatting sqref="AD45">
    <cfRule type="cellIs" dxfId="499" priority="853" operator="equal">
      <formula>"Alto"</formula>
    </cfRule>
  </conditionalFormatting>
  <conditionalFormatting sqref="AD45">
    <cfRule type="cellIs" dxfId="498" priority="854" operator="equal">
      <formula>"Moderado"</formula>
    </cfRule>
  </conditionalFormatting>
  <conditionalFormatting sqref="AD45">
    <cfRule type="cellIs" dxfId="497" priority="855" operator="equal">
      <formula>"Bajo"</formula>
    </cfRule>
  </conditionalFormatting>
  <conditionalFormatting sqref="L45">
    <cfRule type="containsText" dxfId="496" priority="856" operator="containsText" text="❌">
      <formula>NOT(ISERROR(SEARCH(("❌"),(L45))))</formula>
    </cfRule>
  </conditionalFormatting>
  <conditionalFormatting sqref="I49">
    <cfRule type="cellIs" dxfId="495" priority="886" operator="equal">
      <formula>"Muy Alta"</formula>
    </cfRule>
  </conditionalFormatting>
  <conditionalFormatting sqref="I49">
    <cfRule type="cellIs" dxfId="494" priority="887" operator="equal">
      <formula>"Alta"</formula>
    </cfRule>
  </conditionalFormatting>
  <conditionalFormatting sqref="I49">
    <cfRule type="cellIs" dxfId="493" priority="888" operator="equal">
      <formula>"Media"</formula>
    </cfRule>
  </conditionalFormatting>
  <conditionalFormatting sqref="I49">
    <cfRule type="cellIs" dxfId="492" priority="889" operator="equal">
      <formula>"Baja"</formula>
    </cfRule>
  </conditionalFormatting>
  <conditionalFormatting sqref="I49">
    <cfRule type="cellIs" dxfId="491" priority="890" operator="equal">
      <formula>"Muy Baja"</formula>
    </cfRule>
  </conditionalFormatting>
  <conditionalFormatting sqref="M49">
    <cfRule type="cellIs" dxfId="490" priority="891" operator="equal">
      <formula>"Catastrófico"</formula>
    </cfRule>
  </conditionalFormatting>
  <conditionalFormatting sqref="M49">
    <cfRule type="cellIs" dxfId="489" priority="892" operator="equal">
      <formula>"Mayor"</formula>
    </cfRule>
  </conditionalFormatting>
  <conditionalFormatting sqref="M49">
    <cfRule type="cellIs" dxfId="488" priority="893" operator="equal">
      <formula>"Moderado"</formula>
    </cfRule>
  </conditionalFormatting>
  <conditionalFormatting sqref="M49">
    <cfRule type="cellIs" dxfId="487" priority="894" operator="equal">
      <formula>"Menor"</formula>
    </cfRule>
  </conditionalFormatting>
  <conditionalFormatting sqref="M49">
    <cfRule type="cellIs" dxfId="486" priority="895" operator="equal">
      <formula>"Leve"</formula>
    </cfRule>
  </conditionalFormatting>
  <conditionalFormatting sqref="O49">
    <cfRule type="cellIs" dxfId="485" priority="896" operator="equal">
      <formula>"Extremo"</formula>
    </cfRule>
  </conditionalFormatting>
  <conditionalFormatting sqref="O49">
    <cfRule type="cellIs" dxfId="484" priority="897" operator="equal">
      <formula>"Alto"</formula>
    </cfRule>
  </conditionalFormatting>
  <conditionalFormatting sqref="O49">
    <cfRule type="cellIs" dxfId="483" priority="898" operator="equal">
      <formula>"Moderado"</formula>
    </cfRule>
  </conditionalFormatting>
  <conditionalFormatting sqref="O49">
    <cfRule type="cellIs" dxfId="482" priority="899" operator="equal">
      <formula>"Bajo"</formula>
    </cfRule>
  </conditionalFormatting>
  <conditionalFormatting sqref="Z49">
    <cfRule type="cellIs" dxfId="481" priority="900" operator="equal">
      <formula>"Muy Alta"</formula>
    </cfRule>
  </conditionalFormatting>
  <conditionalFormatting sqref="Z49">
    <cfRule type="cellIs" dxfId="480" priority="901" operator="equal">
      <formula>"Alta"</formula>
    </cfRule>
  </conditionalFormatting>
  <conditionalFormatting sqref="Z49">
    <cfRule type="cellIs" dxfId="479" priority="902" operator="equal">
      <formula>"Media"</formula>
    </cfRule>
  </conditionalFormatting>
  <conditionalFormatting sqref="Z49">
    <cfRule type="cellIs" dxfId="478" priority="903" operator="equal">
      <formula>"Baja"</formula>
    </cfRule>
  </conditionalFormatting>
  <conditionalFormatting sqref="Z49">
    <cfRule type="cellIs" dxfId="477" priority="904" operator="equal">
      <formula>"Muy Baja"</formula>
    </cfRule>
  </conditionalFormatting>
  <conditionalFormatting sqref="AD49">
    <cfRule type="cellIs" dxfId="476" priority="910" operator="equal">
      <formula>"Extremo"</formula>
    </cfRule>
  </conditionalFormatting>
  <conditionalFormatting sqref="AD49">
    <cfRule type="cellIs" dxfId="475" priority="911" operator="equal">
      <formula>"Alto"</formula>
    </cfRule>
  </conditionalFormatting>
  <conditionalFormatting sqref="AD49">
    <cfRule type="cellIs" dxfId="474" priority="912" operator="equal">
      <formula>"Moderado"</formula>
    </cfRule>
  </conditionalFormatting>
  <conditionalFormatting sqref="AD49">
    <cfRule type="cellIs" dxfId="473" priority="913" operator="equal">
      <formula>"Bajo"</formula>
    </cfRule>
  </conditionalFormatting>
  <conditionalFormatting sqref="L49">
    <cfRule type="containsText" dxfId="472" priority="914" operator="containsText" text="❌">
      <formula>NOT(ISERROR(SEARCH(("❌"),(L49))))</formula>
    </cfRule>
  </conditionalFormatting>
  <conditionalFormatting sqref="I32">
    <cfRule type="cellIs" dxfId="471" priority="973" operator="equal">
      <formula>"Muy Alta"</formula>
    </cfRule>
  </conditionalFormatting>
  <conditionalFormatting sqref="I32">
    <cfRule type="cellIs" dxfId="470" priority="974" operator="equal">
      <formula>"Alta"</formula>
    </cfRule>
  </conditionalFormatting>
  <conditionalFormatting sqref="I32">
    <cfRule type="cellIs" dxfId="469" priority="975" operator="equal">
      <formula>"Media"</formula>
    </cfRule>
  </conditionalFormatting>
  <conditionalFormatting sqref="I32">
    <cfRule type="cellIs" dxfId="468" priority="976" operator="equal">
      <formula>"Baja"</formula>
    </cfRule>
  </conditionalFormatting>
  <conditionalFormatting sqref="I32">
    <cfRule type="cellIs" dxfId="467" priority="977" operator="equal">
      <formula>"Muy Baja"</formula>
    </cfRule>
  </conditionalFormatting>
  <conditionalFormatting sqref="M32">
    <cfRule type="cellIs" dxfId="466" priority="978" operator="equal">
      <formula>"Catastrófico"</formula>
    </cfRule>
  </conditionalFormatting>
  <conditionalFormatting sqref="M32">
    <cfRule type="cellIs" dxfId="465" priority="979" operator="equal">
      <formula>"Mayor"</formula>
    </cfRule>
  </conditionalFormatting>
  <conditionalFormatting sqref="M32">
    <cfRule type="cellIs" dxfId="464" priority="980" operator="equal">
      <formula>"Moderado"</formula>
    </cfRule>
  </conditionalFormatting>
  <conditionalFormatting sqref="M32">
    <cfRule type="cellIs" dxfId="463" priority="981" operator="equal">
      <formula>"Menor"</formula>
    </cfRule>
  </conditionalFormatting>
  <conditionalFormatting sqref="M32">
    <cfRule type="cellIs" dxfId="462" priority="982" operator="equal">
      <formula>"Leve"</formula>
    </cfRule>
  </conditionalFormatting>
  <conditionalFormatting sqref="O32">
    <cfRule type="cellIs" dxfId="461" priority="983" operator="equal">
      <formula>"Extremo"</formula>
    </cfRule>
  </conditionalFormatting>
  <conditionalFormatting sqref="O32">
    <cfRule type="cellIs" dxfId="460" priority="984" operator="equal">
      <formula>"Alto"</formula>
    </cfRule>
  </conditionalFormatting>
  <conditionalFormatting sqref="O32">
    <cfRule type="cellIs" dxfId="459" priority="985" operator="equal">
      <formula>"Moderado"</formula>
    </cfRule>
  </conditionalFormatting>
  <conditionalFormatting sqref="O32">
    <cfRule type="cellIs" dxfId="458" priority="986" operator="equal">
      <formula>"Bajo"</formula>
    </cfRule>
  </conditionalFormatting>
  <conditionalFormatting sqref="Z32:Z34">
    <cfRule type="cellIs" dxfId="457" priority="987" operator="equal">
      <formula>"Muy Alta"</formula>
    </cfRule>
  </conditionalFormatting>
  <conditionalFormatting sqref="Z32:Z34">
    <cfRule type="cellIs" dxfId="456" priority="988" operator="equal">
      <formula>"Alta"</formula>
    </cfRule>
  </conditionalFormatting>
  <conditionalFormatting sqref="Z32:Z34">
    <cfRule type="cellIs" dxfId="455" priority="989" operator="equal">
      <formula>"Media"</formula>
    </cfRule>
  </conditionalFormatting>
  <conditionalFormatting sqref="Z32:Z34">
    <cfRule type="cellIs" dxfId="454" priority="990" operator="equal">
      <formula>"Baja"</formula>
    </cfRule>
  </conditionalFormatting>
  <conditionalFormatting sqref="Z32:Z34">
    <cfRule type="cellIs" dxfId="453" priority="991" operator="equal">
      <formula>"Muy Baja"</formula>
    </cfRule>
  </conditionalFormatting>
  <conditionalFormatting sqref="AD32:AD34">
    <cfRule type="cellIs" dxfId="452" priority="997" operator="equal">
      <formula>"Extremo"</formula>
    </cfRule>
  </conditionalFormatting>
  <conditionalFormatting sqref="AD32:AD34">
    <cfRule type="cellIs" dxfId="451" priority="998" operator="equal">
      <formula>"Alto"</formula>
    </cfRule>
  </conditionalFormatting>
  <conditionalFormatting sqref="AD32:AD34">
    <cfRule type="cellIs" dxfId="450" priority="999" operator="equal">
      <formula>"Moderado"</formula>
    </cfRule>
  </conditionalFormatting>
  <conditionalFormatting sqref="AD32:AD34">
    <cfRule type="cellIs" dxfId="449" priority="1000" operator="equal">
      <formula>"Bajo"</formula>
    </cfRule>
  </conditionalFormatting>
  <conditionalFormatting sqref="L32">
    <cfRule type="containsText" dxfId="448" priority="1001" operator="containsText" text="❌">
      <formula>NOT(ISERROR(SEARCH(("❌"),(L32))))</formula>
    </cfRule>
  </conditionalFormatting>
  <conditionalFormatting sqref="I35">
    <cfRule type="cellIs" dxfId="447" priority="1002" operator="equal">
      <formula>"Muy Alta"</formula>
    </cfRule>
  </conditionalFormatting>
  <conditionalFormatting sqref="I35">
    <cfRule type="cellIs" dxfId="446" priority="1003" operator="equal">
      <formula>"Alta"</formula>
    </cfRule>
  </conditionalFormatting>
  <conditionalFormatting sqref="I35">
    <cfRule type="cellIs" dxfId="445" priority="1004" operator="equal">
      <formula>"Media"</formula>
    </cfRule>
  </conditionalFormatting>
  <conditionalFormatting sqref="I35">
    <cfRule type="cellIs" dxfId="444" priority="1005" operator="equal">
      <formula>"Baja"</formula>
    </cfRule>
  </conditionalFormatting>
  <conditionalFormatting sqref="I35">
    <cfRule type="cellIs" dxfId="443" priority="1006" operator="equal">
      <formula>"Muy Baja"</formula>
    </cfRule>
  </conditionalFormatting>
  <conditionalFormatting sqref="M35">
    <cfRule type="cellIs" dxfId="442" priority="1007" operator="equal">
      <formula>"Catastrófico"</formula>
    </cfRule>
  </conditionalFormatting>
  <conditionalFormatting sqref="M35">
    <cfRule type="cellIs" dxfId="441" priority="1008" operator="equal">
      <formula>"Mayor"</formula>
    </cfRule>
  </conditionalFormatting>
  <conditionalFormatting sqref="M35">
    <cfRule type="cellIs" dxfId="440" priority="1009" operator="equal">
      <formula>"Moderado"</formula>
    </cfRule>
  </conditionalFormatting>
  <conditionalFormatting sqref="M35">
    <cfRule type="cellIs" dxfId="439" priority="1010" operator="equal">
      <formula>"Menor"</formula>
    </cfRule>
  </conditionalFormatting>
  <conditionalFormatting sqref="M35">
    <cfRule type="cellIs" dxfId="438" priority="1011" operator="equal">
      <formula>"Leve"</formula>
    </cfRule>
  </conditionalFormatting>
  <conditionalFormatting sqref="O35">
    <cfRule type="cellIs" dxfId="437" priority="1012" operator="equal">
      <formula>"Extremo"</formula>
    </cfRule>
  </conditionalFormatting>
  <conditionalFormatting sqref="O35">
    <cfRule type="cellIs" dxfId="436" priority="1013" operator="equal">
      <formula>"Alto"</formula>
    </cfRule>
  </conditionalFormatting>
  <conditionalFormatting sqref="O35">
    <cfRule type="cellIs" dxfId="435" priority="1014" operator="equal">
      <formula>"Moderado"</formula>
    </cfRule>
  </conditionalFormatting>
  <conditionalFormatting sqref="O35">
    <cfRule type="cellIs" dxfId="434" priority="1015" operator="equal">
      <formula>"Bajo"</formula>
    </cfRule>
  </conditionalFormatting>
  <conditionalFormatting sqref="Z35:Z37">
    <cfRule type="cellIs" dxfId="433" priority="1016" operator="equal">
      <formula>"Muy Alta"</formula>
    </cfRule>
  </conditionalFormatting>
  <conditionalFormatting sqref="Z35:Z37">
    <cfRule type="cellIs" dxfId="432" priority="1017" operator="equal">
      <formula>"Alta"</formula>
    </cfRule>
  </conditionalFormatting>
  <conditionalFormatting sqref="Z35:Z37">
    <cfRule type="cellIs" dxfId="431" priority="1018" operator="equal">
      <formula>"Media"</formula>
    </cfRule>
  </conditionalFormatting>
  <conditionalFormatting sqref="Z35:Z37">
    <cfRule type="cellIs" dxfId="430" priority="1019" operator="equal">
      <formula>"Baja"</formula>
    </cfRule>
  </conditionalFormatting>
  <conditionalFormatting sqref="Z35:Z37">
    <cfRule type="cellIs" dxfId="429" priority="1020" operator="equal">
      <formula>"Muy Baja"</formula>
    </cfRule>
  </conditionalFormatting>
  <conditionalFormatting sqref="AD35:AD37">
    <cfRule type="cellIs" dxfId="428" priority="1026" operator="equal">
      <formula>"Extremo"</formula>
    </cfRule>
  </conditionalFormatting>
  <conditionalFormatting sqref="AD35:AD37">
    <cfRule type="cellIs" dxfId="427" priority="1027" operator="equal">
      <formula>"Alto"</formula>
    </cfRule>
  </conditionalFormatting>
  <conditionalFormatting sqref="AD35:AD37">
    <cfRule type="cellIs" dxfId="426" priority="1028" operator="equal">
      <formula>"Moderado"</formula>
    </cfRule>
  </conditionalFormatting>
  <conditionalFormatting sqref="AD35:AD37">
    <cfRule type="cellIs" dxfId="425" priority="1029" operator="equal">
      <formula>"Bajo"</formula>
    </cfRule>
  </conditionalFormatting>
  <conditionalFormatting sqref="L35">
    <cfRule type="containsText" dxfId="424" priority="1030" operator="containsText" text="❌">
      <formula>NOT(ISERROR(SEARCH(("❌"),(L35))))</formula>
    </cfRule>
  </conditionalFormatting>
  <conditionalFormatting sqref="I38">
    <cfRule type="cellIs" dxfId="423" priority="1060" operator="equal">
      <formula>"Muy Alta"</formula>
    </cfRule>
  </conditionalFormatting>
  <conditionalFormatting sqref="I38">
    <cfRule type="cellIs" dxfId="422" priority="1061" operator="equal">
      <formula>"Alta"</formula>
    </cfRule>
  </conditionalFormatting>
  <conditionalFormatting sqref="I38">
    <cfRule type="cellIs" dxfId="421" priority="1062" operator="equal">
      <formula>"Media"</formula>
    </cfRule>
  </conditionalFormatting>
  <conditionalFormatting sqref="I38">
    <cfRule type="cellIs" dxfId="420" priority="1063" operator="equal">
      <formula>"Baja"</formula>
    </cfRule>
  </conditionalFormatting>
  <conditionalFormatting sqref="I38">
    <cfRule type="cellIs" dxfId="419" priority="1064" operator="equal">
      <formula>"Muy Baja"</formula>
    </cfRule>
  </conditionalFormatting>
  <conditionalFormatting sqref="M38">
    <cfRule type="cellIs" dxfId="418" priority="1065" operator="equal">
      <formula>"Catastrófico"</formula>
    </cfRule>
  </conditionalFormatting>
  <conditionalFormatting sqref="M38">
    <cfRule type="cellIs" dxfId="417" priority="1066" operator="equal">
      <formula>"Mayor"</formula>
    </cfRule>
  </conditionalFormatting>
  <conditionalFormatting sqref="M38">
    <cfRule type="cellIs" dxfId="416" priority="1067" operator="equal">
      <formula>"Moderado"</formula>
    </cfRule>
  </conditionalFormatting>
  <conditionalFormatting sqref="M38">
    <cfRule type="cellIs" dxfId="415" priority="1068" operator="equal">
      <formula>"Menor"</formula>
    </cfRule>
  </conditionalFormatting>
  <conditionalFormatting sqref="M38">
    <cfRule type="cellIs" dxfId="414" priority="1069" operator="equal">
      <formula>"Leve"</formula>
    </cfRule>
  </conditionalFormatting>
  <conditionalFormatting sqref="O38">
    <cfRule type="cellIs" dxfId="413" priority="1070" operator="equal">
      <formula>"Extremo"</formula>
    </cfRule>
  </conditionalFormatting>
  <conditionalFormatting sqref="O38">
    <cfRule type="cellIs" dxfId="412" priority="1071" operator="equal">
      <formula>"Alto"</formula>
    </cfRule>
  </conditionalFormatting>
  <conditionalFormatting sqref="O38">
    <cfRule type="cellIs" dxfId="411" priority="1072" operator="equal">
      <formula>"Moderado"</formula>
    </cfRule>
  </conditionalFormatting>
  <conditionalFormatting sqref="O38">
    <cfRule type="cellIs" dxfId="410" priority="1073" operator="equal">
      <formula>"Bajo"</formula>
    </cfRule>
  </conditionalFormatting>
  <conditionalFormatting sqref="Z38:Z40">
    <cfRule type="cellIs" dxfId="409" priority="1074" operator="equal">
      <formula>"Muy Alta"</formula>
    </cfRule>
  </conditionalFormatting>
  <conditionalFormatting sqref="Z38:Z40">
    <cfRule type="cellIs" dxfId="408" priority="1075" operator="equal">
      <formula>"Alta"</formula>
    </cfRule>
  </conditionalFormatting>
  <conditionalFormatting sqref="Z38:Z40">
    <cfRule type="cellIs" dxfId="407" priority="1076" operator="equal">
      <formula>"Media"</formula>
    </cfRule>
  </conditionalFormatting>
  <conditionalFormatting sqref="Z38:Z40">
    <cfRule type="cellIs" dxfId="406" priority="1077" operator="equal">
      <formula>"Baja"</formula>
    </cfRule>
  </conditionalFormatting>
  <conditionalFormatting sqref="Z38:Z40">
    <cfRule type="cellIs" dxfId="405" priority="1078" operator="equal">
      <formula>"Muy Baja"</formula>
    </cfRule>
  </conditionalFormatting>
  <conditionalFormatting sqref="AD38:AD40">
    <cfRule type="cellIs" dxfId="404" priority="1084" operator="equal">
      <formula>"Extremo"</formula>
    </cfRule>
  </conditionalFormatting>
  <conditionalFormatting sqref="AD38:AD40">
    <cfRule type="cellIs" dxfId="403" priority="1085" operator="equal">
      <formula>"Alto"</formula>
    </cfRule>
  </conditionalFormatting>
  <conditionalFormatting sqref="AD38:AD40">
    <cfRule type="cellIs" dxfId="402" priority="1086" operator="equal">
      <formula>"Moderado"</formula>
    </cfRule>
  </conditionalFormatting>
  <conditionalFormatting sqref="AD38:AD40">
    <cfRule type="cellIs" dxfId="401" priority="1087" operator="equal">
      <formula>"Bajo"</formula>
    </cfRule>
  </conditionalFormatting>
  <conditionalFormatting sqref="L38">
    <cfRule type="containsText" dxfId="400" priority="1088" operator="containsText" text="❌">
      <formula>NOT(ISERROR(SEARCH(("❌"),(L38))))</formula>
    </cfRule>
  </conditionalFormatting>
  <conditionalFormatting sqref="I41">
    <cfRule type="cellIs" dxfId="399" priority="1118" operator="equal">
      <formula>"Muy Alta"</formula>
    </cfRule>
  </conditionalFormatting>
  <conditionalFormatting sqref="I41">
    <cfRule type="cellIs" dxfId="398" priority="1119" operator="equal">
      <formula>"Alta"</formula>
    </cfRule>
  </conditionalFormatting>
  <conditionalFormatting sqref="I41">
    <cfRule type="cellIs" dxfId="397" priority="1120" operator="equal">
      <formula>"Media"</formula>
    </cfRule>
  </conditionalFormatting>
  <conditionalFormatting sqref="I41">
    <cfRule type="cellIs" dxfId="396" priority="1121" operator="equal">
      <formula>"Baja"</formula>
    </cfRule>
  </conditionalFormatting>
  <conditionalFormatting sqref="I41">
    <cfRule type="cellIs" dxfId="395" priority="1122" operator="equal">
      <formula>"Muy Baja"</formula>
    </cfRule>
  </conditionalFormatting>
  <conditionalFormatting sqref="M41">
    <cfRule type="cellIs" dxfId="394" priority="1123" operator="equal">
      <formula>"Catastrófico"</formula>
    </cfRule>
  </conditionalFormatting>
  <conditionalFormatting sqref="M41">
    <cfRule type="cellIs" dxfId="393" priority="1124" operator="equal">
      <formula>"Mayor"</formula>
    </cfRule>
  </conditionalFormatting>
  <conditionalFormatting sqref="M41">
    <cfRule type="cellIs" dxfId="392" priority="1125" operator="equal">
      <formula>"Moderado"</formula>
    </cfRule>
  </conditionalFormatting>
  <conditionalFormatting sqref="M41">
    <cfRule type="cellIs" dxfId="391" priority="1126" operator="equal">
      <formula>"Menor"</formula>
    </cfRule>
  </conditionalFormatting>
  <conditionalFormatting sqref="M41">
    <cfRule type="cellIs" dxfId="390" priority="1127" operator="equal">
      <formula>"Leve"</formula>
    </cfRule>
  </conditionalFormatting>
  <conditionalFormatting sqref="O41">
    <cfRule type="cellIs" dxfId="389" priority="1128" operator="equal">
      <formula>"Extremo"</formula>
    </cfRule>
  </conditionalFormatting>
  <conditionalFormatting sqref="O41">
    <cfRule type="cellIs" dxfId="388" priority="1129" operator="equal">
      <formula>"Alto"</formula>
    </cfRule>
  </conditionalFormatting>
  <conditionalFormatting sqref="O41">
    <cfRule type="cellIs" dxfId="387" priority="1130" operator="equal">
      <formula>"Moderado"</formula>
    </cfRule>
  </conditionalFormatting>
  <conditionalFormatting sqref="O41">
    <cfRule type="cellIs" dxfId="386" priority="1131" operator="equal">
      <formula>"Bajo"</formula>
    </cfRule>
  </conditionalFormatting>
  <conditionalFormatting sqref="Z41:Z43">
    <cfRule type="cellIs" dxfId="385" priority="1132" operator="equal">
      <formula>"Muy Alta"</formula>
    </cfRule>
  </conditionalFormatting>
  <conditionalFormatting sqref="Z41:Z43">
    <cfRule type="cellIs" dxfId="384" priority="1133" operator="equal">
      <formula>"Alta"</formula>
    </cfRule>
  </conditionalFormatting>
  <conditionalFormatting sqref="Z41:Z43">
    <cfRule type="cellIs" dxfId="383" priority="1134" operator="equal">
      <formula>"Media"</formula>
    </cfRule>
  </conditionalFormatting>
  <conditionalFormatting sqref="Z41:Z43">
    <cfRule type="cellIs" dxfId="382" priority="1135" operator="equal">
      <formula>"Baja"</formula>
    </cfRule>
  </conditionalFormatting>
  <conditionalFormatting sqref="Z41:Z43">
    <cfRule type="cellIs" dxfId="381" priority="1136" operator="equal">
      <formula>"Muy Baja"</formula>
    </cfRule>
  </conditionalFormatting>
  <conditionalFormatting sqref="AD41:AD43">
    <cfRule type="cellIs" dxfId="380" priority="1142" operator="equal">
      <formula>"Extremo"</formula>
    </cfRule>
  </conditionalFormatting>
  <conditionalFormatting sqref="AD41:AD43">
    <cfRule type="cellIs" dxfId="379" priority="1143" operator="equal">
      <formula>"Alto"</formula>
    </cfRule>
  </conditionalFormatting>
  <conditionalFormatting sqref="AD41:AD43">
    <cfRule type="cellIs" dxfId="378" priority="1144" operator="equal">
      <formula>"Moderado"</formula>
    </cfRule>
  </conditionalFormatting>
  <conditionalFormatting sqref="AD41:AD43">
    <cfRule type="cellIs" dxfId="377" priority="1145" operator="equal">
      <formula>"Bajo"</formula>
    </cfRule>
  </conditionalFormatting>
  <conditionalFormatting sqref="L41">
    <cfRule type="containsText" dxfId="376" priority="1146" operator="containsText" text="❌">
      <formula>NOT(ISERROR(SEARCH(("❌"),(L41))))</formula>
    </cfRule>
  </conditionalFormatting>
  <conditionalFormatting sqref="I56">
    <cfRule type="cellIs" dxfId="375" priority="1176" operator="equal">
      <formula>"Muy Alta"</formula>
    </cfRule>
  </conditionalFormatting>
  <conditionalFormatting sqref="I56">
    <cfRule type="cellIs" dxfId="374" priority="1177" operator="equal">
      <formula>"Alta"</formula>
    </cfRule>
  </conditionalFormatting>
  <conditionalFormatting sqref="I56">
    <cfRule type="cellIs" dxfId="373" priority="1178" operator="equal">
      <formula>"Media"</formula>
    </cfRule>
  </conditionalFormatting>
  <conditionalFormatting sqref="I56">
    <cfRule type="cellIs" dxfId="372" priority="1179" operator="equal">
      <formula>"Baja"</formula>
    </cfRule>
  </conditionalFormatting>
  <conditionalFormatting sqref="I56">
    <cfRule type="cellIs" dxfId="371" priority="1180" operator="equal">
      <formula>"Muy Baja"</formula>
    </cfRule>
  </conditionalFormatting>
  <conditionalFormatting sqref="M56">
    <cfRule type="cellIs" dxfId="370" priority="1181" operator="equal">
      <formula>"Catastrófico"</formula>
    </cfRule>
  </conditionalFormatting>
  <conditionalFormatting sqref="M56">
    <cfRule type="cellIs" dxfId="369" priority="1182" operator="equal">
      <formula>"Mayor"</formula>
    </cfRule>
  </conditionalFormatting>
  <conditionalFormatting sqref="M56">
    <cfRule type="cellIs" dxfId="368" priority="1183" operator="equal">
      <formula>"Moderado"</formula>
    </cfRule>
  </conditionalFormatting>
  <conditionalFormatting sqref="M56">
    <cfRule type="cellIs" dxfId="367" priority="1184" operator="equal">
      <formula>"Menor"</formula>
    </cfRule>
  </conditionalFormatting>
  <conditionalFormatting sqref="M56">
    <cfRule type="cellIs" dxfId="366" priority="1185" operator="equal">
      <formula>"Leve"</formula>
    </cfRule>
  </conditionalFormatting>
  <conditionalFormatting sqref="O56">
    <cfRule type="cellIs" dxfId="365" priority="1186" operator="equal">
      <formula>"Extremo"</formula>
    </cfRule>
  </conditionalFormatting>
  <conditionalFormatting sqref="O56">
    <cfRule type="cellIs" dxfId="364" priority="1187" operator="equal">
      <formula>"Alto"</formula>
    </cfRule>
  </conditionalFormatting>
  <conditionalFormatting sqref="O56">
    <cfRule type="cellIs" dxfId="363" priority="1188" operator="equal">
      <formula>"Moderado"</formula>
    </cfRule>
  </conditionalFormatting>
  <conditionalFormatting sqref="O56">
    <cfRule type="cellIs" dxfId="362" priority="1189" operator="equal">
      <formula>"Bajo"</formula>
    </cfRule>
  </conditionalFormatting>
  <conditionalFormatting sqref="Z56">
    <cfRule type="cellIs" dxfId="361" priority="1190" operator="equal">
      <formula>"Muy Alta"</formula>
    </cfRule>
  </conditionalFormatting>
  <conditionalFormatting sqref="Z56">
    <cfRule type="cellIs" dxfId="360" priority="1191" operator="equal">
      <formula>"Alta"</formula>
    </cfRule>
  </conditionalFormatting>
  <conditionalFormatting sqref="Z56">
    <cfRule type="cellIs" dxfId="359" priority="1192" operator="equal">
      <formula>"Media"</formula>
    </cfRule>
  </conditionalFormatting>
  <conditionalFormatting sqref="Z56">
    <cfRule type="cellIs" dxfId="358" priority="1193" operator="equal">
      <formula>"Baja"</formula>
    </cfRule>
  </conditionalFormatting>
  <conditionalFormatting sqref="Z56">
    <cfRule type="cellIs" dxfId="357" priority="1194" operator="equal">
      <formula>"Muy Baja"</formula>
    </cfRule>
  </conditionalFormatting>
  <conditionalFormatting sqref="AD56">
    <cfRule type="cellIs" dxfId="356" priority="1200" operator="equal">
      <formula>"Extremo"</formula>
    </cfRule>
  </conditionalFormatting>
  <conditionalFormatting sqref="AD56">
    <cfRule type="cellIs" dxfId="355" priority="1201" operator="equal">
      <formula>"Alto"</formula>
    </cfRule>
  </conditionalFormatting>
  <conditionalFormatting sqref="AD56">
    <cfRule type="cellIs" dxfId="354" priority="1202" operator="equal">
      <formula>"Moderado"</formula>
    </cfRule>
  </conditionalFormatting>
  <conditionalFormatting sqref="AD56">
    <cfRule type="cellIs" dxfId="353" priority="1203" operator="equal">
      <formula>"Bajo"</formula>
    </cfRule>
  </conditionalFormatting>
  <conditionalFormatting sqref="L56">
    <cfRule type="containsText" dxfId="352" priority="1204" operator="containsText" text="❌">
      <formula>NOT(ISERROR(SEARCH(("❌"),(L56))))</formula>
    </cfRule>
  </conditionalFormatting>
  <conditionalFormatting sqref="I57">
    <cfRule type="cellIs" dxfId="351" priority="1205" operator="equal">
      <formula>"Muy Alta"</formula>
    </cfRule>
  </conditionalFormatting>
  <conditionalFormatting sqref="I57">
    <cfRule type="cellIs" dxfId="350" priority="1206" operator="equal">
      <formula>"Alta"</formula>
    </cfRule>
  </conditionalFormatting>
  <conditionalFormatting sqref="I57">
    <cfRule type="cellIs" dxfId="349" priority="1207" operator="equal">
      <formula>"Media"</formula>
    </cfRule>
  </conditionalFormatting>
  <conditionalFormatting sqref="I57">
    <cfRule type="cellIs" dxfId="348" priority="1208" operator="equal">
      <formula>"Baja"</formula>
    </cfRule>
  </conditionalFormatting>
  <conditionalFormatting sqref="I57">
    <cfRule type="cellIs" dxfId="347" priority="1209" operator="equal">
      <formula>"Muy Baja"</formula>
    </cfRule>
  </conditionalFormatting>
  <conditionalFormatting sqref="M57">
    <cfRule type="cellIs" dxfId="346" priority="1210" operator="equal">
      <formula>"Catastrófico"</formula>
    </cfRule>
  </conditionalFormatting>
  <conditionalFormatting sqref="M57">
    <cfRule type="cellIs" dxfId="345" priority="1211" operator="equal">
      <formula>"Mayor"</formula>
    </cfRule>
  </conditionalFormatting>
  <conditionalFormatting sqref="M57">
    <cfRule type="cellIs" dxfId="344" priority="1212" operator="equal">
      <formula>"Moderado"</formula>
    </cfRule>
  </conditionalFormatting>
  <conditionalFormatting sqref="M57">
    <cfRule type="cellIs" dxfId="343" priority="1213" operator="equal">
      <formula>"Menor"</formula>
    </cfRule>
  </conditionalFormatting>
  <conditionalFormatting sqref="M57">
    <cfRule type="cellIs" dxfId="342" priority="1214" operator="equal">
      <formula>"Leve"</formula>
    </cfRule>
  </conditionalFormatting>
  <conditionalFormatting sqref="O57">
    <cfRule type="cellIs" dxfId="341" priority="1215" operator="equal">
      <formula>"Extremo"</formula>
    </cfRule>
  </conditionalFormatting>
  <conditionalFormatting sqref="O57">
    <cfRule type="cellIs" dxfId="340" priority="1216" operator="equal">
      <formula>"Alto"</formula>
    </cfRule>
  </conditionalFormatting>
  <conditionalFormatting sqref="O57">
    <cfRule type="cellIs" dxfId="339" priority="1217" operator="equal">
      <formula>"Moderado"</formula>
    </cfRule>
  </conditionalFormatting>
  <conditionalFormatting sqref="O57">
    <cfRule type="cellIs" dxfId="338" priority="1218" operator="equal">
      <formula>"Bajo"</formula>
    </cfRule>
  </conditionalFormatting>
  <conditionalFormatting sqref="L57">
    <cfRule type="containsText" dxfId="337" priority="1233" operator="containsText" text="❌">
      <formula>NOT(ISERROR(SEARCH(("❌"),(L57))))</formula>
    </cfRule>
  </conditionalFormatting>
  <conditionalFormatting sqref="AI49:AI50 AI13:AI20 AI56 AI22:AI45">
    <cfRule type="timePeriod" dxfId="336" priority="100" timePeriod="lastMonth">
      <formula>AND(MONTH(AI13)=MONTH(EDATE(TODAY(),0-1)),YEAR(AI13)=YEAR(EDATE(TODAY(),0-1)))</formula>
    </cfRule>
    <cfRule type="timePeriod" dxfId="335" priority="101" timePeriod="lastMonth">
      <formula>AND(MONTH(AI13)=MONTH(EDATE(TODAY(),0-1)),YEAR(AI13)=YEAR(EDATE(TODAY(),0-1)))</formula>
    </cfRule>
    <cfRule type="timePeriod" dxfId="334" priority="102" timePeriod="lastMonth">
      <formula>AND(MONTH(AI13)=MONTH(EDATE(TODAY(),0-1)),YEAR(AI13)=YEAR(EDATE(TODAY(),0-1)))</formula>
    </cfRule>
  </conditionalFormatting>
  <conditionalFormatting sqref="AB11">
    <cfRule type="cellIs" dxfId="333" priority="71" operator="equal">
      <formula>"Catastrófico"</formula>
    </cfRule>
  </conditionalFormatting>
  <conditionalFormatting sqref="AB11">
    <cfRule type="cellIs" dxfId="332" priority="72" operator="equal">
      <formula>"Mayor"</formula>
    </cfRule>
  </conditionalFormatting>
  <conditionalFormatting sqref="AB11">
    <cfRule type="cellIs" dxfId="331" priority="73" operator="equal">
      <formula>"Moderado"</formula>
    </cfRule>
  </conditionalFormatting>
  <conditionalFormatting sqref="AB11">
    <cfRule type="cellIs" dxfId="330" priority="74" operator="equal">
      <formula>"Menor"</formula>
    </cfRule>
  </conditionalFormatting>
  <conditionalFormatting sqref="AB11">
    <cfRule type="cellIs" dxfId="329" priority="75" operator="equal">
      <formula>"Leve"</formula>
    </cfRule>
  </conditionalFormatting>
  <conditionalFormatting sqref="I11">
    <cfRule type="cellIs" dxfId="328" priority="76" operator="equal">
      <formula>"Muy Alta"</formula>
    </cfRule>
  </conditionalFormatting>
  <conditionalFormatting sqref="I11">
    <cfRule type="cellIs" dxfId="327" priority="77" operator="equal">
      <formula>"Alta"</formula>
    </cfRule>
  </conditionalFormatting>
  <conditionalFormatting sqref="I11">
    <cfRule type="cellIs" dxfId="326" priority="78" operator="equal">
      <formula>"Media"</formula>
    </cfRule>
  </conditionalFormatting>
  <conditionalFormatting sqref="I11">
    <cfRule type="cellIs" dxfId="325" priority="79" operator="equal">
      <formula>"Baja"</formula>
    </cfRule>
  </conditionalFormatting>
  <conditionalFormatting sqref="I11">
    <cfRule type="cellIs" dxfId="324" priority="80" operator="equal">
      <formula>"Muy Baja"</formula>
    </cfRule>
  </conditionalFormatting>
  <conditionalFormatting sqref="M11">
    <cfRule type="cellIs" dxfId="323" priority="81" operator="equal">
      <formula>"Catastrófico"</formula>
    </cfRule>
  </conditionalFormatting>
  <conditionalFormatting sqref="M11">
    <cfRule type="cellIs" dxfId="322" priority="82" operator="equal">
      <formula>"Mayor"</formula>
    </cfRule>
  </conditionalFormatting>
  <conditionalFormatting sqref="M11">
    <cfRule type="cellIs" dxfId="321" priority="83" operator="equal">
      <formula>"Moderado"</formula>
    </cfRule>
  </conditionalFormatting>
  <conditionalFormatting sqref="M11">
    <cfRule type="cellIs" dxfId="320" priority="84" operator="equal">
      <formula>"Menor"</formula>
    </cfRule>
  </conditionalFormatting>
  <conditionalFormatting sqref="M11">
    <cfRule type="cellIs" dxfId="319" priority="85" operator="equal">
      <formula>"Leve"</formula>
    </cfRule>
  </conditionalFormatting>
  <conditionalFormatting sqref="O11">
    <cfRule type="cellIs" dxfId="318" priority="86" operator="equal">
      <formula>"Extremo"</formula>
    </cfRule>
  </conditionalFormatting>
  <conditionalFormatting sqref="O11">
    <cfRule type="cellIs" dxfId="317" priority="87" operator="equal">
      <formula>"Alto"</formula>
    </cfRule>
  </conditionalFormatting>
  <conditionalFormatting sqref="O11">
    <cfRule type="cellIs" dxfId="316" priority="88" operator="equal">
      <formula>"Moderado"</formula>
    </cfRule>
  </conditionalFormatting>
  <conditionalFormatting sqref="O11">
    <cfRule type="cellIs" dxfId="315" priority="89" operator="equal">
      <formula>"Bajo"</formula>
    </cfRule>
  </conditionalFormatting>
  <conditionalFormatting sqref="Z11">
    <cfRule type="cellIs" dxfId="314" priority="90" operator="equal">
      <formula>"Muy Alta"</formula>
    </cfRule>
  </conditionalFormatting>
  <conditionalFormatting sqref="Z11">
    <cfRule type="cellIs" dxfId="313" priority="91" operator="equal">
      <formula>"Alta"</formula>
    </cfRule>
  </conditionalFormatting>
  <conditionalFormatting sqref="Z11">
    <cfRule type="cellIs" dxfId="312" priority="92" operator="equal">
      <formula>"Media"</formula>
    </cfRule>
  </conditionalFormatting>
  <conditionalFormatting sqref="Z11">
    <cfRule type="cellIs" dxfId="311" priority="93" operator="equal">
      <formula>"Baja"</formula>
    </cfRule>
  </conditionalFormatting>
  <conditionalFormatting sqref="Z11">
    <cfRule type="cellIs" dxfId="310" priority="94" operator="equal">
      <formula>"Muy Baja"</formula>
    </cfRule>
  </conditionalFormatting>
  <conditionalFormatting sqref="AD11">
    <cfRule type="cellIs" dxfId="309" priority="95" operator="equal">
      <formula>"Extremo"</formula>
    </cfRule>
  </conditionalFormatting>
  <conditionalFormatting sqref="AD11">
    <cfRule type="cellIs" dxfId="308" priority="96" operator="equal">
      <formula>"Alto"</formula>
    </cfRule>
  </conditionalFormatting>
  <conditionalFormatting sqref="AD11">
    <cfRule type="cellIs" dxfId="307" priority="97" operator="equal">
      <formula>"Moderado"</formula>
    </cfRule>
  </conditionalFormatting>
  <conditionalFormatting sqref="AD11">
    <cfRule type="cellIs" dxfId="306" priority="98" operator="equal">
      <formula>"Bajo"</formula>
    </cfRule>
  </conditionalFormatting>
  <conditionalFormatting sqref="L11">
    <cfRule type="containsText" dxfId="305" priority="99" operator="containsText" text="❌">
      <formula>NOT(ISERROR(SEARCH(("❌"),(L11))))</formula>
    </cfRule>
  </conditionalFormatting>
  <conditionalFormatting sqref="AI11">
    <cfRule type="timePeriod" dxfId="304" priority="68" timePeriod="lastMonth">
      <formula>AND(MONTH(AI11)=MONTH(EDATE(TODAY(),0-1)),YEAR(AI11)=YEAR(EDATE(TODAY(),0-1)))</formula>
    </cfRule>
    <cfRule type="timePeriod" dxfId="303" priority="69" timePeriod="lastMonth">
      <formula>AND(MONTH(AI11)=MONTH(EDATE(TODAY(),0-1)),YEAR(AI11)=YEAR(EDATE(TODAY(),0-1)))</formula>
    </cfRule>
    <cfRule type="timePeriod" dxfId="302" priority="70" timePeriod="lastMonth">
      <formula>AND(MONTH(AI11)=MONTH(EDATE(TODAY(),0-1)),YEAR(AI11)=YEAR(EDATE(TODAY(),0-1)))</formula>
    </cfRule>
  </conditionalFormatting>
  <conditionalFormatting sqref="AB12">
    <cfRule type="cellIs" dxfId="301" priority="10" operator="equal">
      <formula>"Catastrófico"</formula>
    </cfRule>
  </conditionalFormatting>
  <conditionalFormatting sqref="AB12">
    <cfRule type="cellIs" dxfId="300" priority="11" operator="equal">
      <formula>"Mayor"</formula>
    </cfRule>
  </conditionalFormatting>
  <conditionalFormatting sqref="AB12">
    <cfRule type="cellIs" dxfId="299" priority="12" operator="equal">
      <formula>"Moderado"</formula>
    </cfRule>
  </conditionalFormatting>
  <conditionalFormatting sqref="AB12">
    <cfRule type="cellIs" dxfId="298" priority="13" operator="equal">
      <formula>"Menor"</formula>
    </cfRule>
  </conditionalFormatting>
  <conditionalFormatting sqref="AB12">
    <cfRule type="cellIs" dxfId="297" priority="14" operator="equal">
      <formula>"Leve"</formula>
    </cfRule>
  </conditionalFormatting>
  <conditionalFormatting sqref="I12">
    <cfRule type="cellIs" dxfId="296" priority="15" operator="equal">
      <formula>"Muy Alta"</formula>
    </cfRule>
  </conditionalFormatting>
  <conditionalFormatting sqref="I12">
    <cfRule type="cellIs" dxfId="295" priority="16" operator="equal">
      <formula>"Alta"</formula>
    </cfRule>
  </conditionalFormatting>
  <conditionalFormatting sqref="I12">
    <cfRule type="cellIs" dxfId="294" priority="17" operator="equal">
      <formula>"Media"</formula>
    </cfRule>
  </conditionalFormatting>
  <conditionalFormatting sqref="I12">
    <cfRule type="cellIs" dxfId="293" priority="18" operator="equal">
      <formula>"Baja"</formula>
    </cfRule>
  </conditionalFormatting>
  <conditionalFormatting sqref="I12">
    <cfRule type="cellIs" dxfId="292" priority="19" operator="equal">
      <formula>"Muy Baja"</formula>
    </cfRule>
  </conditionalFormatting>
  <conditionalFormatting sqref="M12">
    <cfRule type="cellIs" dxfId="291" priority="20" operator="equal">
      <formula>"Catastrófico"</formula>
    </cfRule>
  </conditionalFormatting>
  <conditionalFormatting sqref="M12">
    <cfRule type="cellIs" dxfId="290" priority="21" operator="equal">
      <formula>"Mayor"</formula>
    </cfRule>
  </conditionalFormatting>
  <conditionalFormatting sqref="M12">
    <cfRule type="cellIs" dxfId="289" priority="22" operator="equal">
      <formula>"Moderado"</formula>
    </cfRule>
  </conditionalFormatting>
  <conditionalFormatting sqref="M12">
    <cfRule type="cellIs" dxfId="288" priority="23" operator="equal">
      <formula>"Menor"</formula>
    </cfRule>
  </conditionalFormatting>
  <conditionalFormatting sqref="M12">
    <cfRule type="cellIs" dxfId="287" priority="24" operator="equal">
      <formula>"Leve"</formula>
    </cfRule>
  </conditionalFormatting>
  <conditionalFormatting sqref="O12">
    <cfRule type="cellIs" dxfId="286" priority="25" operator="equal">
      <formula>"Extremo"</formula>
    </cfRule>
  </conditionalFormatting>
  <conditionalFormatting sqref="O12">
    <cfRule type="cellIs" dxfId="285" priority="26" operator="equal">
      <formula>"Alto"</formula>
    </cfRule>
  </conditionalFormatting>
  <conditionalFormatting sqref="O12">
    <cfRule type="cellIs" dxfId="284" priority="27" operator="equal">
      <formula>"Moderado"</formula>
    </cfRule>
  </conditionalFormatting>
  <conditionalFormatting sqref="O12">
    <cfRule type="cellIs" dxfId="283" priority="28" operator="equal">
      <formula>"Bajo"</formula>
    </cfRule>
  </conditionalFormatting>
  <conditionalFormatting sqref="Z12">
    <cfRule type="cellIs" dxfId="282" priority="29" operator="equal">
      <formula>"Muy Alta"</formula>
    </cfRule>
  </conditionalFormatting>
  <conditionalFormatting sqref="Z12">
    <cfRule type="cellIs" dxfId="281" priority="30" operator="equal">
      <formula>"Alta"</formula>
    </cfRule>
  </conditionalFormatting>
  <conditionalFormatting sqref="Z12">
    <cfRule type="cellIs" dxfId="280" priority="31" operator="equal">
      <formula>"Media"</formula>
    </cfRule>
  </conditionalFormatting>
  <conditionalFormatting sqref="Z12">
    <cfRule type="cellIs" dxfId="279" priority="32" operator="equal">
      <formula>"Baja"</formula>
    </cfRule>
  </conditionalFormatting>
  <conditionalFormatting sqref="Z12">
    <cfRule type="cellIs" dxfId="278" priority="33" operator="equal">
      <formula>"Muy Baja"</formula>
    </cfRule>
  </conditionalFormatting>
  <conditionalFormatting sqref="AD12">
    <cfRule type="cellIs" dxfId="277" priority="34" operator="equal">
      <formula>"Extremo"</formula>
    </cfRule>
  </conditionalFormatting>
  <conditionalFormatting sqref="AD12">
    <cfRule type="cellIs" dxfId="276" priority="35" operator="equal">
      <formula>"Alto"</formula>
    </cfRule>
  </conditionalFormatting>
  <conditionalFormatting sqref="AD12">
    <cfRule type="cellIs" dxfId="275" priority="36" operator="equal">
      <formula>"Moderado"</formula>
    </cfRule>
  </conditionalFormatting>
  <conditionalFormatting sqref="AD12">
    <cfRule type="cellIs" dxfId="274" priority="37" operator="equal">
      <formula>"Bajo"</formula>
    </cfRule>
  </conditionalFormatting>
  <conditionalFormatting sqref="L12">
    <cfRule type="containsText" dxfId="273" priority="38" operator="containsText" text="❌">
      <formula>NOT(ISERROR(SEARCH(("❌"),(L12))))</formula>
    </cfRule>
  </conditionalFormatting>
  <conditionalFormatting sqref="AI12">
    <cfRule type="timePeriod" dxfId="272" priority="7" timePeriod="lastMonth">
      <formula>AND(MONTH(AI12)=MONTH(EDATE(TODAY(),0-1)),YEAR(AI12)=YEAR(EDATE(TODAY(),0-1)))</formula>
    </cfRule>
    <cfRule type="timePeriod" dxfId="271" priority="8" timePeriod="lastMonth">
      <formula>AND(MONTH(AI12)=MONTH(EDATE(TODAY(),0-1)),YEAR(AI12)=YEAR(EDATE(TODAY(),0-1)))</formula>
    </cfRule>
    <cfRule type="timePeriod" dxfId="270" priority="9" timePeriod="lastMonth">
      <formula>AND(MONTH(AI12)=MONTH(EDATE(TODAY(),0-1)),YEAR(AI12)=YEAR(EDATE(TODAY(),0-1)))</formula>
    </cfRule>
  </conditionalFormatting>
  <conditionalFormatting sqref="AI57">
    <cfRule type="timePeriod" dxfId="269" priority="4" timePeriod="lastMonth">
      <formula>AND(MONTH(AI57)=MONTH(EDATE(TODAY(),0-1)),YEAR(AI57)=YEAR(EDATE(TODAY(),0-1)))</formula>
    </cfRule>
    <cfRule type="timePeriod" dxfId="268" priority="5" timePeriod="lastMonth">
      <formula>AND(MONTH(AI57)=MONTH(EDATE(TODAY(),0-1)),YEAR(AI57)=YEAR(EDATE(TODAY(),0-1)))</formula>
    </cfRule>
    <cfRule type="timePeriod" dxfId="267" priority="6" timePeriod="lastMonth">
      <formula>AND(MONTH(AI57)=MONTH(EDATE(TODAY(),0-1)),YEAR(AI57)=YEAR(EDATE(TODAY(),0-1)))</formula>
    </cfRule>
  </conditionalFormatting>
  <conditionalFormatting sqref="AI21">
    <cfRule type="timePeriod" dxfId="266" priority="1" timePeriod="lastMonth">
      <formula>AND(MONTH(AI21)=MONTH(EDATE(TODAY(),0-1)),YEAR(AI21)=YEAR(EDATE(TODAY(),0-1)))</formula>
    </cfRule>
    <cfRule type="timePeriod" dxfId="265" priority="2" timePeriod="lastMonth">
      <formula>AND(MONTH(AI21)=MONTH(EDATE(TODAY(),0-1)),YEAR(AI21)=YEAR(EDATE(TODAY(),0-1)))</formula>
    </cfRule>
    <cfRule type="timePeriod" dxfId="264" priority="3" timePeriod="lastMonth">
      <formula>AND(MONTH(AI21)=MONTH(EDATE(TODAY(),0-1)),YEAR(AI21)=YEAR(EDATE(TODAY(),0-1)))</formula>
    </cfRule>
  </conditionalFormatting>
  <dataValidations count="2">
    <dataValidation type="list" allowBlank="1" showInputMessage="1" showErrorMessage="1" prompt=" - " sqref="B50">
      <formula1>$H$49:$H$49</formula1>
    </dataValidation>
    <dataValidation allowBlank="1" sqref="AF11:AF45 AF49:AF50 AF51:AG57 AG11:AG50"/>
  </dataValidations>
  <hyperlinks>
    <hyperlink ref="Q51" r:id="rId1" location="gid=1130127983" display="Trimestralmente se registra monitoreo del comportamiento de la infraestructura tecnologica por parte de los ingeneiros conrtatistas y el técnico operativo del area gestión Tecnologica de la OAP por medio de un plan de mantenimiento y monitoreo. https://do"/>
    <hyperlink ref="Q52" r:id="rId2" location="gid=1130127983"/>
  </hyperlinks>
  <pageMargins left="0.7" right="0.7" top="0.75" bottom="0.75" header="0" footer="0"/>
  <pageSetup orientation="portrait" r:id="rId3"/>
  <drawing r:id="rId4"/>
  <extLst>
    <ext xmlns:x14="http://schemas.microsoft.com/office/spreadsheetml/2009/9/main" uri="{CCE6A557-97BC-4b89-ADB6-D9C93CAAB3DF}">
      <x14:dataValidations xmlns:xm="http://schemas.microsoft.com/office/excel/2006/main" count="15">
        <x14:dataValidation type="list" allowBlank="1" showErrorMessage="1">
          <x14:formula1>
            <xm:f>'Opciones Tratamiento'!$E$2:$E$4</xm:f>
          </x14:formula1>
          <xm:sqref>C26 C24 C29 C35 C38 C41 C11:C13 C32 C44:C46 C16:C17 C22 C49:C52 C55:C57</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AI49:AI56 AI11:AI15 AI17:AI20 AI22:AI45</xm:sqref>
        </x14:dataValidation>
        <x14:dataValidation type="list" allowBlank="1" showErrorMessage="1">
          <x14:formula1>
            <xm:f>'Tabla Impacto'!$F$141:$F$152</xm:f>
          </x14:formula1>
          <xm:sqref>K26 K24 K29 K35 K38 K41 K11:K13 K32 K44:K46 K16:K17 K22 K49:K52 K55:K57</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AH11:AH57</xm:sqref>
        </x14:dataValidation>
        <x14:dataValidation type="list" allowBlank="1" showErrorMessage="1">
          <x14:formula1>
            <xm:f>'Opciones Tratamiento'!$B$13:$B$21</xm:f>
          </x14:formula1>
          <xm:sqref>G26 G24 G29 G35 G38 G41 G11:G13 G32 G44:G46 G16:G17 G22 G49:G52 G55:G57</xm:sqref>
        </x14:dataValidation>
        <x14:dataValidation type="custom" allowBlank="1" showInputMessage="1" showErrorMessage="1" prompt="Recuerde que las acciones se generan bajo la medida de mitigar el riesgo">
          <x14:formula1>
            <xm:f>IF(OR(AE28='Opciones Tratamiento'!$B$2,AE28='Opciones Tratamiento'!$B$3,AE28='Opciones Tratamiento'!$B$4),ISBLANK(AE28),ISTEXT(AE28))</xm:f>
          </x14:formula1>
          <xm:sqref>AJ28</xm:sqref>
        </x14:dataValidation>
        <x14:dataValidation type="custom" allowBlank="1" showInputMessage="1" showErrorMessage="1" error="Recuerde que las acciones se generan bajo la medida de mitigar el riesgo">
          <x14:formula1>
            <xm:f>IF(OR(AE46='E:\Users\laura.rojas\Downloads\[LA_FT.xlsx]Opciones Tratamiento'!#REF!,AE46='E:\Users\laura.rojas\Downloads\[LA_FT.xlsx]Opciones Tratamiento'!#REF!,AE46='E:\Users\laura.rojas\Downloads\[LA_FT.xlsx]Opciones Tratamiento'!#REF!),ISBLANK(AE46),ISTEXT(AE46))</xm:f>
          </x14:formula1>
          <xm:sqref>AF46:AF48</xm:sqref>
        </x14:dataValidation>
        <x14:dataValidation type="custom" allowBlank="1" showInputMessage="1" showErrorMessage="1" prompt="Recuerde que las acciones se generan bajo la medida de mitigar el riesgo">
          <x14:formula1>
            <xm:f>IF(OR(AE21='E:\Users\laura.rojas\Downloads\[MAPA DE RIESGOS IDEP 2022 - FINAL (3).xlsx]Opciones Tratamiento'!#REF!,AE21='E:\Users\laura.rojas\Downloads\[MAPA DE RIESGOS IDEP 2022 - FINAL (3).xlsx]Opciones Tratamiento'!#REF!,AE21='E:\Users\laura.rojas\Downloads\[MAPA DE RIESGOS IDEP 2022 - FINAL (3).xlsx]Opciones Tratamiento'!#REF!),ISBLANK(AE21),ISTEXT(AE21))</xm:f>
          </x14:formula1>
          <xm:sqref>AI57 AI21</xm:sqref>
        </x14:dataValidation>
        <x14:dataValidation type="custom" allowBlank="1" showInputMessage="1" showErrorMessage="1" error="Recuerde que las acciones se generan bajo la medida de mitigar el riesgo">
          <x14:formula1>
            <xm:f>IF(OR(AE47='E:\Users\laura.rojas\Downloads\[LA_FT.xlsx]Opciones Tratamiento'!#REF!,AE47='E:\Users\laura.rojas\Downloads\[LA_FT.xlsx]Opciones Tratamiento'!#REF!,AE47='E:\Users\laura.rojas\Downloads\[LA_FT.xlsx]Opciones Tratamiento'!#REF!),ISBLANK(AE47),ISTEXT(AE47))</xm:f>
          </x14:formula1>
          <xm:sqref>AI46:AI48</xm:sqref>
        </x14:dataValidation>
        <x14:dataValidation type="list" allowBlank="1" showErrorMessage="1">
          <x14:formula1>
            <xm:f>'Tabla Valoración controles'!$D$11:$D$12</xm:f>
          </x14:formula1>
          <xm:sqref>W11:W57</xm:sqref>
        </x14:dataValidation>
        <x14:dataValidation type="list" allowBlank="1" showErrorMessage="1">
          <x14:formula1>
            <xm:f>'Tabla Valoración controles'!$D$9:$D$10</xm:f>
          </x14:formula1>
          <xm:sqref>V11:V57</xm:sqref>
        </x14:dataValidation>
        <x14:dataValidation type="list" allowBlank="1" showErrorMessage="1">
          <x14:formula1>
            <xm:f>'Tabla Valoración controles'!$D$13:$D$14</xm:f>
          </x14:formula1>
          <xm:sqref>X11:X57</xm:sqref>
        </x14:dataValidation>
        <x14:dataValidation type="list" allowBlank="1" showErrorMessage="1">
          <x14:formula1>
            <xm:f>'Opciones Tratamiento'!$B$2:$B$5</xm:f>
          </x14:formula1>
          <xm:sqref>AE11:AE57</xm:sqref>
        </x14:dataValidation>
        <x14:dataValidation type="list" allowBlank="1" showErrorMessage="1">
          <x14:formula1>
            <xm:f>'Tabla Valoración controles'!$D$7:$D$8</xm:f>
          </x14:formula1>
          <xm:sqref>T11:T57</xm:sqref>
        </x14:dataValidation>
        <x14:dataValidation type="list" allowBlank="1" showErrorMessage="1">
          <x14:formula1>
            <xm:f>'Tabla Valoración controles'!$D$4:$D$6</xm:f>
          </x14:formula1>
          <xm:sqref>S11:S57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984"/>
  <sheetViews>
    <sheetView topLeftCell="A31" zoomScale="65" zoomScaleNormal="55" workbookViewId="0">
      <selection activeCell="B34" sqref="B34"/>
    </sheetView>
  </sheetViews>
  <sheetFormatPr baseColWidth="10" defaultColWidth="14.42578125" defaultRowHeight="15" customHeight="1" x14ac:dyDescent="0.25"/>
  <cols>
    <col min="1" max="1" width="4" customWidth="1"/>
    <col min="2" max="2" width="26.7109375" customWidth="1"/>
    <col min="3" max="3" width="17.42578125" customWidth="1"/>
    <col min="4" max="4" width="38.85546875" customWidth="1"/>
    <col min="5" max="5" width="33.28515625" customWidth="1"/>
    <col min="6" max="6" width="78.7109375" customWidth="1"/>
    <col min="7" max="7" width="19" customWidth="1"/>
    <col min="8" max="8" width="17.85546875" customWidth="1"/>
    <col min="9" max="9" width="16.5703125" customWidth="1"/>
    <col min="10" max="29" width="12.140625" customWidth="1"/>
    <col min="30" max="30" width="17.7109375" customWidth="1"/>
    <col min="31" max="31" width="27.28515625" customWidth="1"/>
    <col min="32" max="32" width="30.5703125" customWidth="1"/>
    <col min="33" max="33" width="17.5703125" customWidth="1"/>
    <col min="34" max="34" width="7.42578125" customWidth="1"/>
    <col min="35" max="35" width="16" customWidth="1"/>
    <col min="36" max="36" width="5.85546875" customWidth="1"/>
    <col min="37" max="37" width="63.28515625" customWidth="1"/>
    <col min="38" max="38" width="15.140625" customWidth="1"/>
    <col min="39" max="39" width="6.85546875" customWidth="1"/>
    <col min="40" max="40" width="5" customWidth="1"/>
    <col min="41" max="41" width="5.5703125" customWidth="1"/>
    <col min="42" max="42" width="7.140625" customWidth="1"/>
    <col min="43" max="43" width="6.7109375" customWidth="1"/>
    <col min="44" max="44" width="7.5703125" customWidth="1"/>
    <col min="45" max="45" width="14.28515625" customWidth="1"/>
    <col min="46" max="46" width="8.7109375" customWidth="1"/>
    <col min="47" max="47" width="10.28515625" customWidth="1"/>
    <col min="48" max="48" width="9.28515625" customWidth="1"/>
    <col min="49" max="49" width="9.140625" customWidth="1"/>
    <col min="50" max="50" width="8.42578125" customWidth="1"/>
    <col min="51" max="51" width="11.5703125" customWidth="1"/>
    <col min="52" max="52" width="109.42578125" style="104" customWidth="1"/>
    <col min="53" max="53" width="18.85546875" style="104" customWidth="1"/>
    <col min="54" max="55" width="18.85546875" customWidth="1"/>
    <col min="56" max="56" width="46.5703125" customWidth="1"/>
    <col min="57" max="57" width="4.140625" customWidth="1"/>
    <col min="58" max="58" width="54.140625" customWidth="1"/>
    <col min="59" max="59" width="4.140625" customWidth="1"/>
    <col min="60" max="60" width="60.140625" customWidth="1"/>
    <col min="61" max="61" width="4.140625" customWidth="1"/>
    <col min="62" max="62" width="62.7109375" customWidth="1"/>
  </cols>
  <sheetData>
    <row r="1" spans="1:62" ht="12.75" customHeight="1" x14ac:dyDescent="0.25">
      <c r="A1" s="272"/>
      <c r="B1" s="273"/>
      <c r="C1" s="340" t="s">
        <v>0</v>
      </c>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273"/>
      <c r="BH1" s="342" t="s">
        <v>1</v>
      </c>
      <c r="BI1" s="300"/>
      <c r="BJ1" s="288"/>
    </row>
    <row r="2" spans="1:62" ht="12.75" customHeight="1" x14ac:dyDescent="0.25">
      <c r="A2" s="274"/>
      <c r="B2" s="275"/>
      <c r="C2" s="274"/>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5"/>
      <c r="BH2" s="342" t="s">
        <v>2</v>
      </c>
      <c r="BI2" s="300"/>
      <c r="BJ2" s="288"/>
    </row>
    <row r="3" spans="1:62" ht="12.75" customHeight="1" x14ac:dyDescent="0.25">
      <c r="A3" s="274"/>
      <c r="B3" s="275"/>
      <c r="C3" s="274"/>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5"/>
      <c r="BH3" s="342" t="s">
        <v>536</v>
      </c>
      <c r="BI3" s="300"/>
      <c r="BJ3" s="288"/>
    </row>
    <row r="4" spans="1:62" ht="12.75" customHeight="1" x14ac:dyDescent="0.25">
      <c r="A4" s="276"/>
      <c r="B4" s="277"/>
      <c r="C4" s="276"/>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77"/>
      <c r="BH4" s="342" t="s">
        <v>3</v>
      </c>
      <c r="BI4" s="300"/>
      <c r="BJ4" s="288"/>
    </row>
    <row r="5" spans="1:62" ht="24" customHeight="1" x14ac:dyDescent="0.25">
      <c r="A5" s="343" t="s">
        <v>4</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288"/>
    </row>
    <row r="6" spans="1:62" ht="23.25" customHeight="1" x14ac:dyDescent="0.25">
      <c r="A6" s="287" t="s">
        <v>522</v>
      </c>
      <c r="B6" s="288"/>
      <c r="C6" s="289" t="s">
        <v>529</v>
      </c>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288"/>
    </row>
    <row r="7" spans="1:62" ht="25.5" customHeight="1" x14ac:dyDescent="0.25">
      <c r="A7" s="287" t="s">
        <v>523</v>
      </c>
      <c r="B7" s="288"/>
      <c r="C7" s="289" t="s">
        <v>530</v>
      </c>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288"/>
    </row>
    <row r="8" spans="1:62" s="167" customFormat="1" ht="43.5" customHeight="1" x14ac:dyDescent="0.25">
      <c r="A8" s="287" t="s">
        <v>524</v>
      </c>
      <c r="B8" s="288"/>
      <c r="C8" s="289" t="s">
        <v>527</v>
      </c>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288"/>
    </row>
    <row r="9" spans="1:62" ht="43.5" customHeight="1" x14ac:dyDescent="0.25">
      <c r="A9" s="287" t="s">
        <v>525</v>
      </c>
      <c r="B9" s="288"/>
      <c r="C9" s="289" t="s">
        <v>526</v>
      </c>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288"/>
    </row>
    <row r="10" spans="1:62" ht="19.5" customHeight="1" x14ac:dyDescent="0.25">
      <c r="A10" s="344"/>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row>
    <row r="11" spans="1:62" ht="41.25" customHeight="1" x14ac:dyDescent="0.25">
      <c r="A11" s="312" t="s">
        <v>5</v>
      </c>
      <c r="B11" s="293" t="s">
        <v>6</v>
      </c>
      <c r="C11" s="291" t="s">
        <v>7</v>
      </c>
      <c r="D11" s="293" t="s">
        <v>8</v>
      </c>
      <c r="E11" s="293" t="s">
        <v>9</v>
      </c>
      <c r="F11" s="291" t="s">
        <v>10</v>
      </c>
      <c r="G11" s="293" t="s">
        <v>11</v>
      </c>
      <c r="H11" s="293" t="s">
        <v>12</v>
      </c>
      <c r="I11" s="293" t="s">
        <v>13</v>
      </c>
      <c r="J11" s="291" t="s">
        <v>14</v>
      </c>
      <c r="K11" s="355" t="s">
        <v>15</v>
      </c>
      <c r="L11" s="356"/>
      <c r="M11" s="356"/>
      <c r="N11" s="356"/>
      <c r="O11" s="356"/>
      <c r="P11" s="356"/>
      <c r="Q11" s="356"/>
      <c r="R11" s="356"/>
      <c r="S11" s="356"/>
      <c r="T11" s="356"/>
      <c r="U11" s="356"/>
      <c r="V11" s="356"/>
      <c r="W11" s="356"/>
      <c r="X11" s="356"/>
      <c r="Y11" s="356"/>
      <c r="Z11" s="356"/>
      <c r="AA11" s="356"/>
      <c r="AB11" s="356"/>
      <c r="AC11" s="357"/>
      <c r="AD11" s="358" t="s">
        <v>16</v>
      </c>
      <c r="AE11" s="293" t="s">
        <v>17</v>
      </c>
      <c r="AF11" s="293" t="s">
        <v>18</v>
      </c>
      <c r="AG11" s="293" t="s">
        <v>17</v>
      </c>
      <c r="AH11" s="291" t="s">
        <v>14</v>
      </c>
      <c r="AI11" s="293" t="s">
        <v>19</v>
      </c>
      <c r="AJ11" s="298" t="s">
        <v>20</v>
      </c>
      <c r="AK11" s="331" t="s">
        <v>21</v>
      </c>
      <c r="AL11" s="293" t="s">
        <v>22</v>
      </c>
      <c r="AM11" s="330" t="s">
        <v>23</v>
      </c>
      <c r="AN11" s="300"/>
      <c r="AO11" s="300"/>
      <c r="AP11" s="300"/>
      <c r="AQ11" s="300"/>
      <c r="AR11" s="288"/>
      <c r="AS11" s="298" t="s">
        <v>24</v>
      </c>
      <c r="AT11" s="298" t="s">
        <v>25</v>
      </c>
      <c r="AU11" s="298" t="s">
        <v>14</v>
      </c>
      <c r="AV11" s="298" t="s">
        <v>26</v>
      </c>
      <c r="AW11" s="298" t="s">
        <v>14</v>
      </c>
      <c r="AX11" s="298" t="s">
        <v>27</v>
      </c>
      <c r="AY11" s="298" t="s">
        <v>28</v>
      </c>
      <c r="AZ11" s="334" t="s">
        <v>29</v>
      </c>
      <c r="BA11" s="334" t="s">
        <v>30</v>
      </c>
      <c r="BB11" s="293" t="s">
        <v>31</v>
      </c>
      <c r="BC11" s="293" t="s">
        <v>303</v>
      </c>
      <c r="BD11" s="293" t="s">
        <v>33</v>
      </c>
      <c r="BE11" s="360" t="s">
        <v>34</v>
      </c>
      <c r="BF11" s="288"/>
      <c r="BG11" s="361" t="s">
        <v>35</v>
      </c>
      <c r="BH11" s="288"/>
      <c r="BI11" s="303" t="s">
        <v>499</v>
      </c>
      <c r="BJ11" s="288"/>
    </row>
    <row r="12" spans="1:62" ht="35.25" customHeight="1" x14ac:dyDescent="0.25">
      <c r="A12" s="313"/>
      <c r="B12" s="313"/>
      <c r="C12" s="313"/>
      <c r="D12" s="313"/>
      <c r="E12" s="313"/>
      <c r="F12" s="313"/>
      <c r="G12" s="313"/>
      <c r="H12" s="313"/>
      <c r="I12" s="313"/>
      <c r="J12" s="313"/>
      <c r="K12" s="3" t="s">
        <v>36</v>
      </c>
      <c r="L12" s="3" t="s">
        <v>37</v>
      </c>
      <c r="M12" s="3" t="s">
        <v>38</v>
      </c>
      <c r="N12" s="3" t="s">
        <v>39</v>
      </c>
      <c r="O12" s="3" t="s">
        <v>40</v>
      </c>
      <c r="P12" s="3" t="s">
        <v>41</v>
      </c>
      <c r="Q12" s="3" t="s">
        <v>42</v>
      </c>
      <c r="R12" s="3" t="s">
        <v>43</v>
      </c>
      <c r="S12" s="3" t="s">
        <v>44</v>
      </c>
      <c r="T12" s="3" t="s">
        <v>45</v>
      </c>
      <c r="U12" s="3" t="s">
        <v>46</v>
      </c>
      <c r="V12" s="3" t="s">
        <v>47</v>
      </c>
      <c r="W12" s="3" t="s">
        <v>48</v>
      </c>
      <c r="X12" s="3" t="s">
        <v>49</v>
      </c>
      <c r="Y12" s="3" t="s">
        <v>50</v>
      </c>
      <c r="Z12" s="3" t="s">
        <v>51</v>
      </c>
      <c r="AA12" s="3" t="s">
        <v>52</v>
      </c>
      <c r="AB12" s="3" t="s">
        <v>53</v>
      </c>
      <c r="AC12" s="4" t="s">
        <v>54</v>
      </c>
      <c r="AD12" s="359"/>
      <c r="AE12" s="313"/>
      <c r="AF12" s="313"/>
      <c r="AG12" s="313"/>
      <c r="AH12" s="313"/>
      <c r="AI12" s="313"/>
      <c r="AJ12" s="313"/>
      <c r="AK12" s="332"/>
      <c r="AL12" s="313"/>
      <c r="AM12" s="5" t="s">
        <v>55</v>
      </c>
      <c r="AN12" s="5" t="s">
        <v>56</v>
      </c>
      <c r="AO12" s="5" t="s">
        <v>57</v>
      </c>
      <c r="AP12" s="5" t="s">
        <v>58</v>
      </c>
      <c r="AQ12" s="5" t="s">
        <v>59</v>
      </c>
      <c r="AR12" s="5" t="s">
        <v>60</v>
      </c>
      <c r="AS12" s="313"/>
      <c r="AT12" s="313"/>
      <c r="AU12" s="313"/>
      <c r="AV12" s="313"/>
      <c r="AW12" s="313"/>
      <c r="AX12" s="313"/>
      <c r="AY12" s="313"/>
      <c r="AZ12" s="335"/>
      <c r="BA12" s="336"/>
      <c r="BB12" s="333"/>
      <c r="BC12" s="333"/>
      <c r="BD12" s="313"/>
      <c r="BE12" s="6" t="s">
        <v>61</v>
      </c>
      <c r="BF12" s="7" t="s">
        <v>62</v>
      </c>
      <c r="BG12" s="6" t="s">
        <v>61</v>
      </c>
      <c r="BH12" s="7" t="s">
        <v>62</v>
      </c>
      <c r="BI12" s="6" t="s">
        <v>61</v>
      </c>
      <c r="BJ12" s="7" t="s">
        <v>62</v>
      </c>
    </row>
    <row r="13" spans="1:62" ht="70.5" customHeight="1" x14ac:dyDescent="0.25">
      <c r="A13" s="368">
        <v>1</v>
      </c>
      <c r="B13" s="369" t="s">
        <v>85</v>
      </c>
      <c r="C13" s="325" t="s">
        <v>65</v>
      </c>
      <c r="D13" s="325" t="s">
        <v>253</v>
      </c>
      <c r="E13" s="325" t="s">
        <v>254</v>
      </c>
      <c r="F13" s="345" t="s">
        <v>255</v>
      </c>
      <c r="G13" s="325" t="s">
        <v>247</v>
      </c>
      <c r="H13" s="346">
        <v>500</v>
      </c>
      <c r="I13" s="347" t="str">
        <f>IF(H13&lt;=0,"",IF(H13&lt;=2,"Muy Baja",IF(H13&lt;=24,"Baja",IF(H13&lt;=500,"Media",IF(H13&lt;=5000,"Alta","Muy Alta")))))</f>
        <v>Media</v>
      </c>
      <c r="J13" s="348">
        <f>IF(I13="","",IF(I13="Muy Baja",0.2,IF(I13="Baja",0.4,IF(I13="Media",0.6,IF(I13="Alta",0.8,IF(I13="Muy Alta",1,))))))</f>
        <v>0.6</v>
      </c>
      <c r="K13" s="327" t="s">
        <v>188</v>
      </c>
      <c r="L13" s="327" t="s">
        <v>189</v>
      </c>
      <c r="M13" s="327" t="s">
        <v>189</v>
      </c>
      <c r="N13" s="327" t="s">
        <v>189</v>
      </c>
      <c r="O13" s="327" t="s">
        <v>188</v>
      </c>
      <c r="P13" s="327" t="s">
        <v>189</v>
      </c>
      <c r="Q13" s="337" t="s">
        <v>188</v>
      </c>
      <c r="R13" s="327" t="s">
        <v>189</v>
      </c>
      <c r="S13" s="327" t="s">
        <v>189</v>
      </c>
      <c r="T13" s="327" t="s">
        <v>188</v>
      </c>
      <c r="U13" s="327" t="s">
        <v>188</v>
      </c>
      <c r="V13" s="327" t="s">
        <v>188</v>
      </c>
      <c r="W13" s="327" t="s">
        <v>189</v>
      </c>
      <c r="X13" s="327" t="s">
        <v>188</v>
      </c>
      <c r="Y13" s="327" t="s">
        <v>188</v>
      </c>
      <c r="Z13" s="327" t="s">
        <v>189</v>
      </c>
      <c r="AA13" s="327" t="s">
        <v>188</v>
      </c>
      <c r="AB13" s="327" t="s">
        <v>189</v>
      </c>
      <c r="AC13" s="349">
        <f>COUNTIF(K13:AB15,"Si")</f>
        <v>9</v>
      </c>
      <c r="AD13" s="337" t="str">
        <f>IF(AC13&lt;=5,"Moderado",IF(AND(AC13&gt;=6,AC13&lt;=11),"Mayor",IF(AND(AC13&gt;=12,AC13&lt;=18),"Catastrofico")))</f>
        <v>Mayor</v>
      </c>
      <c r="AE13" s="352" t="s">
        <v>126</v>
      </c>
      <c r="AF13" s="337" t="str">
        <f>IF(NOT(ISERROR(MATCH(AE13,'[3]Tabla Impacto'!$B$152:$B$154,0))),'[3]Tabla Impacto'!$F$154&amp;"Por favor no seleccionar los criterios de impacto(Afectación Económica o presupuestal y Pérdida Reputacional)",AE13)</f>
        <v xml:space="preserve">     El riesgo afecta la imagen de alguna área de la organización</v>
      </c>
      <c r="AG13" s="347" t="str">
        <f>IF(OR(AF13='[3]Tabla Impacto'!$C$11,AF13='[3]Tabla Impacto'!$D$11),"Leve",IF(OR(AF13='[3]Tabla Impacto'!$C$12,AF13='[3]Tabla Impacto'!$D$12),"Menor",IF(OR(AF13='[3]Tabla Impacto'!$C$13,AF13='[3]Tabla Impacto'!$D$13),"Moderado",IF(OR(#REF!='[3]Tabla Impacto'!$C$14,AF13='[3]Tabla Impacto'!$D$14),"Mayor",IF(OR(AF13='[3]Tabla Impacto'!$C$15,#REF!='[3]Tabla Impacto'!$D$15),"Catastrófico","")))))</f>
        <v>Leve</v>
      </c>
      <c r="AH13" s="353">
        <f>IF(AG13="","",IF(AG13="Leve",0.2,IF(AG13="Menor",0.4,IF(AG13="Moderado",0.6,IF(AG13="Mayor",0.8,IF(AG13="Catastrófico",1,))))))</f>
        <v>0.2</v>
      </c>
      <c r="AI13" s="354"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63">
        <v>1</v>
      </c>
      <c r="AK13" s="82" t="s">
        <v>396</v>
      </c>
      <c r="AL13" s="65" t="str">
        <f t="shared" ref="AL13:AL22" si="0">IF(OR(AM13="Preventivo",AM13="Detectivo"),"Probabilidad",IF(AM13="Correctivo","Impacto",""))</f>
        <v>Probabilidad</v>
      </c>
      <c r="AM13" s="66" t="s">
        <v>70</v>
      </c>
      <c r="AN13" s="66" t="s">
        <v>71</v>
      </c>
      <c r="AO13" s="67" t="str">
        <f t="shared" ref="AO13:AO33" si="1">IF(AND(AM13="Preventivo",AN13="Automático"),"50%",IF(AND(AM13="Preventivo",AN13="Manual"),"40%",IF(AND(AM13="Detectivo",AN13="Automático"),"40%",IF(AND(AM13="Detectivo",AN13="Manual"),"30%",IF(AND(AM13="Correctivo",AN13="Automático"),"35%",IF(AND(AM13="Correctivo",AN13="Manual"),"25%",""))))))</f>
        <v>40%</v>
      </c>
      <c r="AP13" s="66" t="s">
        <v>72</v>
      </c>
      <c r="AQ13" s="66" t="s">
        <v>73</v>
      </c>
      <c r="AR13" s="66" t="s">
        <v>74</v>
      </c>
      <c r="AS13" s="68">
        <f>IFERROR(IF(AL13="Probabilidad",(J13-(+J13*AO13)),IF(R13="Impacto",J13,"")),"")</f>
        <v>0.36</v>
      </c>
      <c r="AT13" s="69" t="str">
        <f>IFERROR(IF(AS13="","",IF(AS13&lt;=0.2,"Muy Baja",IF(AS13&lt;=0.4,"Baja",IF(AS13&lt;=0.6,"Media",IF(AS13&lt;=0.8,"Alta","Muy Alta"))))),"")</f>
        <v>Baja</v>
      </c>
      <c r="AU13" s="67">
        <f t="shared" ref="AU13:AU33" si="2">+AS13</f>
        <v>0.36</v>
      </c>
      <c r="AV13" s="69" t="str">
        <f t="shared" ref="AV13:AV33" si="3">IFERROR(IF(AW13="","",IF(AW13&lt;=0.2,"Leve",IF(AW13&lt;=0.4,"Menor",IF(AW13&lt;=0.6,"Moderado",IF(AW13&lt;=0.8,"Mayor","Catastrófico"))))),"")</f>
        <v>Leve</v>
      </c>
      <c r="AW13" s="67">
        <f>IFERROR(IF(AL13="Impacto",(AH13-(+AH13*AO13)),IF(AL13="Probabilidad",AH13,"")),"")</f>
        <v>0.2</v>
      </c>
      <c r="AX13" s="70" t="str">
        <f t="shared" ref="AX13:AX33" si="4">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Bajo</v>
      </c>
      <c r="AY13" s="66" t="s">
        <v>75</v>
      </c>
      <c r="AZ13" s="151" t="s">
        <v>396</v>
      </c>
      <c r="BA13" s="107" t="s">
        <v>83</v>
      </c>
      <c r="BB13" s="122">
        <v>44652</v>
      </c>
      <c r="BC13" s="243">
        <v>44896</v>
      </c>
      <c r="BD13" s="71" t="s">
        <v>398</v>
      </c>
      <c r="BE13" s="72">
        <v>1</v>
      </c>
      <c r="BF13" s="101" t="s">
        <v>399</v>
      </c>
      <c r="BG13" s="72">
        <v>1</v>
      </c>
      <c r="BH13" s="72" t="s">
        <v>515</v>
      </c>
      <c r="BI13" s="72">
        <v>1</v>
      </c>
      <c r="BJ13" s="73" t="s">
        <v>516</v>
      </c>
    </row>
    <row r="14" spans="1:62" ht="60" customHeight="1" x14ac:dyDescent="0.25">
      <c r="A14" s="368"/>
      <c r="B14" s="369"/>
      <c r="C14" s="325"/>
      <c r="D14" s="325"/>
      <c r="E14" s="325"/>
      <c r="F14" s="345"/>
      <c r="G14" s="325"/>
      <c r="H14" s="346"/>
      <c r="I14" s="347"/>
      <c r="J14" s="348"/>
      <c r="K14" s="328"/>
      <c r="L14" s="328"/>
      <c r="M14" s="328"/>
      <c r="N14" s="328"/>
      <c r="O14" s="328"/>
      <c r="P14" s="328"/>
      <c r="Q14" s="328"/>
      <c r="R14" s="328"/>
      <c r="S14" s="328"/>
      <c r="T14" s="328"/>
      <c r="U14" s="328"/>
      <c r="V14" s="328"/>
      <c r="W14" s="328"/>
      <c r="X14" s="328"/>
      <c r="Y14" s="328"/>
      <c r="Z14" s="328"/>
      <c r="AA14" s="328"/>
      <c r="AB14" s="328"/>
      <c r="AC14" s="350"/>
      <c r="AD14" s="338"/>
      <c r="AE14" s="352"/>
      <c r="AF14" s="338"/>
      <c r="AG14" s="347"/>
      <c r="AH14" s="353"/>
      <c r="AI14" s="354"/>
      <c r="AJ14" s="63">
        <v>2</v>
      </c>
      <c r="AK14" s="83" t="s">
        <v>257</v>
      </c>
      <c r="AL14" s="65" t="str">
        <f t="shared" si="0"/>
        <v>Probabilidad</v>
      </c>
      <c r="AM14" s="66" t="s">
        <v>70</v>
      </c>
      <c r="AN14" s="66" t="s">
        <v>71</v>
      </c>
      <c r="AO14" s="67" t="str">
        <f t="shared" si="1"/>
        <v>40%</v>
      </c>
      <c r="AP14" s="66" t="s">
        <v>72</v>
      </c>
      <c r="AQ14" s="66" t="s">
        <v>73</v>
      </c>
      <c r="AR14" s="66" t="s">
        <v>74</v>
      </c>
      <c r="AS14" s="68">
        <f>IFERROR(IF(AL14="Probabilidad",(J14-(+J14*AO14)),IF(R14="Impacto",J14,"")),"")</f>
        <v>0</v>
      </c>
      <c r="AT14" s="69" t="str">
        <f t="shared" ref="AT14:AT33" si="5">IFERROR(IF(AS14="","",IF(AS14&lt;=0.2,"Muy Baja",IF(AS14&lt;=0.4,"Baja",IF(AS14&lt;=0.6,"Media",IF(AS14&lt;=0.8,"Alta","Muy Alta"))))),"")</f>
        <v>Muy Baja</v>
      </c>
      <c r="AU14" s="67">
        <f t="shared" si="2"/>
        <v>0</v>
      </c>
      <c r="AV14" s="69" t="str">
        <f t="shared" si="3"/>
        <v>Leve</v>
      </c>
      <c r="AW14" s="67">
        <f t="shared" ref="AW14:AW33" si="6">IFERROR(IF(AL14="Impacto",(AH14-(+AH14*AO14)),IF(AL14="Probabilidad",AH14,"")),"")</f>
        <v>0</v>
      </c>
      <c r="AX14" s="70" t="str">
        <f t="shared" si="4"/>
        <v>Bajo</v>
      </c>
      <c r="AY14" s="66" t="s">
        <v>75</v>
      </c>
      <c r="AZ14" s="151" t="s">
        <v>257</v>
      </c>
      <c r="BA14" s="107" t="s">
        <v>455</v>
      </c>
      <c r="BB14" s="122">
        <v>44652</v>
      </c>
      <c r="BC14" s="243">
        <v>44896</v>
      </c>
      <c r="BD14" s="71" t="s">
        <v>258</v>
      </c>
      <c r="BE14" s="75">
        <v>2</v>
      </c>
      <c r="BF14" s="101" t="s">
        <v>308</v>
      </c>
      <c r="BG14" s="75">
        <v>2</v>
      </c>
      <c r="BH14" s="72" t="s">
        <v>515</v>
      </c>
      <c r="BI14" s="75">
        <v>2</v>
      </c>
      <c r="BJ14" s="73" t="s">
        <v>516</v>
      </c>
    </row>
    <row r="15" spans="1:62" ht="61.5" customHeight="1" x14ac:dyDescent="0.25">
      <c r="A15" s="368"/>
      <c r="B15" s="369"/>
      <c r="C15" s="325"/>
      <c r="D15" s="325"/>
      <c r="E15" s="325"/>
      <c r="F15" s="345"/>
      <c r="G15" s="325"/>
      <c r="H15" s="346"/>
      <c r="I15" s="347"/>
      <c r="J15" s="348"/>
      <c r="K15" s="329"/>
      <c r="L15" s="329"/>
      <c r="M15" s="329"/>
      <c r="N15" s="329"/>
      <c r="O15" s="329"/>
      <c r="P15" s="329"/>
      <c r="Q15" s="339"/>
      <c r="R15" s="329"/>
      <c r="S15" s="329"/>
      <c r="T15" s="329"/>
      <c r="U15" s="329"/>
      <c r="V15" s="329"/>
      <c r="W15" s="329"/>
      <c r="X15" s="329"/>
      <c r="Y15" s="329"/>
      <c r="Z15" s="329"/>
      <c r="AA15" s="329"/>
      <c r="AB15" s="329"/>
      <c r="AC15" s="351"/>
      <c r="AD15" s="339"/>
      <c r="AE15" s="352"/>
      <c r="AF15" s="339"/>
      <c r="AG15" s="347"/>
      <c r="AH15" s="353"/>
      <c r="AI15" s="354"/>
      <c r="AJ15" s="63">
        <v>2</v>
      </c>
      <c r="AK15" s="83" t="s">
        <v>397</v>
      </c>
      <c r="AL15" s="65" t="str">
        <f t="shared" si="0"/>
        <v>Probabilidad</v>
      </c>
      <c r="AM15" s="66" t="s">
        <v>70</v>
      </c>
      <c r="AN15" s="66" t="s">
        <v>71</v>
      </c>
      <c r="AO15" s="67" t="str">
        <f t="shared" si="1"/>
        <v>40%</v>
      </c>
      <c r="AP15" s="66" t="s">
        <v>72</v>
      </c>
      <c r="AQ15" s="66" t="s">
        <v>73</v>
      </c>
      <c r="AR15" s="66" t="s">
        <v>74</v>
      </c>
      <c r="AS15" s="68">
        <f>IFERROR(IF(AL15="Probabilidad",(J15-(+J15*AO15)),IF(R15="Impacto",J15,"")),"")</f>
        <v>0</v>
      </c>
      <c r="AT15" s="69" t="str">
        <f t="shared" si="5"/>
        <v>Muy Baja</v>
      </c>
      <c r="AU15" s="67">
        <f t="shared" si="2"/>
        <v>0</v>
      </c>
      <c r="AV15" s="69" t="str">
        <f t="shared" si="3"/>
        <v>Leve</v>
      </c>
      <c r="AW15" s="67">
        <f t="shared" si="6"/>
        <v>0</v>
      </c>
      <c r="AX15" s="70" t="str">
        <f t="shared" si="4"/>
        <v>Bajo</v>
      </c>
      <c r="AY15" s="66" t="s">
        <v>75</v>
      </c>
      <c r="AZ15" s="151" t="s">
        <v>397</v>
      </c>
      <c r="BA15" s="107" t="s">
        <v>83</v>
      </c>
      <c r="BB15" s="122">
        <v>44652</v>
      </c>
      <c r="BC15" s="243">
        <v>44896</v>
      </c>
      <c r="BD15" s="71" t="s">
        <v>256</v>
      </c>
      <c r="BE15" s="75">
        <v>3</v>
      </c>
      <c r="BF15" s="101" t="s">
        <v>308</v>
      </c>
      <c r="BG15" s="75">
        <v>3</v>
      </c>
      <c r="BH15" s="72" t="s">
        <v>515</v>
      </c>
      <c r="BI15" s="75">
        <v>3</v>
      </c>
      <c r="BJ15" s="73" t="s">
        <v>516</v>
      </c>
    </row>
    <row r="16" spans="1:62" ht="123.75" customHeight="1" x14ac:dyDescent="0.25">
      <c r="A16" s="374">
        <v>2</v>
      </c>
      <c r="B16" s="372" t="s">
        <v>263</v>
      </c>
      <c r="C16" s="366" t="s">
        <v>65</v>
      </c>
      <c r="D16" s="366" t="s">
        <v>264</v>
      </c>
      <c r="E16" s="366" t="s">
        <v>265</v>
      </c>
      <c r="F16" s="370" t="s">
        <v>266</v>
      </c>
      <c r="G16" s="366" t="s">
        <v>247</v>
      </c>
      <c r="H16" s="364">
        <v>365</v>
      </c>
      <c r="I16" s="362" t="str">
        <f>IF(H16&lt;=0,"",IF(H16&lt;=2,"Muy Baja",IF(H16&lt;=24,"Baja",IF(H16&lt;=500,"Media",IF(H16&lt;=5000,"Alta","Muy Alta")))))</f>
        <v>Media</v>
      </c>
      <c r="J16" s="327">
        <f>IF(I16="","",IF(I16="Muy Baja",0.2,IF(I16="Baja",0.4,IF(I16="Media",0.6,IF(I16="Alta",0.8,IF(I16="Muy Alta",1,))))))</f>
        <v>0.6</v>
      </c>
      <c r="K16" s="327" t="s">
        <v>188</v>
      </c>
      <c r="L16" s="327" t="s">
        <v>188</v>
      </c>
      <c r="M16" s="327" t="s">
        <v>189</v>
      </c>
      <c r="N16" s="327" t="s">
        <v>189</v>
      </c>
      <c r="O16" s="327" t="s">
        <v>188</v>
      </c>
      <c r="P16" s="327" t="s">
        <v>189</v>
      </c>
      <c r="Q16" s="327" t="s">
        <v>188</v>
      </c>
      <c r="R16" s="327" t="s">
        <v>189</v>
      </c>
      <c r="S16" s="327" t="s">
        <v>189</v>
      </c>
      <c r="T16" s="327" t="s">
        <v>188</v>
      </c>
      <c r="U16" s="327" t="s">
        <v>188</v>
      </c>
      <c r="V16" s="327" t="s">
        <v>188</v>
      </c>
      <c r="W16" s="327" t="s">
        <v>189</v>
      </c>
      <c r="X16" s="327" t="s">
        <v>189</v>
      </c>
      <c r="Y16" s="327" t="s">
        <v>188</v>
      </c>
      <c r="Z16" s="327" t="s">
        <v>189</v>
      </c>
      <c r="AA16" s="327" t="s">
        <v>189</v>
      </c>
      <c r="AB16" s="327" t="s">
        <v>189</v>
      </c>
      <c r="AC16" s="349">
        <f>COUNTIF(K16:AB17,"Si")</f>
        <v>8</v>
      </c>
      <c r="AD16" s="337" t="str">
        <f>IF(AC16&lt;=5,"Moderado",IF(AND(AC16&gt;=6,AC16&lt;=11),"Mayor",IF(AND(AC16&gt;=12,AC16&lt;=18),"Catastrofico")))</f>
        <v>Mayor</v>
      </c>
      <c r="AE16" s="376" t="s">
        <v>126</v>
      </c>
      <c r="AF16" s="337" t="str">
        <f>IF(NOT(ISERROR(MATCH(AE16,'[3]Tabla Impacto'!$B$152:$B$154,0))),'[3]Tabla Impacto'!$F$154&amp;"Por favor no seleccionar los criterios de impacto(Afectación Económica o presupuestal y Pérdida Reputacional)",AE16)</f>
        <v xml:space="preserve">     El riesgo afecta la imagen de alguna área de la organización</v>
      </c>
      <c r="AG16" s="362" t="str">
        <f>IF(OR(AF16='[3]Tabla Impacto'!$C$11,AF16='[3]Tabla Impacto'!$D$11),"Leve",IF(OR(AF16='[3]Tabla Impacto'!$C$12,AF16='[3]Tabla Impacto'!$D$12),"Menor",IF(OR(AF16='[3]Tabla Impacto'!$C$13,AF16='[3]Tabla Impacto'!$D$13),"Moderado",IF(OR(#REF!='[3]Tabla Impacto'!$C$14,AF16='[3]Tabla Impacto'!$D$14),"Mayor",IF(OR(AF16='[3]Tabla Impacto'!$C$15,#REF!='[3]Tabla Impacto'!$D$15),"Catastrófico","")))))</f>
        <v>Leve</v>
      </c>
      <c r="AH16" s="337">
        <f>IF(AG16="","",IF(AG16="Leve",0.2,IF(AG16="Menor",0.4,IF(AG16="Moderado",0.6,IF(AG16="Mayor",0.8,IF(AG16="Catastrófico",1,))))))</f>
        <v>0.2</v>
      </c>
      <c r="AI16" s="381"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63">
        <v>1</v>
      </c>
      <c r="AK16" s="83" t="s">
        <v>267</v>
      </c>
      <c r="AL16" s="65" t="str">
        <f>IF(OR(AM16="Preventivo",AM16="Detectivo"),"Probabilidad",IF(AM16="Correctivo","Impacto",""))</f>
        <v>Probabilidad</v>
      </c>
      <c r="AM16" s="66" t="s">
        <v>70</v>
      </c>
      <c r="AN16" s="66" t="s">
        <v>71</v>
      </c>
      <c r="AO16" s="67" t="str">
        <f>IF(AND(AM16="Preventivo",AN16="Automático"),"50%",IF(AND(AM16="Preventivo",AN16="Manual"),"40%",IF(AND(AM16="Detectivo",AN16="Automático"),"40%",IF(AND(AM16="Detectivo",AN16="Manual"),"30%",IF(AND(AM16="Correctivo",AN16="Automático"),"35%",IF(AND(AM16="Correctivo",AN16="Manual"),"25%",""))))))</f>
        <v>40%</v>
      </c>
      <c r="AP16" s="66" t="s">
        <v>72</v>
      </c>
      <c r="AQ16" s="66" t="s">
        <v>73</v>
      </c>
      <c r="AR16" s="66" t="s">
        <v>74</v>
      </c>
      <c r="AS16" s="68">
        <f>IFERROR(IF(AL16="Probabilidad",(J16-(+J16*AO16)),IF(R16="Impacto",J16,"")),"")</f>
        <v>0.36</v>
      </c>
      <c r="AT16" s="69" t="str">
        <f>IFERROR(IF(AS16="","",IF(AS16&lt;=0.2,"Muy Baja",IF(AS16&lt;=0.4,"Baja",IF(AS16&lt;=0.6,"Media",IF(AS16&lt;=0.8,"Alta","Muy Alta"))))),"")</f>
        <v>Baja</v>
      </c>
      <c r="AU16" s="67">
        <f>+AS16</f>
        <v>0.36</v>
      </c>
      <c r="AV16" s="69" t="str">
        <f>IFERROR(IF(AW16="","",IF(AW16&lt;=0.2,"Leve",IF(AW16&lt;=0.4,"Menor",IF(AW16&lt;=0.6,"Moderado",IF(AW16&lt;=0.8,"Mayor","Catastrófico"))))),"")</f>
        <v>Leve</v>
      </c>
      <c r="AW16" s="67">
        <f>IFERROR(IF(AL16="Impacto",(AH16-(+AH16*AO16)),IF(AL16="Probabilidad",AH16,"")),"")</f>
        <v>0.2</v>
      </c>
      <c r="AX16" s="70" t="str">
        <f>IFERROR(IF(OR(AND(AT16="Muy Baja",AV16="Leve"),AND(AT16="Muy Baja",AV16="Menor"),AND(AT16="Baja",AV16="Leve")),"Bajo",IF(OR(AND(AT16="Muy baja",AV16="Moderado"),AND(AT16="Baja",AV16="Menor"),AND(AT16="Baja",AV16="Moderado"),AND(AT16="Media",AV16="Leve"),AND(AT16="Media",AV16="Menor"),AND(AT16="Media",AV16="Moderado"),AND(AT16="Alta",AV16="Leve"),AND(AT16="Alta",AV16="Menor")),"Moderado",IF(OR(AND(AT16="Muy Baja",AV16="Mayor"),AND(AT16="Baja",AV16="Mayor"),AND(AT16="Media",AV16="Mayor"),AND(AT16="Alta",AV16="Moderado"),AND(AT16="Alta",AV16="Mayor"),AND(AT16="Muy Alta",AV16="Leve"),AND(AT16="Muy Alta",AV16="Menor"),AND(AT16="Muy Alta",AV16="Moderado"),AND(AT16="Muy Alta",AV16="Mayor")),"Alto",IF(OR(AND(AT16="Muy Baja",AV16="Catastrófico"),AND(AT16="Baja",AV16="Catastrófico"),AND(AT16="Media",AV16="Catastrófico"),AND(AT16="Alta",AV16="Catastrófico"),AND(AT16="Muy Alta",AV16="Catastrófico")),"Extremo","")))),"")</f>
        <v>Bajo</v>
      </c>
      <c r="AY16" s="66" t="s">
        <v>75</v>
      </c>
      <c r="AZ16" s="151" t="s">
        <v>267</v>
      </c>
      <c r="BA16" s="107" t="s">
        <v>76</v>
      </c>
      <c r="BB16" s="122">
        <v>44652</v>
      </c>
      <c r="BC16" s="243">
        <v>44896</v>
      </c>
      <c r="BD16" s="74" t="s">
        <v>268</v>
      </c>
      <c r="BE16" s="72">
        <v>1</v>
      </c>
      <c r="BF16" s="101" t="s">
        <v>518</v>
      </c>
      <c r="BG16" s="72">
        <v>1</v>
      </c>
      <c r="BH16" s="72" t="s">
        <v>515</v>
      </c>
      <c r="BI16" s="72">
        <v>1</v>
      </c>
      <c r="BJ16" s="73" t="s">
        <v>516</v>
      </c>
    </row>
    <row r="17" spans="1:62" ht="91.5" customHeight="1" x14ac:dyDescent="0.25">
      <c r="A17" s="375"/>
      <c r="B17" s="373"/>
      <c r="C17" s="367"/>
      <c r="D17" s="367"/>
      <c r="E17" s="367"/>
      <c r="F17" s="371"/>
      <c r="G17" s="367"/>
      <c r="H17" s="365"/>
      <c r="I17" s="363"/>
      <c r="J17" s="329"/>
      <c r="K17" s="328"/>
      <c r="L17" s="328"/>
      <c r="M17" s="328"/>
      <c r="N17" s="328"/>
      <c r="O17" s="328"/>
      <c r="P17" s="328"/>
      <c r="Q17" s="328"/>
      <c r="R17" s="328"/>
      <c r="S17" s="328"/>
      <c r="T17" s="328"/>
      <c r="U17" s="328"/>
      <c r="V17" s="328"/>
      <c r="W17" s="328"/>
      <c r="X17" s="328"/>
      <c r="Y17" s="328"/>
      <c r="Z17" s="328"/>
      <c r="AA17" s="328"/>
      <c r="AB17" s="328"/>
      <c r="AC17" s="350"/>
      <c r="AD17" s="338"/>
      <c r="AE17" s="377"/>
      <c r="AF17" s="338"/>
      <c r="AG17" s="363"/>
      <c r="AH17" s="339"/>
      <c r="AI17" s="382"/>
      <c r="AJ17" s="63">
        <v>2</v>
      </c>
      <c r="AK17" s="83" t="s">
        <v>269</v>
      </c>
      <c r="AL17" s="65" t="str">
        <f>IF(OR(AM17="Preventivo",AM17="Detectivo"),"Probabilidad",IF(AM17="Correctivo","Impacto",""))</f>
        <v>Probabilidad</v>
      </c>
      <c r="AM17" s="66" t="s">
        <v>70</v>
      </c>
      <c r="AN17" s="66" t="s">
        <v>71</v>
      </c>
      <c r="AO17" s="67" t="str">
        <f>IF(AND(AM17="Preventivo",AN17="Automático"),"50%",IF(AND(AM17="Preventivo",AN17="Manual"),"40%",IF(AND(AM17="Detectivo",AN17="Automático"),"40%",IF(AND(AM17="Detectivo",AN17="Manual"),"30%",IF(AND(AM17="Correctivo",AN17="Automático"),"35%",IF(AND(AM17="Correctivo",AN17="Manual"),"25%",""))))))</f>
        <v>40%</v>
      </c>
      <c r="AP17" s="66" t="s">
        <v>72</v>
      </c>
      <c r="AQ17" s="66" t="s">
        <v>73</v>
      </c>
      <c r="AR17" s="66" t="s">
        <v>74</v>
      </c>
      <c r="AS17" s="68">
        <f>IFERROR(IF(AL17="Probabilidad",(J17-(+J17*AO17)),IF(R17="Impacto",J17,"")),"")</f>
        <v>0</v>
      </c>
      <c r="AT17" s="69" t="str">
        <f>IFERROR(IF(AS17="","",IF(AS17&lt;=0.2,"Muy Baja",IF(AS17&lt;=0.4,"Baja",IF(AS17&lt;=0.6,"Media",IF(AS17&lt;=0.8,"Alta","Muy Alta"))))),"")</f>
        <v>Muy Baja</v>
      </c>
      <c r="AU17" s="67">
        <f>+AS17</f>
        <v>0</v>
      </c>
      <c r="AV17" s="69" t="str">
        <f>IFERROR(IF(AW17="","",IF(AW17&lt;=0.2,"Leve",IF(AW17&lt;=0.4,"Menor",IF(AW17&lt;=0.6,"Moderado",IF(AW17&lt;=0.8,"Mayor","Catastrófico"))))),"")</f>
        <v>Leve</v>
      </c>
      <c r="AW17" s="67">
        <f>IFERROR(IF(AL17="Impacto",(AH17-(+AH17*AO17)),IF(AL17="Probabilidad",AH17,"")),"")</f>
        <v>0</v>
      </c>
      <c r="AX17" s="70" t="str">
        <f>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Bajo</v>
      </c>
      <c r="AY17" s="66" t="s">
        <v>75</v>
      </c>
      <c r="AZ17" s="151" t="s">
        <v>269</v>
      </c>
      <c r="BA17" s="107" t="s">
        <v>517</v>
      </c>
      <c r="BB17" s="122">
        <v>44652</v>
      </c>
      <c r="BC17" s="243">
        <v>44896</v>
      </c>
      <c r="BD17" s="74" t="s">
        <v>270</v>
      </c>
      <c r="BE17" s="75">
        <v>2</v>
      </c>
      <c r="BF17" s="101" t="s">
        <v>519</v>
      </c>
      <c r="BG17" s="75">
        <v>2</v>
      </c>
      <c r="BH17" s="72" t="s">
        <v>515</v>
      </c>
      <c r="BI17" s="75">
        <v>2</v>
      </c>
      <c r="BJ17" s="73" t="s">
        <v>516</v>
      </c>
    </row>
    <row r="18" spans="1:62" ht="115.5" customHeight="1" x14ac:dyDescent="0.25">
      <c r="A18" s="368">
        <v>3</v>
      </c>
      <c r="B18" s="369" t="s">
        <v>92</v>
      </c>
      <c r="C18" s="325" t="s">
        <v>93</v>
      </c>
      <c r="D18" s="325" t="s">
        <v>374</v>
      </c>
      <c r="E18" s="325" t="s">
        <v>375</v>
      </c>
      <c r="F18" s="345" t="s">
        <v>376</v>
      </c>
      <c r="G18" s="325" t="s">
        <v>247</v>
      </c>
      <c r="H18" s="346">
        <v>3</v>
      </c>
      <c r="I18" s="347" t="str">
        <f>IF(H18&lt;=0,"",IF(H18&lt;=2,"Muy Baja",IF(H18&lt;=24,"Baja",IF(H18&lt;=500,"Media",IF(H18&lt;=5000,"Alta","Muy Alta")))))</f>
        <v>Baja</v>
      </c>
      <c r="J18" s="348">
        <f>IF(I18="","",IF(I18="Muy Baja",0.2,IF(I18="Baja",0.4,IF(I18="Media",0.6,IF(I18="Alta",0.8,IF(I18="Muy Alta",1,))))))</f>
        <v>0.4</v>
      </c>
      <c r="K18" s="327" t="s">
        <v>189</v>
      </c>
      <c r="L18" s="327" t="s">
        <v>188</v>
      </c>
      <c r="M18" s="327" t="s">
        <v>188</v>
      </c>
      <c r="N18" s="327" t="s">
        <v>188</v>
      </c>
      <c r="O18" s="327" t="s">
        <v>188</v>
      </c>
      <c r="P18" s="327" t="s">
        <v>188</v>
      </c>
      <c r="Q18" s="327" t="s">
        <v>189</v>
      </c>
      <c r="R18" s="327" t="s">
        <v>188</v>
      </c>
      <c r="S18" s="327" t="s">
        <v>189</v>
      </c>
      <c r="T18" s="327" t="s">
        <v>188</v>
      </c>
      <c r="U18" s="327" t="s">
        <v>188</v>
      </c>
      <c r="V18" s="327" t="s">
        <v>188</v>
      </c>
      <c r="W18" s="327" t="s">
        <v>188</v>
      </c>
      <c r="X18" s="327" t="s">
        <v>189</v>
      </c>
      <c r="Y18" s="327" t="s">
        <v>188</v>
      </c>
      <c r="Z18" s="327" t="s">
        <v>189</v>
      </c>
      <c r="AA18" s="327" t="s">
        <v>188</v>
      </c>
      <c r="AB18" s="327" t="s">
        <v>188</v>
      </c>
      <c r="AC18" s="349">
        <f>COUNTIF(K18:AB20,"Si")</f>
        <v>13</v>
      </c>
      <c r="AD18" s="337" t="str">
        <f>IF(AC18&lt;=5,"Moderado",IF(AND(AC18&gt;=6,AC18&lt;=11),"Mayor",IF(AND(AC18&gt;=12,AC18&lt;=18),"Catastrofico")))</f>
        <v>Catastrofico</v>
      </c>
      <c r="AE18" s="352" t="s">
        <v>127</v>
      </c>
      <c r="AF18" s="337" t="str">
        <f>IF(NOT(ISERROR(MATCH(AE18,'[3]Tabla Impacto'!$B$152:$B$154,0))),'[3]Tabla Impacto'!$F$154&amp;"Por favor no seleccionar los criterios de impacto(Afectación Económica o presupuestal y Pérdida Reputacional)",AE18)</f>
        <v xml:space="preserve">     Afectación menor a 10 SMLMV .</v>
      </c>
      <c r="AG18" s="347" t="str">
        <f>IF(OR(AF18='[3]Tabla Impacto'!$C$11,AF18='[3]Tabla Impacto'!$D$11),"Leve",IF(OR(AF18='[3]Tabla Impacto'!$C$12,AF18='[3]Tabla Impacto'!$D$12),"Menor",IF(OR(AF18='[3]Tabla Impacto'!$C$13,AF18='[3]Tabla Impacto'!$D$13),"Moderado",IF(OR(#REF!='[3]Tabla Impacto'!$C$14,AF18='[3]Tabla Impacto'!$D$14),"Mayor",IF(OR(AF18='[3]Tabla Impacto'!$C$15,#REF!='[3]Tabla Impacto'!$D$15),"Catastrófico","")))))</f>
        <v>Leve</v>
      </c>
      <c r="AH18" s="353">
        <f>IF(AG18="","",IF(AG18="Leve",0.2,IF(AG18="Menor",0.4,IF(AG18="Moderado",0.6,IF(AG18="Mayor",0.8,IF(AG18="Catastrófico",1,))))))</f>
        <v>0.2</v>
      </c>
      <c r="AI18" s="354"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63">
        <v>1</v>
      </c>
      <c r="AK18" s="82" t="s">
        <v>363</v>
      </c>
      <c r="AL18" s="65" t="str">
        <f t="shared" si="0"/>
        <v>Probabilidad</v>
      </c>
      <c r="AM18" s="66" t="s">
        <v>70</v>
      </c>
      <c r="AN18" s="66" t="s">
        <v>71</v>
      </c>
      <c r="AO18" s="67" t="str">
        <f t="shared" si="1"/>
        <v>40%</v>
      </c>
      <c r="AP18" s="66" t="s">
        <v>72</v>
      </c>
      <c r="AQ18" s="66" t="s">
        <v>73</v>
      </c>
      <c r="AR18" s="66" t="s">
        <v>74</v>
      </c>
      <c r="AS18" s="68">
        <f t="shared" ref="AS18:AS33" si="7">IFERROR(IF(AL18="Probabilidad",(J18-(+J18*AO18)),IF(R18="Impacto",J18,"")),"")</f>
        <v>0.24</v>
      </c>
      <c r="AT18" s="69" t="str">
        <f t="shared" si="5"/>
        <v>Baja</v>
      </c>
      <c r="AU18" s="67">
        <f t="shared" si="2"/>
        <v>0.24</v>
      </c>
      <c r="AV18" s="69" t="str">
        <f t="shared" si="3"/>
        <v>Leve</v>
      </c>
      <c r="AW18" s="67">
        <f t="shared" si="6"/>
        <v>0.2</v>
      </c>
      <c r="AX18" s="70" t="str">
        <f t="shared" si="4"/>
        <v>Bajo</v>
      </c>
      <c r="AY18" s="66" t="s">
        <v>75</v>
      </c>
      <c r="AZ18" s="151" t="s">
        <v>449</v>
      </c>
      <c r="BA18" s="175" t="s">
        <v>517</v>
      </c>
      <c r="BB18" s="122">
        <v>44652</v>
      </c>
      <c r="BC18" s="243">
        <v>44896</v>
      </c>
      <c r="BD18" s="64" t="s">
        <v>377</v>
      </c>
      <c r="BE18" s="72">
        <v>1</v>
      </c>
      <c r="BF18" s="101" t="s">
        <v>378</v>
      </c>
      <c r="BG18" s="72">
        <v>1</v>
      </c>
      <c r="BH18" s="72" t="s">
        <v>515</v>
      </c>
      <c r="BI18" s="72">
        <v>1</v>
      </c>
      <c r="BJ18" s="73" t="s">
        <v>516</v>
      </c>
    </row>
    <row r="19" spans="1:62" ht="89.25" x14ac:dyDescent="0.25">
      <c r="A19" s="368"/>
      <c r="B19" s="369"/>
      <c r="C19" s="325"/>
      <c r="D19" s="325"/>
      <c r="E19" s="325"/>
      <c r="F19" s="345"/>
      <c r="G19" s="325"/>
      <c r="H19" s="346"/>
      <c r="I19" s="347"/>
      <c r="J19" s="348"/>
      <c r="K19" s="328"/>
      <c r="L19" s="328"/>
      <c r="M19" s="328"/>
      <c r="N19" s="328"/>
      <c r="O19" s="328"/>
      <c r="P19" s="328"/>
      <c r="Q19" s="328"/>
      <c r="R19" s="328"/>
      <c r="S19" s="328"/>
      <c r="T19" s="328"/>
      <c r="U19" s="328"/>
      <c r="V19" s="328"/>
      <c r="W19" s="328"/>
      <c r="X19" s="328"/>
      <c r="Y19" s="328"/>
      <c r="Z19" s="328"/>
      <c r="AA19" s="328"/>
      <c r="AB19" s="328"/>
      <c r="AC19" s="350"/>
      <c r="AD19" s="338"/>
      <c r="AE19" s="352"/>
      <c r="AF19" s="338"/>
      <c r="AG19" s="347"/>
      <c r="AH19" s="353"/>
      <c r="AI19" s="354"/>
      <c r="AJ19" s="63">
        <v>2</v>
      </c>
      <c r="AK19" s="82" t="s">
        <v>259</v>
      </c>
      <c r="AL19" s="65" t="str">
        <f t="shared" si="0"/>
        <v>Probabilidad</v>
      </c>
      <c r="AM19" s="66" t="s">
        <v>70</v>
      </c>
      <c r="AN19" s="66" t="s">
        <v>71</v>
      </c>
      <c r="AO19" s="67" t="str">
        <f t="shared" si="1"/>
        <v>40%</v>
      </c>
      <c r="AP19" s="66" t="s">
        <v>72</v>
      </c>
      <c r="AQ19" s="66" t="s">
        <v>73</v>
      </c>
      <c r="AR19" s="66" t="s">
        <v>74</v>
      </c>
      <c r="AS19" s="68">
        <f t="shared" si="7"/>
        <v>0</v>
      </c>
      <c r="AT19" s="69" t="str">
        <f t="shared" si="5"/>
        <v>Muy Baja</v>
      </c>
      <c r="AU19" s="67">
        <f t="shared" si="2"/>
        <v>0</v>
      </c>
      <c r="AV19" s="69" t="str">
        <f t="shared" si="3"/>
        <v>Leve</v>
      </c>
      <c r="AW19" s="67">
        <f t="shared" si="6"/>
        <v>0</v>
      </c>
      <c r="AX19" s="70" t="str">
        <f t="shared" si="4"/>
        <v>Bajo</v>
      </c>
      <c r="AY19" s="66" t="s">
        <v>75</v>
      </c>
      <c r="AZ19" s="151" t="s">
        <v>259</v>
      </c>
      <c r="BA19" s="175" t="s">
        <v>455</v>
      </c>
      <c r="BB19" s="122">
        <v>44652</v>
      </c>
      <c r="BC19" s="243">
        <v>44896</v>
      </c>
      <c r="BD19" s="64" t="s">
        <v>260</v>
      </c>
      <c r="BE19" s="75">
        <v>2</v>
      </c>
      <c r="BF19" s="72" t="s">
        <v>520</v>
      </c>
      <c r="BG19" s="75">
        <v>2</v>
      </c>
      <c r="BH19" s="72" t="s">
        <v>515</v>
      </c>
      <c r="BI19" s="75">
        <v>2</v>
      </c>
      <c r="BJ19" s="73" t="s">
        <v>516</v>
      </c>
    </row>
    <row r="20" spans="1:62" ht="69" customHeight="1" x14ac:dyDescent="0.25">
      <c r="A20" s="368"/>
      <c r="B20" s="369"/>
      <c r="C20" s="325"/>
      <c r="D20" s="325"/>
      <c r="E20" s="325"/>
      <c r="F20" s="345"/>
      <c r="G20" s="325"/>
      <c r="H20" s="346"/>
      <c r="I20" s="347"/>
      <c r="J20" s="348"/>
      <c r="K20" s="329"/>
      <c r="L20" s="329"/>
      <c r="M20" s="329"/>
      <c r="N20" s="329"/>
      <c r="O20" s="329"/>
      <c r="P20" s="329"/>
      <c r="Q20" s="329"/>
      <c r="R20" s="329"/>
      <c r="S20" s="329"/>
      <c r="T20" s="329"/>
      <c r="U20" s="329"/>
      <c r="V20" s="329"/>
      <c r="W20" s="329"/>
      <c r="X20" s="329"/>
      <c r="Y20" s="329"/>
      <c r="Z20" s="329"/>
      <c r="AA20" s="329"/>
      <c r="AB20" s="329"/>
      <c r="AC20" s="351"/>
      <c r="AD20" s="339"/>
      <c r="AE20" s="352"/>
      <c r="AF20" s="339"/>
      <c r="AG20" s="347"/>
      <c r="AH20" s="353"/>
      <c r="AI20" s="354"/>
      <c r="AJ20" s="63">
        <v>3</v>
      </c>
      <c r="AK20" s="82" t="s">
        <v>261</v>
      </c>
      <c r="AL20" s="65" t="str">
        <f t="shared" si="0"/>
        <v>Probabilidad</v>
      </c>
      <c r="AM20" s="66" t="s">
        <v>81</v>
      </c>
      <c r="AN20" s="66" t="s">
        <v>71</v>
      </c>
      <c r="AO20" s="67" t="str">
        <f t="shared" si="1"/>
        <v>30%</v>
      </c>
      <c r="AP20" s="66" t="s">
        <v>72</v>
      </c>
      <c r="AQ20" s="66" t="s">
        <v>73</v>
      </c>
      <c r="AR20" s="66" t="s">
        <v>74</v>
      </c>
      <c r="AS20" s="68">
        <f t="shared" si="7"/>
        <v>0</v>
      </c>
      <c r="AT20" s="69" t="str">
        <f t="shared" si="5"/>
        <v>Muy Baja</v>
      </c>
      <c r="AU20" s="67">
        <f t="shared" si="2"/>
        <v>0</v>
      </c>
      <c r="AV20" s="69" t="str">
        <f t="shared" si="3"/>
        <v>Leve</v>
      </c>
      <c r="AW20" s="67">
        <f t="shared" si="6"/>
        <v>0</v>
      </c>
      <c r="AX20" s="70" t="str">
        <f t="shared" si="4"/>
        <v>Bajo</v>
      </c>
      <c r="AY20" s="66" t="s">
        <v>75</v>
      </c>
      <c r="AZ20" s="151" t="s">
        <v>261</v>
      </c>
      <c r="BA20" s="175" t="s">
        <v>455</v>
      </c>
      <c r="BB20" s="122">
        <v>44652</v>
      </c>
      <c r="BC20" s="243">
        <v>44896</v>
      </c>
      <c r="BD20" s="64" t="s">
        <v>262</v>
      </c>
      <c r="BE20" s="75">
        <v>3</v>
      </c>
      <c r="BF20" s="72" t="s">
        <v>520</v>
      </c>
      <c r="BG20" s="75">
        <v>3</v>
      </c>
      <c r="BH20" s="72" t="s">
        <v>515</v>
      </c>
      <c r="BI20" s="75">
        <v>3</v>
      </c>
      <c r="BJ20" s="73" t="s">
        <v>516</v>
      </c>
    </row>
    <row r="21" spans="1:62" ht="150.75" customHeight="1" x14ac:dyDescent="0.25">
      <c r="A21" s="368">
        <v>4</v>
      </c>
      <c r="B21" s="369" t="s">
        <v>64</v>
      </c>
      <c r="C21" s="325" t="s">
        <v>65</v>
      </c>
      <c r="D21" s="325" t="s">
        <v>271</v>
      </c>
      <c r="E21" s="325" t="s">
        <v>424</v>
      </c>
      <c r="F21" s="345" t="s">
        <v>425</v>
      </c>
      <c r="G21" s="325" t="s">
        <v>247</v>
      </c>
      <c r="H21" s="346">
        <v>12</v>
      </c>
      <c r="I21" s="347" t="str">
        <f>IF(H21&lt;=0,"",IF(H21&lt;=2,"Muy Baja",IF(H21&lt;=24,"Baja",IF(H21&lt;=500,"Media",IF(H21&lt;=5000,"Alta","Muy Alta")))))</f>
        <v>Baja</v>
      </c>
      <c r="J21" s="348">
        <f>IF(I21="","",IF(I21="Muy Baja",0.2,IF(I21="Baja",0.4,IF(I21="Media",0.6,IF(I21="Alta",0.8,IF(I21="Muy Alta",1,))))))</f>
        <v>0.4</v>
      </c>
      <c r="K21" s="327" t="s">
        <v>188</v>
      </c>
      <c r="L21" s="327" t="s">
        <v>188</v>
      </c>
      <c r="M21" s="327" t="s">
        <v>188</v>
      </c>
      <c r="N21" s="327" t="s">
        <v>189</v>
      </c>
      <c r="O21" s="327" t="s">
        <v>188</v>
      </c>
      <c r="P21" s="327" t="s">
        <v>188</v>
      </c>
      <c r="Q21" s="327" t="s">
        <v>188</v>
      </c>
      <c r="R21" s="327" t="s">
        <v>189</v>
      </c>
      <c r="S21" s="327" t="s">
        <v>188</v>
      </c>
      <c r="T21" s="327" t="s">
        <v>188</v>
      </c>
      <c r="U21" s="327" t="s">
        <v>188</v>
      </c>
      <c r="V21" s="327" t="s">
        <v>188</v>
      </c>
      <c r="W21" s="327" t="s">
        <v>188</v>
      </c>
      <c r="X21" s="327" t="s">
        <v>189</v>
      </c>
      <c r="Y21" s="327" t="s">
        <v>188</v>
      </c>
      <c r="Z21" s="327" t="s">
        <v>189</v>
      </c>
      <c r="AA21" s="327" t="s">
        <v>189</v>
      </c>
      <c r="AB21" s="327" t="s">
        <v>189</v>
      </c>
      <c r="AC21" s="349">
        <f>COUNTIF(K21:AB22,"Si")</f>
        <v>12</v>
      </c>
      <c r="AD21" s="337" t="str">
        <f>IF(AC21&lt;=5,"Moderado",IF(AND(AC21&gt;=6,AC21&lt;=11),"Mayor",IF(AND(AC21&gt;=12,AC21&lt;=18),"Catastrofico")))</f>
        <v>Catastrofico</v>
      </c>
      <c r="AE21" s="376" t="s">
        <v>126</v>
      </c>
      <c r="AF21" s="337" t="str">
        <f>IF(NOT(ISERROR(MATCH(AE21,'[3]Tabla Impacto'!$B$152:$B$154,0))),'[3]Tabla Impacto'!$F$154&amp;"Por favor no seleccionar los criterios de impacto(Afectación Económica o presupuestal y Pérdida Reputacional)",AE21)</f>
        <v xml:space="preserve">     El riesgo afecta la imagen de alguna área de la organización</v>
      </c>
      <c r="AG21" s="362" t="str">
        <f>IF(OR(AF21='[3]Tabla Impacto'!$C$11,AF21='[3]Tabla Impacto'!$D$11),"Leve",IF(OR(AF21='[3]Tabla Impacto'!$C$12,AF21='[3]Tabla Impacto'!$D$12),"Menor",IF(OR(AF21='[3]Tabla Impacto'!$C$13,AF21='[3]Tabla Impacto'!$D$13),"Moderado",IF(OR(#REF!='[3]Tabla Impacto'!$C$14,AF21='[3]Tabla Impacto'!$D$14),"Mayor",IF(OR(AF21='[3]Tabla Impacto'!$C$15,#REF!='[3]Tabla Impacto'!$D$15),"Catastrófico","")))))</f>
        <v>Leve</v>
      </c>
      <c r="AH21" s="337">
        <f>IF(AG21="","",IF(AG21="Leve",0.2,IF(AG21="Menor",0.4,IF(AG21="Moderado",0.6,IF(AG21="Mayor",0.8,IF(AG21="Catastrófico",1,))))))</f>
        <v>0.2</v>
      </c>
      <c r="AI21" s="381"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63">
        <v>1</v>
      </c>
      <c r="AK21" s="81" t="s">
        <v>426</v>
      </c>
      <c r="AL21" s="65" t="str">
        <f t="shared" si="0"/>
        <v>Probabilidad</v>
      </c>
      <c r="AM21" s="66" t="s">
        <v>70</v>
      </c>
      <c r="AN21" s="66" t="s">
        <v>71</v>
      </c>
      <c r="AO21" s="67" t="str">
        <f t="shared" si="1"/>
        <v>40%</v>
      </c>
      <c r="AP21" s="66" t="s">
        <v>72</v>
      </c>
      <c r="AQ21" s="66" t="s">
        <v>73</v>
      </c>
      <c r="AR21" s="66" t="s">
        <v>74</v>
      </c>
      <c r="AS21" s="68">
        <f t="shared" si="7"/>
        <v>0.24</v>
      </c>
      <c r="AT21" s="69" t="str">
        <f t="shared" si="5"/>
        <v>Baja</v>
      </c>
      <c r="AU21" s="67">
        <f t="shared" si="2"/>
        <v>0.24</v>
      </c>
      <c r="AV21" s="69" t="str">
        <f t="shared" si="3"/>
        <v>Leve</v>
      </c>
      <c r="AW21" s="67">
        <f t="shared" si="6"/>
        <v>0.2</v>
      </c>
      <c r="AX21" s="70" t="str">
        <f t="shared" si="4"/>
        <v>Bajo</v>
      </c>
      <c r="AY21" s="66" t="s">
        <v>75</v>
      </c>
      <c r="AZ21" s="151" t="s">
        <v>450</v>
      </c>
      <c r="BA21" s="107" t="s">
        <v>76</v>
      </c>
      <c r="BB21" s="122">
        <v>44652</v>
      </c>
      <c r="BC21" s="243">
        <v>44926</v>
      </c>
      <c r="BD21" s="64" t="s">
        <v>400</v>
      </c>
      <c r="BE21" s="72">
        <v>1</v>
      </c>
      <c r="BF21" s="101" t="s">
        <v>427</v>
      </c>
      <c r="BG21" s="72">
        <v>1</v>
      </c>
      <c r="BH21" s="72" t="s">
        <v>515</v>
      </c>
      <c r="BI21" s="72">
        <v>1</v>
      </c>
      <c r="BJ21" s="73" t="s">
        <v>516</v>
      </c>
    </row>
    <row r="22" spans="1:62" ht="75.75" x14ac:dyDescent="0.25">
      <c r="A22" s="368"/>
      <c r="B22" s="369"/>
      <c r="C22" s="325"/>
      <c r="D22" s="325"/>
      <c r="E22" s="325"/>
      <c r="F22" s="345"/>
      <c r="G22" s="325"/>
      <c r="H22" s="346"/>
      <c r="I22" s="347"/>
      <c r="J22" s="348"/>
      <c r="K22" s="328"/>
      <c r="L22" s="328"/>
      <c r="M22" s="328"/>
      <c r="N22" s="328"/>
      <c r="O22" s="328"/>
      <c r="P22" s="328"/>
      <c r="Q22" s="328"/>
      <c r="R22" s="328"/>
      <c r="S22" s="328"/>
      <c r="T22" s="328"/>
      <c r="U22" s="328"/>
      <c r="V22" s="328"/>
      <c r="W22" s="328"/>
      <c r="X22" s="328"/>
      <c r="Y22" s="328"/>
      <c r="Z22" s="328"/>
      <c r="AA22" s="328"/>
      <c r="AB22" s="328"/>
      <c r="AC22" s="350"/>
      <c r="AD22" s="338"/>
      <c r="AE22" s="377"/>
      <c r="AF22" s="338"/>
      <c r="AG22" s="363"/>
      <c r="AH22" s="339"/>
      <c r="AI22" s="382"/>
      <c r="AJ22" s="63">
        <v>2</v>
      </c>
      <c r="AK22" s="81" t="s">
        <v>272</v>
      </c>
      <c r="AL22" s="76" t="str">
        <f t="shared" si="0"/>
        <v>Probabilidad</v>
      </c>
      <c r="AM22" s="77" t="s">
        <v>70</v>
      </c>
      <c r="AN22" s="77" t="s">
        <v>71</v>
      </c>
      <c r="AO22" s="78" t="str">
        <f t="shared" si="1"/>
        <v>40%</v>
      </c>
      <c r="AP22" s="77" t="s">
        <v>72</v>
      </c>
      <c r="AQ22" s="77" t="s">
        <v>73</v>
      </c>
      <c r="AR22" s="77" t="s">
        <v>74</v>
      </c>
      <c r="AS22" s="68">
        <f t="shared" si="7"/>
        <v>0</v>
      </c>
      <c r="AT22" s="69" t="str">
        <f t="shared" si="5"/>
        <v>Muy Baja</v>
      </c>
      <c r="AU22" s="78">
        <f t="shared" si="2"/>
        <v>0</v>
      </c>
      <c r="AV22" s="79" t="str">
        <f t="shared" si="3"/>
        <v>Leve</v>
      </c>
      <c r="AW22" s="67">
        <f t="shared" si="6"/>
        <v>0</v>
      </c>
      <c r="AX22" s="80" t="str">
        <f t="shared" si="4"/>
        <v>Bajo</v>
      </c>
      <c r="AY22" s="77" t="s">
        <v>75</v>
      </c>
      <c r="AZ22" s="151" t="s">
        <v>272</v>
      </c>
      <c r="BA22" s="120" t="s">
        <v>455</v>
      </c>
      <c r="BB22" s="122">
        <v>44652</v>
      </c>
      <c r="BC22" s="243">
        <v>44896</v>
      </c>
      <c r="BD22" s="74" t="s">
        <v>273</v>
      </c>
      <c r="BE22" s="75">
        <v>2</v>
      </c>
      <c r="BF22" s="101" t="s">
        <v>310</v>
      </c>
      <c r="BG22" s="75">
        <v>2</v>
      </c>
      <c r="BH22" s="72" t="s">
        <v>515</v>
      </c>
      <c r="BI22" s="75">
        <v>2</v>
      </c>
      <c r="BJ22" s="73" t="s">
        <v>516</v>
      </c>
    </row>
    <row r="23" spans="1:62" ht="75.75" x14ac:dyDescent="0.25">
      <c r="A23" s="368">
        <v>5</v>
      </c>
      <c r="B23" s="369" t="s">
        <v>142</v>
      </c>
      <c r="C23" s="325" t="s">
        <v>93</v>
      </c>
      <c r="D23" s="325" t="s">
        <v>287</v>
      </c>
      <c r="E23" s="325" t="s">
        <v>288</v>
      </c>
      <c r="F23" s="345" t="s">
        <v>289</v>
      </c>
      <c r="G23" s="325" t="s">
        <v>247</v>
      </c>
      <c r="H23" s="346">
        <v>365</v>
      </c>
      <c r="I23" s="347" t="str">
        <f>IF(H23&lt;=0,"",IF(H23&lt;=2,"Muy Baja",IF(H23&lt;=24,"Baja",IF(H23&lt;=500,"Media",IF(H23&lt;=5000,"Alta","Muy Alta")))))</f>
        <v>Media</v>
      </c>
      <c r="J23" s="348">
        <f>IF(I23="","",IF(I23="Muy Baja",0.2,IF(I23="Baja",0.4,IF(I23="Media",0.6,IF(I23="Alta",0.8,IF(I23="Muy Alta",1,))))))</f>
        <v>0.6</v>
      </c>
      <c r="K23" s="327" t="s">
        <v>188</v>
      </c>
      <c r="L23" s="327" t="s">
        <v>188</v>
      </c>
      <c r="M23" s="327" t="s">
        <v>189</v>
      </c>
      <c r="N23" s="327" t="s">
        <v>189</v>
      </c>
      <c r="O23" s="327" t="s">
        <v>188</v>
      </c>
      <c r="P23" s="327" t="s">
        <v>188</v>
      </c>
      <c r="Q23" s="327" t="s">
        <v>188</v>
      </c>
      <c r="R23" s="327" t="s">
        <v>188</v>
      </c>
      <c r="S23" s="327" t="s">
        <v>189</v>
      </c>
      <c r="T23" s="327" t="s">
        <v>188</v>
      </c>
      <c r="U23" s="327" t="s">
        <v>188</v>
      </c>
      <c r="V23" s="327" t="s">
        <v>188</v>
      </c>
      <c r="W23" s="327" t="s">
        <v>188</v>
      </c>
      <c r="X23" s="327" t="s">
        <v>188</v>
      </c>
      <c r="Y23" s="327" t="s">
        <v>189</v>
      </c>
      <c r="Z23" s="327" t="s">
        <v>189</v>
      </c>
      <c r="AA23" s="327" t="s">
        <v>189</v>
      </c>
      <c r="AB23" s="327" t="s">
        <v>189</v>
      </c>
      <c r="AC23" s="349">
        <f>COUNTIF(K23:AB25,"Si")</f>
        <v>11</v>
      </c>
      <c r="AD23" s="337" t="str">
        <f>IF(AC23&lt;=5,"Moderado",IF(AND(AC23&gt;=6,AC23&lt;=11),"Mayor",IF(AND(AC23&gt;=12,AC23&lt;=18),"Catastrofico")))</f>
        <v>Mayor</v>
      </c>
      <c r="AE23" s="352" t="s">
        <v>94</v>
      </c>
      <c r="AF23" s="337" t="str">
        <f>IF(NOT(ISERROR(MATCH(AE23,'[3]Tabla Impacto'!$B$152:$B$154,0))),'[3]Tabla Impacto'!$F$154&amp;"Por favor no seleccionar los criterios de impacto(Afectación Económica o presupuestal y Pérdida Reputacional)",AE23)</f>
        <v xml:space="preserve">     Entre 50 y 100 SMLMV </v>
      </c>
      <c r="AG23" s="347" t="str">
        <f>IF(OR(AF23='[3]Tabla Impacto'!$C$11,AF23='[3]Tabla Impacto'!$D$11),"Leve",IF(OR(AF23='[3]Tabla Impacto'!$C$12,AF23='[3]Tabla Impacto'!$D$12),"Menor",IF(OR(AF23='[3]Tabla Impacto'!$C$13,AF23='[3]Tabla Impacto'!$D$13),"Moderado",IF(OR(#REF!='[3]Tabla Impacto'!$C$14,AF23='[3]Tabla Impacto'!$D$14),"Mayor",IF(OR(AF23='[3]Tabla Impacto'!$C$15,#REF!='[3]Tabla Impacto'!$D$15),"Catastrófico","")))))</f>
        <v>Moderado</v>
      </c>
      <c r="AH23" s="353">
        <f>IF(AG23="","",IF(AG23="Leve",0.2,IF(AG23="Menor",0.4,IF(AG23="Moderado",0.6,IF(AG23="Mayor",0.8,IF(AG23="Catastrófico",1,))))))</f>
        <v>0.6</v>
      </c>
      <c r="AI23" s="354"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63">
        <v>1</v>
      </c>
      <c r="AK23" s="82" t="s">
        <v>405</v>
      </c>
      <c r="AL23" s="65" t="str">
        <f t="shared" ref="AL23:AL32" si="8">IF(OR(AM23="Preventivo",AM23="Detectivo"),"Probabilidad",IF(AM23="Correctivo","Impacto",""))</f>
        <v>Probabilidad</v>
      </c>
      <c r="AM23" s="66" t="s">
        <v>81</v>
      </c>
      <c r="AN23" s="66" t="s">
        <v>71</v>
      </c>
      <c r="AO23" s="67" t="str">
        <f t="shared" si="1"/>
        <v>30%</v>
      </c>
      <c r="AP23" s="66" t="s">
        <v>72</v>
      </c>
      <c r="AQ23" s="66" t="s">
        <v>73</v>
      </c>
      <c r="AR23" s="66" t="s">
        <v>74</v>
      </c>
      <c r="AS23" s="68">
        <f>IFERROR(IF(AL23="Probabilidad",(J23-(+J23*AO23)),IF(R23="Impacto",J23,"")),"")</f>
        <v>0.42</v>
      </c>
      <c r="AT23" s="69" t="str">
        <f>IFERROR(IF(AS23="","",IF(AS23&lt;=0.2,"Muy Baja",IF(AS23&lt;=0.4,"Baja",IF(AS23&lt;=0.6,"Media",IF(AS23&lt;=0.8,"Alta","Muy Alta"))))),"")</f>
        <v>Media</v>
      </c>
      <c r="AU23" s="67">
        <f t="shared" si="2"/>
        <v>0.42</v>
      </c>
      <c r="AV23" s="69" t="str">
        <f t="shared" si="3"/>
        <v>Moderado</v>
      </c>
      <c r="AW23" s="67">
        <f>IFERROR(IF(AL23="Impacto",(AH23-(+AH23*AO23)),IF(AL23="Probabilidad",AH23,"")),"")</f>
        <v>0.6</v>
      </c>
      <c r="AX23" s="70" t="str">
        <f t="shared" si="4"/>
        <v>Moderado</v>
      </c>
      <c r="AY23" s="66" t="s">
        <v>75</v>
      </c>
      <c r="AZ23" s="151" t="s">
        <v>406</v>
      </c>
      <c r="BA23" s="107" t="s">
        <v>76</v>
      </c>
      <c r="BB23" s="122">
        <v>44652</v>
      </c>
      <c r="BC23" s="243">
        <v>44896</v>
      </c>
      <c r="BD23" s="64" t="s">
        <v>400</v>
      </c>
      <c r="BE23" s="72">
        <v>1</v>
      </c>
      <c r="BF23" s="72" t="s">
        <v>416</v>
      </c>
      <c r="BG23" s="72">
        <v>1</v>
      </c>
      <c r="BH23" s="72" t="s">
        <v>515</v>
      </c>
      <c r="BI23" s="72">
        <v>1</v>
      </c>
      <c r="BJ23" s="73" t="s">
        <v>516</v>
      </c>
    </row>
    <row r="24" spans="1:62" ht="89.25" x14ac:dyDescent="0.25">
      <c r="A24" s="368"/>
      <c r="B24" s="369"/>
      <c r="C24" s="325"/>
      <c r="D24" s="325"/>
      <c r="E24" s="325"/>
      <c r="F24" s="345"/>
      <c r="G24" s="325"/>
      <c r="H24" s="346"/>
      <c r="I24" s="347"/>
      <c r="J24" s="348"/>
      <c r="K24" s="328"/>
      <c r="L24" s="328"/>
      <c r="M24" s="328"/>
      <c r="N24" s="328"/>
      <c r="O24" s="328"/>
      <c r="P24" s="328"/>
      <c r="Q24" s="328"/>
      <c r="R24" s="328"/>
      <c r="S24" s="328"/>
      <c r="T24" s="328"/>
      <c r="U24" s="328"/>
      <c r="V24" s="328"/>
      <c r="W24" s="328"/>
      <c r="X24" s="328"/>
      <c r="Y24" s="328"/>
      <c r="Z24" s="328"/>
      <c r="AA24" s="328"/>
      <c r="AB24" s="328"/>
      <c r="AC24" s="350"/>
      <c r="AD24" s="338"/>
      <c r="AE24" s="352"/>
      <c r="AF24" s="338"/>
      <c r="AG24" s="347"/>
      <c r="AH24" s="353"/>
      <c r="AI24" s="354"/>
      <c r="AJ24" s="63">
        <v>2</v>
      </c>
      <c r="AK24" s="82" t="s">
        <v>290</v>
      </c>
      <c r="AL24" s="65" t="str">
        <f t="shared" si="8"/>
        <v>Probabilidad</v>
      </c>
      <c r="AM24" s="77" t="s">
        <v>70</v>
      </c>
      <c r="AN24" s="66" t="s">
        <v>71</v>
      </c>
      <c r="AO24" s="67" t="str">
        <f t="shared" si="1"/>
        <v>40%</v>
      </c>
      <c r="AP24" s="66" t="s">
        <v>72</v>
      </c>
      <c r="AQ24" s="66" t="s">
        <v>73</v>
      </c>
      <c r="AR24" s="66" t="s">
        <v>74</v>
      </c>
      <c r="AS24" s="68">
        <f>IFERROR(IF(AL24="Probabilidad",(J24-(+J24*AO24)),IF(R24="Impacto",J24,"")),"")</f>
        <v>0</v>
      </c>
      <c r="AT24" s="69" t="str">
        <f>IFERROR(IF(AS24="","",IF(AS24&lt;=0.2,"Muy Baja",IF(AS24&lt;=0.4,"Baja",IF(AS24&lt;=0.6,"Media",IF(AS24&lt;=0.8,"Alta","Muy Alta"))))),"")</f>
        <v>Muy Baja</v>
      </c>
      <c r="AU24" s="78">
        <f t="shared" si="2"/>
        <v>0</v>
      </c>
      <c r="AV24" s="79" t="str">
        <f t="shared" si="3"/>
        <v>Leve</v>
      </c>
      <c r="AW24" s="67">
        <f>IFERROR(IF(AL24="Impacto",(AH24-(+AH24*AO24)),IF(AL24="Probabilidad",AH24,"")),"")</f>
        <v>0</v>
      </c>
      <c r="AX24" s="80" t="str">
        <f t="shared" si="4"/>
        <v>Bajo</v>
      </c>
      <c r="AY24" s="66" t="s">
        <v>75</v>
      </c>
      <c r="AZ24" s="151" t="s">
        <v>290</v>
      </c>
      <c r="BA24" s="177" t="s">
        <v>455</v>
      </c>
      <c r="BB24" s="122">
        <v>44652</v>
      </c>
      <c r="BC24" s="243">
        <v>44896</v>
      </c>
      <c r="BD24" s="64" t="s">
        <v>291</v>
      </c>
      <c r="BE24" s="75">
        <v>2</v>
      </c>
      <c r="BF24" s="101" t="s">
        <v>521</v>
      </c>
      <c r="BG24" s="75">
        <v>2</v>
      </c>
      <c r="BH24" s="72" t="s">
        <v>515</v>
      </c>
      <c r="BI24" s="75">
        <v>2</v>
      </c>
      <c r="BJ24" s="73" t="s">
        <v>516</v>
      </c>
    </row>
    <row r="25" spans="1:62" ht="89.25" x14ac:dyDescent="0.25">
      <c r="A25" s="368"/>
      <c r="B25" s="369"/>
      <c r="C25" s="325"/>
      <c r="D25" s="325"/>
      <c r="E25" s="325"/>
      <c r="F25" s="345"/>
      <c r="G25" s="325"/>
      <c r="H25" s="346"/>
      <c r="I25" s="347"/>
      <c r="J25" s="348"/>
      <c r="K25" s="329"/>
      <c r="L25" s="329"/>
      <c r="M25" s="329"/>
      <c r="N25" s="329"/>
      <c r="O25" s="329"/>
      <c r="P25" s="329"/>
      <c r="Q25" s="329"/>
      <c r="R25" s="329"/>
      <c r="S25" s="329"/>
      <c r="T25" s="329"/>
      <c r="U25" s="329"/>
      <c r="V25" s="329"/>
      <c r="W25" s="329"/>
      <c r="X25" s="329"/>
      <c r="Y25" s="329"/>
      <c r="Z25" s="329"/>
      <c r="AA25" s="329"/>
      <c r="AB25" s="329"/>
      <c r="AC25" s="351"/>
      <c r="AD25" s="339"/>
      <c r="AE25" s="352"/>
      <c r="AF25" s="339"/>
      <c r="AG25" s="347"/>
      <c r="AH25" s="353"/>
      <c r="AI25" s="354"/>
      <c r="AJ25" s="63">
        <v>3</v>
      </c>
      <c r="AK25" s="83" t="s">
        <v>292</v>
      </c>
      <c r="AL25" s="65" t="str">
        <f t="shared" si="8"/>
        <v>Probabilidad</v>
      </c>
      <c r="AM25" s="66" t="s">
        <v>70</v>
      </c>
      <c r="AN25" s="66" t="s">
        <v>71</v>
      </c>
      <c r="AO25" s="67" t="str">
        <f t="shared" si="1"/>
        <v>40%</v>
      </c>
      <c r="AP25" s="66" t="s">
        <v>72</v>
      </c>
      <c r="AQ25" s="66" t="s">
        <v>73</v>
      </c>
      <c r="AR25" s="66" t="s">
        <v>74</v>
      </c>
      <c r="AS25" s="68">
        <f>IFERROR(IF(AL25="Probabilidad",(J25-(+J25*AO25)),IF(R25="Impacto",J25,"")),"")</f>
        <v>0</v>
      </c>
      <c r="AT25" s="69" t="str">
        <f>IFERROR(IF(AS25="","",IF(AS25&lt;=0.2,"Muy Baja",IF(AS25&lt;=0.4,"Baja",IF(AS25&lt;=0.6,"Media",IF(AS25&lt;=0.8,"Alta","Muy Alta"))))),"")</f>
        <v>Muy Baja</v>
      </c>
      <c r="AU25" s="78">
        <f t="shared" si="2"/>
        <v>0</v>
      </c>
      <c r="AV25" s="79" t="str">
        <f t="shared" si="3"/>
        <v>Leve</v>
      </c>
      <c r="AW25" s="67">
        <f>IFERROR(IF(AL25="Impacto",(AH25-(+AH25*AO25)),IF(AL25="Probabilidad",AH25,"")),"")</f>
        <v>0</v>
      </c>
      <c r="AX25" s="80" t="str">
        <f t="shared" si="4"/>
        <v>Bajo</v>
      </c>
      <c r="AY25" s="66" t="s">
        <v>75</v>
      </c>
      <c r="AZ25" s="151" t="s">
        <v>292</v>
      </c>
      <c r="BA25" s="177" t="s">
        <v>455</v>
      </c>
      <c r="BB25" s="122">
        <v>44652</v>
      </c>
      <c r="BC25" s="243">
        <v>44896</v>
      </c>
      <c r="BD25" s="64" t="s">
        <v>146</v>
      </c>
      <c r="BE25" s="75">
        <v>3</v>
      </c>
      <c r="BF25" s="101" t="s">
        <v>521</v>
      </c>
      <c r="BG25" s="75">
        <v>3</v>
      </c>
      <c r="BH25" s="72" t="s">
        <v>515</v>
      </c>
      <c r="BI25" s="75">
        <v>3</v>
      </c>
      <c r="BJ25" s="73" t="s">
        <v>516</v>
      </c>
    </row>
    <row r="26" spans="1:62" ht="75.75" customHeight="1" x14ac:dyDescent="0.25">
      <c r="A26" s="374">
        <v>6</v>
      </c>
      <c r="B26" s="372" t="s">
        <v>293</v>
      </c>
      <c r="C26" s="366" t="s">
        <v>65</v>
      </c>
      <c r="D26" s="366" t="s">
        <v>445</v>
      </c>
      <c r="E26" s="378" t="s">
        <v>444</v>
      </c>
      <c r="F26" s="370" t="s">
        <v>446</v>
      </c>
      <c r="G26" s="366" t="s">
        <v>247</v>
      </c>
      <c r="H26" s="364">
        <v>12</v>
      </c>
      <c r="I26" s="362" t="str">
        <f>IF(H26&lt;=0,"",IF(H26&lt;=2,"Muy Baja",IF(H26&lt;=24,"Baja",IF(H26&lt;=500,"Media",IF(H26&lt;=5000,"Alta","Muy Alta")))))</f>
        <v>Baja</v>
      </c>
      <c r="J26" s="327">
        <f>IF(I26="","",IF(I26="Muy Baja",0.2,IF(I26="Baja",0.4,IF(I26="Media",0.6,IF(I26="Alta",0.8,IF(I26="Muy Alta",1,))))))</f>
        <v>0.4</v>
      </c>
      <c r="K26" s="327" t="s">
        <v>188</v>
      </c>
      <c r="L26" s="327" t="s">
        <v>188</v>
      </c>
      <c r="M26" s="327" t="s">
        <v>189</v>
      </c>
      <c r="N26" s="327" t="s">
        <v>189</v>
      </c>
      <c r="O26" s="327" t="s">
        <v>188</v>
      </c>
      <c r="P26" s="327" t="s">
        <v>189</v>
      </c>
      <c r="Q26" s="327" t="s">
        <v>189</v>
      </c>
      <c r="R26" s="327" t="s">
        <v>189</v>
      </c>
      <c r="S26" s="327" t="s">
        <v>189</v>
      </c>
      <c r="T26" s="327" t="s">
        <v>188</v>
      </c>
      <c r="U26" s="327" t="s">
        <v>188</v>
      </c>
      <c r="V26" s="327" t="s">
        <v>188</v>
      </c>
      <c r="W26" s="327" t="s">
        <v>189</v>
      </c>
      <c r="X26" s="327" t="s">
        <v>188</v>
      </c>
      <c r="Y26" s="327" t="s">
        <v>189</v>
      </c>
      <c r="Z26" s="327" t="s">
        <v>189</v>
      </c>
      <c r="AA26" s="327" t="s">
        <v>189</v>
      </c>
      <c r="AB26" s="327" t="s">
        <v>189</v>
      </c>
      <c r="AC26" s="349">
        <f>COUNTIF(K26:AB27,"Si")</f>
        <v>7</v>
      </c>
      <c r="AD26" s="337" t="str">
        <f>IF(AC26&lt;=5,"Moderado",IF(AND(AC26&gt;=6,AC26&lt;=11),"Mayor",IF(AND(AC26&gt;=12,AC26&lt;=18),"Catastrofico")))</f>
        <v>Mayor</v>
      </c>
      <c r="AE26" s="376" t="s">
        <v>126</v>
      </c>
      <c r="AF26" s="337" t="str">
        <f>IF(NOT(ISERROR(MATCH(AE26,'[3]Tabla Impacto'!$B$152:$B$154,0))),'[3]Tabla Impacto'!$F$154&amp;"Por favor no seleccionar los criterios de impacto(Afectación Económica o presupuestal y Pérdida Reputacional)",AE26)</f>
        <v xml:space="preserve">     El riesgo afecta la imagen de alguna área de la organización</v>
      </c>
      <c r="AG26" s="362" t="str">
        <f>IF(OR(AF26='[3]Tabla Impacto'!$C$11,AF26='[3]Tabla Impacto'!$D$11),"Leve",IF(OR(AF26='[3]Tabla Impacto'!$C$12,AF26='[3]Tabla Impacto'!$D$12),"Menor",IF(OR(AF26='[3]Tabla Impacto'!$C$13,AF26='[3]Tabla Impacto'!$D$13),"Moderado",IF(OR(#REF!='[3]Tabla Impacto'!$C$14,AF26='[3]Tabla Impacto'!$D$14),"Mayor",IF(OR(AF26='[3]Tabla Impacto'!$C$15,#REF!='[3]Tabla Impacto'!$D$15),"Catastrófico","")))))</f>
        <v>Leve</v>
      </c>
      <c r="AH26" s="337">
        <f>IF(AG26="","",IF(AG26="Leve",0.2,IF(AG26="Menor",0.4,IF(AG26="Moderado",0.6,IF(AG26="Mayor",0.8,IF(AG26="Catastrófico",1,))))))</f>
        <v>0.2</v>
      </c>
      <c r="AI26" s="381"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63">
        <v>1</v>
      </c>
      <c r="AK26" s="81" t="s">
        <v>447</v>
      </c>
      <c r="AL26" s="65" t="str">
        <f t="shared" si="8"/>
        <v>Probabilidad</v>
      </c>
      <c r="AM26" s="66" t="s">
        <v>81</v>
      </c>
      <c r="AN26" s="66" t="s">
        <v>71</v>
      </c>
      <c r="AO26" s="67" t="str">
        <f t="shared" si="1"/>
        <v>30%</v>
      </c>
      <c r="AP26" s="66" t="s">
        <v>72</v>
      </c>
      <c r="AQ26" s="66" t="s">
        <v>73</v>
      </c>
      <c r="AR26" s="66" t="s">
        <v>74</v>
      </c>
      <c r="AS26" s="68">
        <f>IFERROR(IF(AL26="Probabilidad",(J26-(+J26*AO26)),IF(R26="Impacto",J26,"")),"")</f>
        <v>0.28000000000000003</v>
      </c>
      <c r="AT26" s="69" t="str">
        <f>IFERROR(IF(AS26="","",IF(AS26&lt;=0.2,"Muy Baja",IF(AS26&lt;=0.4,"Baja",IF(AS26&lt;=0.6,"Media",IF(AS26&lt;=0.8,"Alta","Muy Alta"))))),"")</f>
        <v>Baja</v>
      </c>
      <c r="AU26" s="67">
        <f t="shared" si="2"/>
        <v>0.28000000000000003</v>
      </c>
      <c r="AV26" s="69" t="str">
        <f t="shared" si="3"/>
        <v>Leve</v>
      </c>
      <c r="AW26" s="67">
        <f>IFERROR(IF(AL26="Impacto",(AH26-(+AH26*AO26)),IF(AL26="Probabilidad",AH26,"")),"")</f>
        <v>0.2</v>
      </c>
      <c r="AX26" s="70" t="str">
        <f t="shared" si="4"/>
        <v>Bajo</v>
      </c>
      <c r="AY26" s="66" t="s">
        <v>75</v>
      </c>
      <c r="AZ26" s="151" t="s">
        <v>447</v>
      </c>
      <c r="BA26" s="177" t="s">
        <v>455</v>
      </c>
      <c r="BB26" s="122">
        <v>44652</v>
      </c>
      <c r="BC26" s="243">
        <v>44896</v>
      </c>
      <c r="BD26" s="64" t="s">
        <v>294</v>
      </c>
      <c r="BE26" s="72">
        <v>1</v>
      </c>
      <c r="BF26" s="101" t="s">
        <v>314</v>
      </c>
      <c r="BG26" s="72">
        <v>1</v>
      </c>
      <c r="BH26" s="72" t="s">
        <v>515</v>
      </c>
      <c r="BI26" s="72">
        <v>1</v>
      </c>
      <c r="BJ26" s="73" t="s">
        <v>516</v>
      </c>
    </row>
    <row r="27" spans="1:62" ht="75.75" x14ac:dyDescent="0.25">
      <c r="A27" s="375"/>
      <c r="B27" s="373"/>
      <c r="C27" s="367"/>
      <c r="D27" s="367"/>
      <c r="E27" s="379"/>
      <c r="F27" s="371"/>
      <c r="G27" s="367"/>
      <c r="H27" s="365"/>
      <c r="I27" s="363"/>
      <c r="J27" s="329"/>
      <c r="K27" s="328"/>
      <c r="L27" s="328"/>
      <c r="M27" s="328"/>
      <c r="N27" s="328"/>
      <c r="O27" s="328"/>
      <c r="P27" s="328"/>
      <c r="Q27" s="328"/>
      <c r="R27" s="328"/>
      <c r="S27" s="328"/>
      <c r="T27" s="328"/>
      <c r="U27" s="328"/>
      <c r="V27" s="328"/>
      <c r="W27" s="328"/>
      <c r="X27" s="328"/>
      <c r="Y27" s="328"/>
      <c r="Z27" s="328"/>
      <c r="AA27" s="328"/>
      <c r="AB27" s="328"/>
      <c r="AC27" s="350"/>
      <c r="AD27" s="338"/>
      <c r="AE27" s="377"/>
      <c r="AF27" s="338"/>
      <c r="AG27" s="363"/>
      <c r="AH27" s="339"/>
      <c r="AI27" s="382"/>
      <c r="AJ27" s="63">
        <v>2</v>
      </c>
      <c r="AK27" s="81" t="s">
        <v>295</v>
      </c>
      <c r="AL27" s="65" t="str">
        <f t="shared" si="8"/>
        <v>Probabilidad</v>
      </c>
      <c r="AM27" s="77" t="s">
        <v>70</v>
      </c>
      <c r="AN27" s="66" t="s">
        <v>71</v>
      </c>
      <c r="AO27" s="67" t="str">
        <f t="shared" si="1"/>
        <v>40%</v>
      </c>
      <c r="AP27" s="66" t="s">
        <v>72</v>
      </c>
      <c r="AQ27" s="66" t="s">
        <v>73</v>
      </c>
      <c r="AR27" s="66" t="s">
        <v>74</v>
      </c>
      <c r="AS27" s="68">
        <f>IFERROR(IF(AL27="Probabilidad",(J27-(+J27*AO27)),IF(R27="Impacto",J27,"")),"")</f>
        <v>0</v>
      </c>
      <c r="AT27" s="69" t="str">
        <f>IFERROR(IF(AS27="","",IF(AS27&lt;=0.2,"Muy Baja",IF(AS27&lt;=0.4,"Baja",IF(AS27&lt;=0.6,"Media",IF(AS27&lt;=0.8,"Alta","Muy Alta"))))),"")</f>
        <v>Muy Baja</v>
      </c>
      <c r="AU27" s="78">
        <f t="shared" si="2"/>
        <v>0</v>
      </c>
      <c r="AV27" s="79" t="str">
        <f t="shared" si="3"/>
        <v>Leve</v>
      </c>
      <c r="AW27" s="67">
        <f>IFERROR(IF(AL27="Impacto",(AH27-(+AH27*AO27)),IF(AL27="Probabilidad",AH27,"")),"")</f>
        <v>0</v>
      </c>
      <c r="AX27" s="80" t="str">
        <f t="shared" si="4"/>
        <v>Bajo</v>
      </c>
      <c r="AY27" s="66" t="s">
        <v>75</v>
      </c>
      <c r="AZ27" s="151" t="s">
        <v>295</v>
      </c>
      <c r="BA27" s="177" t="s">
        <v>455</v>
      </c>
      <c r="BB27" s="122">
        <v>44652</v>
      </c>
      <c r="BC27" s="243">
        <v>44896</v>
      </c>
      <c r="BD27" s="64" t="s">
        <v>296</v>
      </c>
      <c r="BE27" s="75">
        <v>2</v>
      </c>
      <c r="BF27" s="101" t="s">
        <v>314</v>
      </c>
      <c r="BG27" s="75">
        <v>2</v>
      </c>
      <c r="BH27" s="72" t="s">
        <v>515</v>
      </c>
      <c r="BI27" s="75">
        <v>2</v>
      </c>
      <c r="BJ27" s="73" t="s">
        <v>516</v>
      </c>
    </row>
    <row r="28" spans="1:62" ht="89.25" customHeight="1" x14ac:dyDescent="0.25">
      <c r="A28" s="92">
        <v>7</v>
      </c>
      <c r="B28" s="93" t="s">
        <v>275</v>
      </c>
      <c r="C28" s="94" t="s">
        <v>93</v>
      </c>
      <c r="D28" s="94" t="s">
        <v>276</v>
      </c>
      <c r="E28" s="94" t="s">
        <v>277</v>
      </c>
      <c r="F28" s="95" t="s">
        <v>278</v>
      </c>
      <c r="G28" s="94" t="s">
        <v>247</v>
      </c>
      <c r="H28" s="96">
        <v>130</v>
      </c>
      <c r="I28" s="88" t="str">
        <f>IF(H28&lt;=0,"",IF(H28&lt;=2,"Muy Baja",IF(H28&lt;=24,"Baja",IF(H28&lt;=500,"Media",IF(H28&lt;=5000,"Alta","Muy Alta")))))</f>
        <v>Media</v>
      </c>
      <c r="J28" s="97">
        <f>IF(I28="","",IF(I28="Muy Baja",0.2,IF(I28="Baja",0.4,IF(I28="Media",0.6,IF(I28="Alta",0.8,IF(I28="Muy Alta",1,))))))</f>
        <v>0.6</v>
      </c>
      <c r="K28" s="91" t="s">
        <v>188</v>
      </c>
      <c r="L28" s="91" t="s">
        <v>188</v>
      </c>
      <c r="M28" s="91" t="s">
        <v>188</v>
      </c>
      <c r="N28" s="91" t="s">
        <v>188</v>
      </c>
      <c r="O28" s="91" t="s">
        <v>188</v>
      </c>
      <c r="P28" s="91" t="s">
        <v>188</v>
      </c>
      <c r="Q28" s="106" t="s">
        <v>188</v>
      </c>
      <c r="R28" s="91" t="s">
        <v>189</v>
      </c>
      <c r="S28" s="106" t="s">
        <v>189</v>
      </c>
      <c r="T28" s="91" t="s">
        <v>188</v>
      </c>
      <c r="U28" s="91" t="s">
        <v>188</v>
      </c>
      <c r="V28" s="91" t="s">
        <v>188</v>
      </c>
      <c r="W28" s="91" t="s">
        <v>188</v>
      </c>
      <c r="X28" s="91" t="s">
        <v>188</v>
      </c>
      <c r="Y28" s="91" t="s">
        <v>188</v>
      </c>
      <c r="Z28" s="91" t="s">
        <v>189</v>
      </c>
      <c r="AA28" s="91" t="s">
        <v>189</v>
      </c>
      <c r="AB28" s="91" t="s">
        <v>189</v>
      </c>
      <c r="AC28" s="85">
        <f>COUNTIF(K28:AB28,"Si")</f>
        <v>13</v>
      </c>
      <c r="AD28" s="86" t="str">
        <f>IF(AC28&lt;=5,"Moderado",IF(AND(AC28&gt;=6,AC28&lt;=11),"Mayor",IF(AND(AC28&gt;=12,AC28&lt;=18),"Catastrofico")))</f>
        <v>Catastrofico</v>
      </c>
      <c r="AE28" s="110" t="s">
        <v>116</v>
      </c>
      <c r="AF28" s="86" t="str">
        <f>IF(NOT(ISERROR(MATCH(AE28,'[3]Tabla Impacto'!$B$152:$B$154,0))),'[3]Tabla Impacto'!$F$154&amp;"Por favor no seleccionar los criterios de impacto(Afectación Económica o presupuestal y Pérdida Reputacional)",AE28)</f>
        <v xml:space="preserve">     Entre 10 y 50 SMLMV </v>
      </c>
      <c r="AG28" s="88" t="str">
        <f>IF(OR(AF28='[3]Tabla Impacto'!$C$11,AF28='[3]Tabla Impacto'!$D$11),"Leve",IF(OR(AF28='[3]Tabla Impacto'!$C$12,AF28='[3]Tabla Impacto'!$D$12),"Menor",IF(OR(AF28='[3]Tabla Impacto'!$C$13,AF28='[3]Tabla Impacto'!$D$13),"Moderado",IF(OR(#REF!='[3]Tabla Impacto'!$C$14,AF28='[3]Tabla Impacto'!$D$14),"Mayor",IF(OR(AF28='[3]Tabla Impacto'!$C$15,#REF!='[3]Tabla Impacto'!$D$15),"Catastrófico","")))))</f>
        <v>Menor</v>
      </c>
      <c r="AH28" s="89">
        <f>IF(AG28="","",IF(AG28="Leve",0.2,IF(AG28="Menor",0.4,IF(AG28="Moderado",0.6,IF(AG28="Mayor",0.8,IF(AG28="Catastrófico",1,))))))</f>
        <v>0.4</v>
      </c>
      <c r="AI28" s="90" t="str">
        <f>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Moderado</v>
      </c>
      <c r="AJ28" s="63">
        <v>1</v>
      </c>
      <c r="AK28" s="81" t="s">
        <v>336</v>
      </c>
      <c r="AL28" s="65" t="str">
        <f t="shared" si="8"/>
        <v>Probabilidad</v>
      </c>
      <c r="AM28" s="66" t="s">
        <v>70</v>
      </c>
      <c r="AN28" s="66" t="s">
        <v>71</v>
      </c>
      <c r="AO28" s="67" t="str">
        <f t="shared" si="1"/>
        <v>40%</v>
      </c>
      <c r="AP28" s="66" t="s">
        <v>72</v>
      </c>
      <c r="AQ28" s="66" t="s">
        <v>73</v>
      </c>
      <c r="AR28" s="66" t="s">
        <v>74</v>
      </c>
      <c r="AS28" s="68">
        <f t="shared" si="7"/>
        <v>0.36</v>
      </c>
      <c r="AT28" s="69" t="str">
        <f t="shared" si="5"/>
        <v>Baja</v>
      </c>
      <c r="AU28" s="67">
        <f t="shared" si="2"/>
        <v>0.36</v>
      </c>
      <c r="AV28" s="69" t="str">
        <f t="shared" si="3"/>
        <v>Menor</v>
      </c>
      <c r="AW28" s="67">
        <f t="shared" si="6"/>
        <v>0.4</v>
      </c>
      <c r="AX28" s="70" t="str">
        <f t="shared" si="4"/>
        <v>Moderado</v>
      </c>
      <c r="AY28" s="66" t="s">
        <v>75</v>
      </c>
      <c r="AZ28" s="151" t="s">
        <v>336</v>
      </c>
      <c r="BA28" s="177" t="s">
        <v>455</v>
      </c>
      <c r="BB28" s="122">
        <v>44652</v>
      </c>
      <c r="BC28" s="243">
        <v>44896</v>
      </c>
      <c r="BD28" s="81" t="s">
        <v>337</v>
      </c>
      <c r="BE28" s="72">
        <v>1</v>
      </c>
      <c r="BF28" s="101" t="s">
        <v>338</v>
      </c>
      <c r="BG28" s="72">
        <v>1</v>
      </c>
      <c r="BH28" s="72" t="s">
        <v>515</v>
      </c>
      <c r="BI28" s="72">
        <v>1</v>
      </c>
      <c r="BJ28" s="73" t="s">
        <v>516</v>
      </c>
    </row>
    <row r="29" spans="1:62" ht="124.5" customHeight="1" x14ac:dyDescent="0.25">
      <c r="A29" s="92">
        <v>8</v>
      </c>
      <c r="B29" s="93" t="s">
        <v>275</v>
      </c>
      <c r="C29" s="94" t="s">
        <v>93</v>
      </c>
      <c r="D29" s="94" t="s">
        <v>280</v>
      </c>
      <c r="E29" s="94" t="s">
        <v>281</v>
      </c>
      <c r="F29" s="95" t="s">
        <v>282</v>
      </c>
      <c r="G29" s="94" t="s">
        <v>247</v>
      </c>
      <c r="H29" s="96">
        <v>130</v>
      </c>
      <c r="I29" s="88" t="str">
        <f>IF(H29&lt;=0,"",IF(H29&lt;=2,"Muy Baja",IF(H29&lt;=24,"Baja",IF(H29&lt;=500,"Media",IF(H29&lt;=5000,"Alta","Muy Alta")))))</f>
        <v>Media</v>
      </c>
      <c r="J29" s="97">
        <f>IF(I29="","",IF(I29="Muy Baja",0.2,IF(I29="Baja",0.4,IF(I29="Media",0.6,IF(I29="Alta",0.8,IF(I29="Muy Alta",1,))))))</f>
        <v>0.6</v>
      </c>
      <c r="K29" s="100" t="s">
        <v>188</v>
      </c>
      <c r="L29" s="100" t="s">
        <v>188</v>
      </c>
      <c r="M29" s="91" t="s">
        <v>188</v>
      </c>
      <c r="N29" s="91" t="s">
        <v>188</v>
      </c>
      <c r="O29" s="91" t="s">
        <v>188</v>
      </c>
      <c r="P29" s="91" t="s">
        <v>188</v>
      </c>
      <c r="Q29" s="102" t="s">
        <v>188</v>
      </c>
      <c r="R29" s="91" t="s">
        <v>189</v>
      </c>
      <c r="S29" s="91" t="s">
        <v>189</v>
      </c>
      <c r="T29" s="91" t="s">
        <v>188</v>
      </c>
      <c r="U29" s="91" t="s">
        <v>188</v>
      </c>
      <c r="V29" s="91" t="s">
        <v>188</v>
      </c>
      <c r="W29" s="91" t="s">
        <v>188</v>
      </c>
      <c r="X29" s="91" t="s">
        <v>188</v>
      </c>
      <c r="Y29" s="91" t="s">
        <v>188</v>
      </c>
      <c r="Z29" s="91" t="s">
        <v>189</v>
      </c>
      <c r="AA29" s="91" t="s">
        <v>189</v>
      </c>
      <c r="AB29" s="91" t="s">
        <v>189</v>
      </c>
      <c r="AC29" s="85">
        <f>COUNTIF(K29:AB29,"Si")</f>
        <v>13</v>
      </c>
      <c r="AD29" s="86" t="str">
        <f>IF(AC29&lt;=5,"Moderado",IF(AND(AC29&gt;=6,AC29&lt;=11),"Mayor",IF(AND(AC29&gt;=12,AC29&lt;=18),"Catastrofico")))</f>
        <v>Catastrofico</v>
      </c>
      <c r="AE29" s="87" t="s">
        <v>94</v>
      </c>
      <c r="AF29" s="86" t="str">
        <f>IF(NOT(ISERROR(MATCH(AE29,'[3]Tabla Impacto'!$B$152:$B$154,0))),'[3]Tabla Impacto'!$F$154&amp;"Por favor no seleccionar los criterios de impacto(Afectación Económica o presupuestal y Pérdida Reputacional)",AE29)</f>
        <v xml:space="preserve">     Entre 50 y 100 SMLMV </v>
      </c>
      <c r="AG29" s="88" t="str">
        <f>IF(OR(AF29='[3]Tabla Impacto'!$C$11,AF29='[3]Tabla Impacto'!$D$11),"Leve",IF(OR(AF29='[3]Tabla Impacto'!$C$12,AF29='[3]Tabla Impacto'!$D$12),"Menor",IF(OR(AF29='[3]Tabla Impacto'!$C$13,AF29='[3]Tabla Impacto'!$D$13),"Moderado",IF(OR(#REF!='[3]Tabla Impacto'!$C$14,AF29='[3]Tabla Impacto'!$D$14),"Mayor",IF(OR(AF29='[3]Tabla Impacto'!$C$15,#REF!='[3]Tabla Impacto'!$D$15),"Catastrófico","")))))</f>
        <v>Moderado</v>
      </c>
      <c r="AH29" s="89">
        <f>IF(AG29="","",IF(AG29="Leve",0.2,IF(AG29="Menor",0.4,IF(AG29="Moderado",0.6,IF(AG29="Mayor",0.8,IF(AG29="Catastrófico",1,))))))</f>
        <v>0.6</v>
      </c>
      <c r="AI29" s="90" t="str">
        <f>IF(OR(AND(I29="Muy Baja",AG29="Leve"),AND(I29="Muy Baja",AG29="Menor"),AND(I29="Baja",AG29="Leve")),"Bajo",IF(OR(AND(I29="Muy baja",AG29="Moderado"),AND(I29="Baja",AG29="Menor"),AND(I29="Baja",AG29="Moderado"),AND(I29="Media",AG29="Leve"),AND(I29="Media",AG29="Menor"),AND(I29="Media",AG29="Moderado"),AND(I29="Alta",AG29="Leve"),AND(I29="Alta",AG29="Menor")),"Moderado",IF(OR(AND(I29="Muy Baja",AG29="Mayor"),AND(I29="Baja",AG29="Mayor"),AND(I29="Media",AG29="Mayor"),AND(I29="Alta",AG29="Moderado"),AND(I29="Alta",AG29="Mayor"),AND(I29="Muy Alta",AG29="Leve"),AND(I29="Muy Alta",AG29="Menor"),AND(I29="Muy Alta",AG29="Moderado"),AND(I29="Muy Alta",AG29="Mayor")),"Alto",IF(OR(AND(I29="Muy Baja",AG29="Catastrófico"),AND(I29="Baja",AG29="Catastrófico"),AND(I29="Media",AG29="Catastrófico"),AND(I29="Alta",AG29="Catastrófico"),AND(I29="Muy Alta",AG29="Catastrófico")),"Extremo",""))))</f>
        <v>Moderado</v>
      </c>
      <c r="AJ29" s="63">
        <v>1</v>
      </c>
      <c r="AK29" s="81" t="s">
        <v>279</v>
      </c>
      <c r="AL29" s="65" t="str">
        <f t="shared" si="8"/>
        <v>Probabilidad</v>
      </c>
      <c r="AM29" s="66" t="s">
        <v>81</v>
      </c>
      <c r="AN29" s="66" t="s">
        <v>71</v>
      </c>
      <c r="AO29" s="67" t="str">
        <f t="shared" si="1"/>
        <v>30%</v>
      </c>
      <c r="AP29" s="66" t="s">
        <v>72</v>
      </c>
      <c r="AQ29" s="66" t="s">
        <v>73</v>
      </c>
      <c r="AR29" s="66" t="s">
        <v>74</v>
      </c>
      <c r="AS29" s="68">
        <f t="shared" si="7"/>
        <v>0.42</v>
      </c>
      <c r="AT29" s="69" t="str">
        <f t="shared" si="5"/>
        <v>Media</v>
      </c>
      <c r="AU29" s="67">
        <f t="shared" si="2"/>
        <v>0.42</v>
      </c>
      <c r="AV29" s="69" t="str">
        <f t="shared" si="3"/>
        <v>Moderado</v>
      </c>
      <c r="AW29" s="67">
        <f t="shared" si="6"/>
        <v>0.6</v>
      </c>
      <c r="AX29" s="70" t="str">
        <f t="shared" si="4"/>
        <v>Moderado</v>
      </c>
      <c r="AY29" s="66" t="s">
        <v>75</v>
      </c>
      <c r="AZ29" s="151" t="s">
        <v>279</v>
      </c>
      <c r="BA29" s="177" t="s">
        <v>455</v>
      </c>
      <c r="BB29" s="122">
        <v>44652</v>
      </c>
      <c r="BC29" s="243">
        <v>44896</v>
      </c>
      <c r="BD29" s="81" t="s">
        <v>337</v>
      </c>
      <c r="BE29" s="72">
        <v>1</v>
      </c>
      <c r="BF29" s="101" t="s">
        <v>339</v>
      </c>
      <c r="BG29" s="72">
        <v>1</v>
      </c>
      <c r="BH29" s="72" t="s">
        <v>515</v>
      </c>
      <c r="BI29" s="72">
        <v>1</v>
      </c>
      <c r="BJ29" s="73" t="s">
        <v>516</v>
      </c>
    </row>
    <row r="30" spans="1:62" s="142" customFormat="1" ht="219.75" customHeight="1" x14ac:dyDescent="0.25">
      <c r="A30" s="127">
        <v>9</v>
      </c>
      <c r="B30" s="128" t="s">
        <v>275</v>
      </c>
      <c r="C30" s="129" t="s">
        <v>93</v>
      </c>
      <c r="D30" s="129" t="s">
        <v>283</v>
      </c>
      <c r="E30" s="130" t="s">
        <v>284</v>
      </c>
      <c r="F30" s="131" t="s">
        <v>285</v>
      </c>
      <c r="G30" s="129" t="s">
        <v>247</v>
      </c>
      <c r="H30" s="132">
        <v>50</v>
      </c>
      <c r="I30" s="108" t="str">
        <f>IF(H30&lt;=0,"",IF(H30&lt;=2,"Muy Baja",IF(H30&lt;=24,"Baja",IF(H30&lt;=500,"Media",IF(H30&lt;=5000,"Alta","Muy Alta")))))</f>
        <v>Media</v>
      </c>
      <c r="J30" s="111">
        <f>IF(I30="","",IF(I30="Muy Baja",0.2,IF(I30="Baja",0.4,IF(I30="Media",0.6,IF(I30="Alta",0.8,IF(I30="Muy Alta",1,))))))</f>
        <v>0.6</v>
      </c>
      <c r="K30" s="109" t="s">
        <v>188</v>
      </c>
      <c r="L30" s="109" t="s">
        <v>188</v>
      </c>
      <c r="M30" s="109" t="s">
        <v>188</v>
      </c>
      <c r="N30" s="109" t="s">
        <v>188</v>
      </c>
      <c r="O30" s="109" t="s">
        <v>188</v>
      </c>
      <c r="P30" s="109" t="s">
        <v>188</v>
      </c>
      <c r="Q30" s="109" t="s">
        <v>188</v>
      </c>
      <c r="R30" s="109" t="s">
        <v>189</v>
      </c>
      <c r="S30" s="109" t="s">
        <v>189</v>
      </c>
      <c r="T30" s="109" t="s">
        <v>188</v>
      </c>
      <c r="U30" s="109" t="s">
        <v>188</v>
      </c>
      <c r="V30" s="109" t="s">
        <v>188</v>
      </c>
      <c r="W30" s="109" t="s">
        <v>188</v>
      </c>
      <c r="X30" s="109" t="s">
        <v>188</v>
      </c>
      <c r="Y30" s="109" t="s">
        <v>188</v>
      </c>
      <c r="Z30" s="109" t="s">
        <v>189</v>
      </c>
      <c r="AA30" s="109" t="s">
        <v>189</v>
      </c>
      <c r="AB30" s="109" t="s">
        <v>189</v>
      </c>
      <c r="AC30" s="133">
        <f>COUNTIF(K30:AB30,"Si")</f>
        <v>13</v>
      </c>
      <c r="AD30" s="109" t="str">
        <f>IF(AC30&lt;=5,"Moderado",IF(AND(AC30&gt;=6,AC30&lt;=11),"Mayor",IF(AND(AC30&gt;=12,AC30&lt;=18),"Catastrofico")))</f>
        <v>Catastrofico</v>
      </c>
      <c r="AE30" s="110" t="s">
        <v>94</v>
      </c>
      <c r="AF30" s="109" t="str">
        <f>IF(NOT(ISERROR(MATCH(AE30,'[3]Tabla Impacto'!$B$152:$B$154,0))),'[3]Tabla Impacto'!$F$154&amp;"Por favor no seleccionar los criterios de impacto(Afectación Económica o presupuestal y Pérdida Reputacional)",AE30)</f>
        <v xml:space="preserve">     Entre 50 y 100 SMLMV </v>
      </c>
      <c r="AG30" s="108" t="str">
        <f>IF(OR(AF30='[3]Tabla Impacto'!$C$11,AF30='[3]Tabla Impacto'!$D$11),"Leve",IF(OR(AF30='[3]Tabla Impacto'!$C$12,AF30='[3]Tabla Impacto'!$D$12),"Menor",IF(OR(AF30='[3]Tabla Impacto'!$C$13,AF30='[3]Tabla Impacto'!$D$13),"Moderado",IF(OR(#REF!='[3]Tabla Impacto'!$C$14,AF30='[3]Tabla Impacto'!$D$14),"Mayor",IF(OR(AF30='[3]Tabla Impacto'!$C$15,#REF!='[3]Tabla Impacto'!$D$15),"Catastrófico","")))))</f>
        <v>Moderado</v>
      </c>
      <c r="AH30" s="111">
        <f>IF(AG30="","",IF(AG30="Leve",0.2,IF(AG30="Menor",0.4,IF(AG30="Moderado",0.6,IF(AG30="Mayor",0.8,IF(AG30="Catastrófico",1,))))))</f>
        <v>0.6</v>
      </c>
      <c r="AI30" s="112" t="str">
        <f>IF(OR(AND(I30="Muy Baja",AG30="Leve"),AND(I30="Muy Baja",AG30="Menor"),AND(I30="Baja",AG30="Leve")),"Bajo",IF(OR(AND(I30="Muy baja",AG30="Moderado"),AND(I30="Baja",AG30="Menor"),AND(I30="Baja",AG30="Moderado"),AND(I30="Media",AG30="Leve"),AND(I30="Media",AG30="Menor"),AND(I30="Media",AG30="Moderado"),AND(I30="Alta",AG30="Leve"),AND(I30="Alta",AG30="Menor")),"Moderado",IF(OR(AND(I30="Muy Baja",AG30="Mayor"),AND(I30="Baja",AG30="Mayor"),AND(I30="Media",AG30="Mayor"),AND(I30="Alta",AG30="Moderado"),AND(I30="Alta",AG30="Mayor"),AND(I30="Muy Alta",AG30="Leve"),AND(I30="Muy Alta",AG30="Menor"),AND(I30="Muy Alta",AG30="Moderado"),AND(I30="Muy Alta",AG30="Mayor")),"Alto",IF(OR(AND(I30="Muy Baja",AG30="Catastrófico"),AND(I30="Baja",AG30="Catastrófico"),AND(I30="Media",AG30="Catastrófico"),AND(I30="Alta",AG30="Catastrófico"),AND(I30="Muy Alta",AG30="Catastrófico")),"Extremo",""))))</f>
        <v>Moderado</v>
      </c>
      <c r="AJ30" s="127">
        <v>1</v>
      </c>
      <c r="AK30" s="134" t="s">
        <v>286</v>
      </c>
      <c r="AL30" s="135" t="str">
        <f t="shared" si="8"/>
        <v>Probabilidad</v>
      </c>
      <c r="AM30" s="136" t="s">
        <v>81</v>
      </c>
      <c r="AN30" s="136" t="s">
        <v>71</v>
      </c>
      <c r="AO30" s="137" t="str">
        <f t="shared" si="1"/>
        <v>30%</v>
      </c>
      <c r="AP30" s="136" t="s">
        <v>72</v>
      </c>
      <c r="AQ30" s="136" t="s">
        <v>73</v>
      </c>
      <c r="AR30" s="136" t="s">
        <v>74</v>
      </c>
      <c r="AS30" s="138">
        <f t="shared" si="7"/>
        <v>0.42</v>
      </c>
      <c r="AT30" s="69" t="str">
        <f t="shared" si="5"/>
        <v>Media</v>
      </c>
      <c r="AU30" s="137">
        <f t="shared" si="2"/>
        <v>0.42</v>
      </c>
      <c r="AV30" s="69" t="str">
        <f t="shared" si="3"/>
        <v>Moderado</v>
      </c>
      <c r="AW30" s="137">
        <f t="shared" si="6"/>
        <v>0.6</v>
      </c>
      <c r="AX30" s="139" t="str">
        <f t="shared" si="4"/>
        <v>Moderado</v>
      </c>
      <c r="AY30" s="136" t="s">
        <v>75</v>
      </c>
      <c r="AZ30" s="151" t="s">
        <v>286</v>
      </c>
      <c r="BA30" s="107" t="s">
        <v>76</v>
      </c>
      <c r="BB30" s="122">
        <v>44652</v>
      </c>
      <c r="BC30" s="244">
        <v>44896</v>
      </c>
      <c r="BD30" s="134" t="s">
        <v>128</v>
      </c>
      <c r="BE30" s="140">
        <v>1</v>
      </c>
      <c r="BF30" s="141" t="s">
        <v>313</v>
      </c>
      <c r="BG30" s="140">
        <v>1</v>
      </c>
      <c r="BH30" s="72" t="s">
        <v>515</v>
      </c>
      <c r="BI30" s="140">
        <v>1</v>
      </c>
      <c r="BJ30" s="73" t="s">
        <v>516</v>
      </c>
    </row>
    <row r="31" spans="1:62" ht="125.25" customHeight="1" x14ac:dyDescent="0.25">
      <c r="A31" s="92">
        <v>10</v>
      </c>
      <c r="B31" s="116" t="s">
        <v>107</v>
      </c>
      <c r="C31" s="115" t="s">
        <v>93</v>
      </c>
      <c r="D31" s="115" t="s">
        <v>322</v>
      </c>
      <c r="E31" s="115" t="s">
        <v>323</v>
      </c>
      <c r="F31" s="114" t="s">
        <v>324</v>
      </c>
      <c r="G31" s="115" t="s">
        <v>247</v>
      </c>
      <c r="H31" s="120">
        <v>36</v>
      </c>
      <c r="I31" s="119" t="str">
        <f>IF(H31&lt;=0,"",IF(H31&lt;=2,"Muy Baja",IF(H31&lt;=24,"Baja",IF(H31&lt;=500,"Media",IF(H31&lt;=5000,"Alta","Muy Alta")))))</f>
        <v>Media</v>
      </c>
      <c r="J31" s="106">
        <f>IF(I31="","",IF(I31="Muy Baja",0.2,IF(I31="Baja",0.4,IF(I31="Media",0.6,IF(I31="Alta",0.8,IF(I31="Muy Alta",1,))))))</f>
        <v>0.6</v>
      </c>
      <c r="K31" s="91" t="s">
        <v>188</v>
      </c>
      <c r="L31" s="91" t="s">
        <v>188</v>
      </c>
      <c r="M31" s="103" t="s">
        <v>189</v>
      </c>
      <c r="N31" s="91" t="s">
        <v>189</v>
      </c>
      <c r="O31" s="91" t="s">
        <v>188</v>
      </c>
      <c r="P31" s="91" t="s">
        <v>188</v>
      </c>
      <c r="Q31" s="106" t="s">
        <v>188</v>
      </c>
      <c r="R31" s="91" t="s">
        <v>189</v>
      </c>
      <c r="S31" s="91" t="s">
        <v>189</v>
      </c>
      <c r="T31" s="91" t="s">
        <v>188</v>
      </c>
      <c r="U31" s="91" t="s">
        <v>188</v>
      </c>
      <c r="V31" s="91" t="s">
        <v>188</v>
      </c>
      <c r="W31" s="91" t="s">
        <v>189</v>
      </c>
      <c r="X31" s="91" t="s">
        <v>189</v>
      </c>
      <c r="Y31" s="91" t="s">
        <v>189</v>
      </c>
      <c r="Z31" s="91" t="s">
        <v>189</v>
      </c>
      <c r="AA31" s="91" t="s">
        <v>189</v>
      </c>
      <c r="AB31" s="91" t="s">
        <v>189</v>
      </c>
      <c r="AC31" s="85">
        <f>COUNTIF(K31:AB31,"Si")</f>
        <v>8</v>
      </c>
      <c r="AD31" s="86" t="str">
        <f>IF(AC31&lt;=5,"Moderado",IF(AND(AC31&gt;=6,AC31&lt;=11),"Mayor",IF(AND(AC31&gt;=12,AC31&lt;=18),"Catastrofico")))</f>
        <v>Mayor</v>
      </c>
      <c r="AE31" s="121" t="s">
        <v>68</v>
      </c>
      <c r="AF31" s="86" t="str">
        <f>IF(NOT(ISERROR(MATCH(AE31,'[3]Tabla Impacto'!$B$152:$B$154,0))),'[3]Tabla Impacto'!$F$154&amp;"Por favor no seleccionar los criterios de impacto(Afectación Económica o presupuestal y Pérdida Reputacional)",AE31)</f>
        <v xml:space="preserve">     El riesgo afecta la imagen de la entidad con algunos usuarios de relevancia frente al logro de los objetivos</v>
      </c>
      <c r="AG31" s="119" t="str">
        <f>IF(OR(AF31='[3]Tabla Impacto'!$C$11,AF31='[3]Tabla Impacto'!$D$11),"Leve",IF(OR(AF31='[3]Tabla Impacto'!$C$12,AF31='[3]Tabla Impacto'!$D$12),"Menor",IF(OR(AF31='[3]Tabla Impacto'!$C$13,AF31='[3]Tabla Impacto'!$D$13),"Moderado",IF(OR(#REF!='[3]Tabla Impacto'!$C$14,AF31='[3]Tabla Impacto'!$D$14),"Mayor",IF(OR(AF31='[3]Tabla Impacto'!$C$15,#REF!='[3]Tabla Impacto'!$D$15),"Catastrófico","")))))</f>
        <v>Moderado</v>
      </c>
      <c r="AH31" s="109">
        <f>IF(AG31="","",IF(AG31="Leve",0.2,IF(AG31="Menor",0.4,IF(AG31="Moderado",0.6,IF(AG31="Mayor",0.8,IF(AG31="Catastrófico",1,))))))</f>
        <v>0.6</v>
      </c>
      <c r="AI31" s="118" t="str">
        <f>IF(OR(AND(I31="Muy Baja",AG31="Leve"),AND(I31="Muy Baja",AG31="Menor"),AND(I31="Baja",AG31="Leve")),"Bajo",IF(OR(AND(I31="Muy baja",AG31="Moderado"),AND(I31="Baja",AG31="Menor"),AND(I31="Baja",AG31="Moderado"),AND(I31="Media",AG31="Leve"),AND(I31="Media",AG31="Menor"),AND(I31="Media",AG31="Moderado"),AND(I31="Alta",AG31="Leve"),AND(I31="Alta",AG31="Menor")),"Moderado",IF(OR(AND(I31="Muy Baja",AG31="Mayor"),AND(I31="Baja",AG31="Mayor"),AND(I31="Media",AG31="Mayor"),AND(I31="Alta",AG31="Moderado"),AND(I31="Alta",AG31="Mayor"),AND(I31="Muy Alta",AG31="Leve"),AND(I31="Muy Alta",AG31="Menor"),AND(I31="Muy Alta",AG31="Moderado"),AND(I31="Muy Alta",AG31="Mayor")),"Alto",IF(OR(AND(I31="Muy Baja",AG31="Catastrófico"),AND(I31="Baja",AG31="Catastrófico"),AND(I31="Media",AG31="Catastrófico"),AND(I31="Alta",AG31="Catastrófico"),AND(I31="Muy Alta",AG31="Catastrófico")),"Extremo",""))))</f>
        <v>Moderado</v>
      </c>
      <c r="AJ31" s="117">
        <v>1</v>
      </c>
      <c r="AK31" s="123" t="s">
        <v>274</v>
      </c>
      <c r="AL31" s="76" t="str">
        <f t="shared" si="8"/>
        <v>Probabilidad</v>
      </c>
      <c r="AM31" s="77" t="s">
        <v>70</v>
      </c>
      <c r="AN31" s="77" t="s">
        <v>71</v>
      </c>
      <c r="AO31" s="78" t="str">
        <f t="shared" si="1"/>
        <v>40%</v>
      </c>
      <c r="AP31" s="77" t="s">
        <v>72</v>
      </c>
      <c r="AQ31" s="77" t="s">
        <v>73</v>
      </c>
      <c r="AR31" s="77" t="s">
        <v>74</v>
      </c>
      <c r="AS31" s="124">
        <f>IFERROR(IF(AL31="Probabilidad",(J31-(+J31*AO31)),IF(R31="Impacto",J31,"")),"")</f>
        <v>0.36</v>
      </c>
      <c r="AT31" s="79" t="str">
        <f>IFERROR(IF(AS31="","",IF(AS31&lt;=0.2,"Muy Baja",IF(AS31&lt;=0.4,"Baja",IF(AS31&lt;=0.6,"Media",IF(AS31&lt;=0.8,"Alta","Muy Alta"))))),"")</f>
        <v>Baja</v>
      </c>
      <c r="AU31" s="78">
        <f t="shared" si="2"/>
        <v>0.36</v>
      </c>
      <c r="AV31" s="79" t="str">
        <f t="shared" si="3"/>
        <v>Moderado</v>
      </c>
      <c r="AW31" s="78">
        <f>IFERROR(IF(AL31="Impacto",(AH31-(+AH31*AO31)),IF(AL31="Probabilidad",AH31,"")),"")</f>
        <v>0.6</v>
      </c>
      <c r="AX31" s="80" t="str">
        <f t="shared" si="4"/>
        <v>Moderado</v>
      </c>
      <c r="AY31" s="77" t="s">
        <v>75</v>
      </c>
      <c r="AZ31" s="151" t="s">
        <v>274</v>
      </c>
      <c r="BA31" s="146" t="s">
        <v>455</v>
      </c>
      <c r="BB31" s="122">
        <v>44652</v>
      </c>
      <c r="BC31" s="245">
        <v>44896</v>
      </c>
      <c r="BD31" s="123" t="s">
        <v>325</v>
      </c>
      <c r="BE31" s="125">
        <v>1</v>
      </c>
      <c r="BF31" s="126" t="s">
        <v>313</v>
      </c>
      <c r="BG31" s="125">
        <v>1</v>
      </c>
      <c r="BH31" s="72" t="s">
        <v>515</v>
      </c>
      <c r="BI31" s="125">
        <v>1</v>
      </c>
      <c r="BJ31" s="73" t="s">
        <v>516</v>
      </c>
    </row>
    <row r="32" spans="1:62" ht="75.75" customHeight="1" x14ac:dyDescent="0.25">
      <c r="A32" s="374">
        <v>11</v>
      </c>
      <c r="B32" s="369" t="s">
        <v>153</v>
      </c>
      <c r="C32" s="325" t="s">
        <v>65</v>
      </c>
      <c r="D32" s="325" t="s">
        <v>297</v>
      </c>
      <c r="E32" s="380" t="s">
        <v>298</v>
      </c>
      <c r="F32" s="345" t="s">
        <v>299</v>
      </c>
      <c r="G32" s="325" t="s">
        <v>247</v>
      </c>
      <c r="H32" s="346">
        <v>3</v>
      </c>
      <c r="I32" s="347" t="str">
        <f>IF(H32&lt;=0,"",IF(H32&lt;=2,"Muy Baja",IF(H32&lt;=24,"Baja",IF(H32&lt;=500,"Media",IF(H32&lt;=5000,"Alta","Muy Alta")))))</f>
        <v>Baja</v>
      </c>
      <c r="J32" s="348">
        <f>IF(I32="","",IF(I32="Muy Baja",0.2,IF(I32="Baja",0.4,IF(I32="Media",0.6,IF(I32="Alta",0.8,IF(I32="Muy Alta",1,))))))</f>
        <v>0.4</v>
      </c>
      <c r="K32" s="348" t="s">
        <v>188</v>
      </c>
      <c r="L32" s="348" t="s">
        <v>188</v>
      </c>
      <c r="M32" s="348" t="s">
        <v>188</v>
      </c>
      <c r="N32" s="348" t="s">
        <v>188</v>
      </c>
      <c r="O32" s="348" t="s">
        <v>188</v>
      </c>
      <c r="P32" s="348" t="s">
        <v>188</v>
      </c>
      <c r="Q32" s="348" t="s">
        <v>189</v>
      </c>
      <c r="R32" s="348" t="s">
        <v>188</v>
      </c>
      <c r="S32" s="348" t="s">
        <v>188</v>
      </c>
      <c r="T32" s="348" t="s">
        <v>188</v>
      </c>
      <c r="U32" s="348" t="s">
        <v>188</v>
      </c>
      <c r="V32" s="348" t="s">
        <v>188</v>
      </c>
      <c r="W32" s="348" t="s">
        <v>188</v>
      </c>
      <c r="X32" s="348" t="s">
        <v>188</v>
      </c>
      <c r="Y32" s="348" t="s">
        <v>188</v>
      </c>
      <c r="Z32" s="348" t="s">
        <v>189</v>
      </c>
      <c r="AA32" s="348" t="s">
        <v>188</v>
      </c>
      <c r="AB32" s="348" t="s">
        <v>188</v>
      </c>
      <c r="AC32" s="383">
        <f>COUNTIF(K32:AB33,"Si")</f>
        <v>16</v>
      </c>
      <c r="AD32" s="353" t="str">
        <f>IF(AC32&lt;=5,"Moderado",IF(AND(AC32&gt;=6,AC32&lt;=11),"Mayor",IF(AND(AC32&gt;=12,AC32&lt;=18),"Catastrofico")))</f>
        <v>Catastrofico</v>
      </c>
      <c r="AE32" s="352" t="s">
        <v>114</v>
      </c>
      <c r="AF32" s="353" t="str">
        <f>IF(NOT(ISERROR(MATCH(AE32,'[3]Tabla Impacto'!$B$152:$B$154,0))),'[3]Tabla Impacto'!$F$154&amp;"Por favor no seleccionar los criterios de impacto(Afectación Económica o presupuestal y Pérdida Reputacional)",AE32)</f>
        <v xml:space="preserve">     El riesgo afecta la imagen de la entidad internamente, de conocimiento general, nivel interno, de junta dircetiva y accionistas y/o de provedores</v>
      </c>
      <c r="AG32" s="347" t="str">
        <f>IF(OR(AF32='[3]Tabla Impacto'!$C$11,AF32='[3]Tabla Impacto'!$D$11),"Leve",IF(OR(AF32='[3]Tabla Impacto'!$C$12,AF32='[3]Tabla Impacto'!$D$12),"Menor",IF(OR(AF32='[3]Tabla Impacto'!$C$13,AF32='[3]Tabla Impacto'!$D$13),"Moderado",IF(OR(#REF!='[3]Tabla Impacto'!$C$14,AF32='[3]Tabla Impacto'!$D$14),"Mayor",IF(OR(AF32='[3]Tabla Impacto'!$C$15,#REF!='[3]Tabla Impacto'!$D$15),"Catastrófico","")))))</f>
        <v>Menor</v>
      </c>
      <c r="AH32" s="353">
        <f>IF(AG32="","",IF(AG32="Leve",0.2,IF(AG32="Menor",0.4,IF(AG32="Moderado",0.6,IF(AG32="Mayor",0.8,IF(AG32="Catastrófico",1,))))))</f>
        <v>0.4</v>
      </c>
      <c r="AI32" s="354" t="str">
        <f>IF(OR(AND(I32="Muy Baja",AG32="Leve"),AND(I32="Muy Baja",AG32="Menor"),AND(I32="Baja",AG32="Leve")),"Bajo",IF(OR(AND(I32="Muy baja",AG32="Moderado"),AND(I32="Baja",AG32="Menor"),AND(I32="Baja",AG32="Moderado"),AND(I32="Media",AG32="Leve"),AND(I32="Media",AG32="Menor"),AND(I32="Media",AG32="Moderado"),AND(I32="Alta",AG32="Leve"),AND(I32="Alta",AG32="Menor")),"Moderado",IF(OR(AND(I32="Muy Baja",AG32="Mayor"),AND(I32="Baja",AG32="Mayor"),AND(I32="Media",AG32="Mayor"),AND(I32="Alta",AG32="Moderado"),AND(I32="Alta",AG32="Mayor"),AND(I32="Muy Alta",AG32="Leve"),AND(I32="Muy Alta",AG32="Menor"),AND(I32="Muy Alta",AG32="Moderado"),AND(I32="Muy Alta",AG32="Mayor")),"Alto",IF(OR(AND(I32="Muy Baja",AG32="Catastrófico"),AND(I32="Baja",AG32="Catastrófico"),AND(I32="Media",AG32="Catastrófico"),AND(I32="Alta",AG32="Catastrófico"),AND(I32="Muy Alta",AG32="Catastrófico")),"Extremo",""))))</f>
        <v>Moderado</v>
      </c>
      <c r="AJ32" s="113">
        <v>1</v>
      </c>
      <c r="AK32" s="81" t="s">
        <v>300</v>
      </c>
      <c r="AL32" s="65" t="str">
        <f t="shared" si="8"/>
        <v>Probabilidad</v>
      </c>
      <c r="AM32" s="66" t="s">
        <v>70</v>
      </c>
      <c r="AN32" s="66" t="s">
        <v>71</v>
      </c>
      <c r="AO32" s="67" t="str">
        <f t="shared" si="1"/>
        <v>40%</v>
      </c>
      <c r="AP32" s="66" t="s">
        <v>72</v>
      </c>
      <c r="AQ32" s="66" t="s">
        <v>73</v>
      </c>
      <c r="AR32" s="66" t="s">
        <v>74</v>
      </c>
      <c r="AS32" s="68">
        <f t="shared" si="7"/>
        <v>0.24</v>
      </c>
      <c r="AT32" s="69" t="str">
        <f t="shared" si="5"/>
        <v>Baja</v>
      </c>
      <c r="AU32" s="67">
        <f t="shared" si="2"/>
        <v>0.24</v>
      </c>
      <c r="AV32" s="69" t="str">
        <f t="shared" si="3"/>
        <v>Menor</v>
      </c>
      <c r="AW32" s="67">
        <f t="shared" si="6"/>
        <v>0.4</v>
      </c>
      <c r="AX32" s="70" t="str">
        <f t="shared" si="4"/>
        <v>Moderado</v>
      </c>
      <c r="AY32" s="66" t="s">
        <v>75</v>
      </c>
      <c r="AZ32" s="151" t="s">
        <v>300</v>
      </c>
      <c r="BA32" s="107" t="s">
        <v>76</v>
      </c>
      <c r="BB32" s="122">
        <v>44652</v>
      </c>
      <c r="BC32" s="246">
        <v>44896</v>
      </c>
      <c r="BD32" s="71" t="s">
        <v>301</v>
      </c>
      <c r="BE32" s="72">
        <v>1</v>
      </c>
      <c r="BF32" s="72" t="s">
        <v>315</v>
      </c>
      <c r="BG32" s="72">
        <v>1</v>
      </c>
      <c r="BH32" s="72" t="s">
        <v>515</v>
      </c>
      <c r="BI32" s="72">
        <v>1</v>
      </c>
      <c r="BJ32" s="73" t="s">
        <v>516</v>
      </c>
    </row>
    <row r="33" spans="1:62" ht="104.25" customHeight="1" x14ac:dyDescent="0.25">
      <c r="A33" s="375"/>
      <c r="B33" s="369"/>
      <c r="C33" s="325"/>
      <c r="D33" s="325"/>
      <c r="E33" s="380"/>
      <c r="F33" s="345"/>
      <c r="G33" s="325"/>
      <c r="H33" s="346"/>
      <c r="I33" s="347"/>
      <c r="J33" s="348"/>
      <c r="K33" s="348"/>
      <c r="L33" s="348"/>
      <c r="M33" s="348"/>
      <c r="N33" s="348"/>
      <c r="O33" s="348"/>
      <c r="P33" s="348"/>
      <c r="Q33" s="348"/>
      <c r="R33" s="348"/>
      <c r="S33" s="348"/>
      <c r="T33" s="348"/>
      <c r="U33" s="348"/>
      <c r="V33" s="348"/>
      <c r="W33" s="348"/>
      <c r="X33" s="348"/>
      <c r="Y33" s="348"/>
      <c r="Z33" s="348"/>
      <c r="AA33" s="348"/>
      <c r="AB33" s="348"/>
      <c r="AC33" s="383"/>
      <c r="AD33" s="353"/>
      <c r="AE33" s="352"/>
      <c r="AF33" s="353"/>
      <c r="AG33" s="347"/>
      <c r="AH33" s="353"/>
      <c r="AI33" s="354"/>
      <c r="AJ33" s="113">
        <v>2</v>
      </c>
      <c r="AK33" s="81" t="s">
        <v>302</v>
      </c>
      <c r="AL33" s="65" t="str">
        <f>IF(OR(AM33="Preventivo",AM33="Detectivo"),"Probabilidad",IF(AM33="Correctivo","Impacto",""))</f>
        <v>Probabilidad</v>
      </c>
      <c r="AM33" s="66" t="s">
        <v>70</v>
      </c>
      <c r="AN33" s="66" t="s">
        <v>71</v>
      </c>
      <c r="AO33" s="67" t="str">
        <f t="shared" si="1"/>
        <v>40%</v>
      </c>
      <c r="AP33" s="66" t="s">
        <v>72</v>
      </c>
      <c r="AQ33" s="66" t="s">
        <v>73</v>
      </c>
      <c r="AR33" s="66" t="s">
        <v>74</v>
      </c>
      <c r="AS33" s="68">
        <f t="shared" si="7"/>
        <v>0</v>
      </c>
      <c r="AT33" s="69" t="str">
        <f t="shared" si="5"/>
        <v>Muy Baja</v>
      </c>
      <c r="AU33" s="67">
        <f t="shared" si="2"/>
        <v>0</v>
      </c>
      <c r="AV33" s="69" t="str">
        <f t="shared" si="3"/>
        <v>Leve</v>
      </c>
      <c r="AW33" s="67">
        <f t="shared" si="6"/>
        <v>0</v>
      </c>
      <c r="AX33" s="70" t="str">
        <f t="shared" si="4"/>
        <v>Bajo</v>
      </c>
      <c r="AY33" s="66" t="s">
        <v>75</v>
      </c>
      <c r="AZ33" s="151" t="s">
        <v>302</v>
      </c>
      <c r="BA33" s="107" t="s">
        <v>76</v>
      </c>
      <c r="BB33" s="122">
        <v>44652</v>
      </c>
      <c r="BC33" s="246">
        <v>44896</v>
      </c>
      <c r="BD33" s="71" t="s">
        <v>301</v>
      </c>
      <c r="BE33" s="75">
        <v>2</v>
      </c>
      <c r="BF33" s="72" t="s">
        <v>315</v>
      </c>
      <c r="BG33" s="75">
        <v>2</v>
      </c>
      <c r="BH33" s="72" t="s">
        <v>515</v>
      </c>
      <c r="BI33" s="75">
        <v>2</v>
      </c>
      <c r="BJ33" s="73" t="s">
        <v>516</v>
      </c>
    </row>
    <row r="34" spans="1:62" ht="27.75" customHeight="1" x14ac:dyDescent="0.3">
      <c r="A34" s="8"/>
      <c r="B34" s="8"/>
      <c r="C34" s="8"/>
      <c r="D34" s="8"/>
      <c r="E34" s="8"/>
      <c r="F34" s="2"/>
      <c r="G34" s="9"/>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84"/>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ht="16.5" customHeight="1" x14ac:dyDescent="0.3">
      <c r="A35" s="8"/>
      <c r="B35" s="8"/>
      <c r="C35" s="8"/>
      <c r="D35" s="8"/>
      <c r="E35" s="8"/>
      <c r="F35" s="2"/>
      <c r="G35" s="9"/>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84"/>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ht="16.5" customHeight="1" x14ac:dyDescent="0.3">
      <c r="A36" s="8"/>
      <c r="B36" s="8"/>
      <c r="C36" s="8"/>
      <c r="D36" s="8"/>
      <c r="E36" s="8"/>
      <c r="F36" s="2"/>
      <c r="G36" s="9"/>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84"/>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ht="16.5" customHeight="1" x14ac:dyDescent="0.3">
      <c r="A37" s="8"/>
      <c r="B37" s="8"/>
      <c r="C37" s="8"/>
      <c r="D37" s="8"/>
      <c r="E37" s="8"/>
      <c r="F37" s="2"/>
      <c r="G37" s="9"/>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84"/>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ht="16.5" customHeight="1" x14ac:dyDescent="0.3">
      <c r="A38" s="8"/>
      <c r="B38" s="8"/>
      <c r="C38" s="8"/>
      <c r="D38" s="8"/>
      <c r="E38" s="8"/>
      <c r="F38" s="2"/>
      <c r="G38" s="9"/>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84"/>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ht="16.5" customHeight="1" x14ac:dyDescent="0.3">
      <c r="A39" s="8"/>
      <c r="B39" s="8"/>
      <c r="C39" s="8"/>
      <c r="D39" s="8"/>
      <c r="E39" s="8"/>
      <c r="F39" s="2"/>
      <c r="G39" s="9"/>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84"/>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ht="16.5" customHeight="1" x14ac:dyDescent="0.3">
      <c r="A40" s="8"/>
      <c r="B40" s="8"/>
      <c r="C40" s="8"/>
      <c r="D40" s="8"/>
      <c r="E40" s="8"/>
      <c r="F40" s="2"/>
      <c r="G40" s="9"/>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84"/>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ht="16.5" customHeight="1" x14ac:dyDescent="0.3">
      <c r="A41" s="8"/>
      <c r="B41" s="8"/>
      <c r="C41" s="8"/>
      <c r="D41" s="8"/>
      <c r="E41" s="8"/>
      <c r="F41" s="2"/>
      <c r="G41" s="9"/>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84"/>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ht="16.5" customHeight="1" x14ac:dyDescent="0.3">
      <c r="A42" s="8"/>
      <c r="B42" s="8"/>
      <c r="C42" s="8"/>
      <c r="D42" s="8"/>
      <c r="E42" s="8"/>
      <c r="F42" s="2"/>
      <c r="G42" s="9"/>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84"/>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ht="16.5" customHeight="1" x14ac:dyDescent="0.3">
      <c r="A43" s="8"/>
      <c r="B43" s="8"/>
      <c r="C43" s="8"/>
      <c r="D43" s="8"/>
      <c r="E43" s="8"/>
      <c r="F43" s="2"/>
      <c r="G43" s="9"/>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84"/>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ht="16.5" customHeight="1" x14ac:dyDescent="0.3">
      <c r="A44" s="8"/>
      <c r="B44" s="8"/>
      <c r="C44" s="8"/>
      <c r="D44" s="8"/>
      <c r="E44" s="8"/>
      <c r="F44" s="2"/>
      <c r="G44" s="9"/>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84"/>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ht="16.5" customHeight="1" x14ac:dyDescent="0.3">
      <c r="A45" s="8"/>
      <c r="B45" s="8"/>
      <c r="C45" s="8"/>
      <c r="D45" s="8"/>
      <c r="E45" s="8"/>
      <c r="F45" s="2"/>
      <c r="G45" s="9"/>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84"/>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ht="16.5" customHeight="1" x14ac:dyDescent="0.3">
      <c r="A46" s="8"/>
      <c r="B46" s="8"/>
      <c r="C46" s="8"/>
      <c r="D46" s="8"/>
      <c r="E46" s="8"/>
      <c r="F46" s="2"/>
      <c r="G46" s="9"/>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84"/>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ht="16.5" customHeight="1" x14ac:dyDescent="0.3">
      <c r="A47" s="8"/>
      <c r="B47" s="8"/>
      <c r="C47" s="8"/>
      <c r="D47" s="8"/>
      <c r="E47" s="8"/>
      <c r="F47" s="2"/>
      <c r="G47" s="9"/>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84"/>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1:62" ht="16.5" customHeight="1" x14ac:dyDescent="0.3">
      <c r="A48" s="8"/>
      <c r="B48" s="8"/>
      <c r="C48" s="8"/>
      <c r="D48" s="8"/>
      <c r="E48" s="8"/>
      <c r="F48" s="2"/>
      <c r="G48" s="9"/>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84"/>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ht="16.5" customHeight="1" x14ac:dyDescent="0.3">
      <c r="A49" s="8"/>
      <c r="B49" s="8"/>
      <c r="C49" s="8"/>
      <c r="D49" s="8"/>
      <c r="E49" s="8"/>
      <c r="F49" s="2"/>
      <c r="G49" s="9"/>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84"/>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ht="16.5" customHeight="1" x14ac:dyDescent="0.3">
      <c r="A50" s="8"/>
      <c r="B50" s="8"/>
      <c r="C50" s="8"/>
      <c r="D50" s="8"/>
      <c r="E50" s="8"/>
      <c r="F50" s="2"/>
      <c r="G50" s="9"/>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84"/>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ht="16.5" customHeight="1" x14ac:dyDescent="0.3">
      <c r="A51" s="8"/>
      <c r="B51" s="8"/>
      <c r="C51" s="8"/>
      <c r="D51" s="8"/>
      <c r="E51" s="8"/>
      <c r="F51" s="2"/>
      <c r="G51" s="9"/>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84"/>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ht="16.5" customHeight="1" x14ac:dyDescent="0.3">
      <c r="A52" s="8"/>
      <c r="B52" s="8"/>
      <c r="C52" s="8"/>
      <c r="D52" s="8"/>
      <c r="E52" s="8"/>
      <c r="F52" s="2"/>
      <c r="G52" s="9"/>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84"/>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ht="16.5" customHeight="1" x14ac:dyDescent="0.3">
      <c r="A53" s="8"/>
      <c r="B53" s="8"/>
      <c r="C53" s="8"/>
      <c r="D53" s="8"/>
      <c r="E53" s="8"/>
      <c r="F53" s="2"/>
      <c r="G53" s="9"/>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84"/>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ht="16.5" customHeight="1" x14ac:dyDescent="0.3">
      <c r="A54" s="8"/>
      <c r="B54" s="8"/>
      <c r="C54" s="8"/>
      <c r="D54" s="8"/>
      <c r="E54" s="8"/>
      <c r="F54" s="2"/>
      <c r="G54" s="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84"/>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ht="16.5" customHeight="1" x14ac:dyDescent="0.3">
      <c r="A55" s="8"/>
      <c r="B55" s="8"/>
      <c r="C55" s="8"/>
      <c r="D55" s="8"/>
      <c r="E55" s="8"/>
      <c r="F55" s="2"/>
      <c r="G55" s="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84"/>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ht="16.5" customHeight="1" x14ac:dyDescent="0.3">
      <c r="A56" s="8"/>
      <c r="B56" s="8"/>
      <c r="C56" s="8"/>
      <c r="D56" s="8"/>
      <c r="E56" s="8"/>
      <c r="F56" s="2"/>
      <c r="G56" s="9"/>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84"/>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ht="16.5" customHeight="1" x14ac:dyDescent="0.3">
      <c r="A57" s="8"/>
      <c r="B57" s="8"/>
      <c r="C57" s="8"/>
      <c r="D57" s="8"/>
      <c r="E57" s="8"/>
      <c r="F57" s="2"/>
      <c r="G57" s="9"/>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84"/>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ht="16.5" customHeight="1" x14ac:dyDescent="0.3">
      <c r="A58" s="8"/>
      <c r="B58" s="8"/>
      <c r="C58" s="8"/>
      <c r="D58" s="8"/>
      <c r="E58" s="8"/>
      <c r="F58" s="2"/>
      <c r="G58" s="9"/>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84"/>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ht="16.5" customHeight="1" x14ac:dyDescent="0.3">
      <c r="A59" s="8"/>
      <c r="B59" s="8"/>
      <c r="C59" s="8"/>
      <c r="D59" s="8"/>
      <c r="E59" s="8"/>
      <c r="F59" s="2"/>
      <c r="G59" s="9"/>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84"/>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ht="16.5" customHeight="1" x14ac:dyDescent="0.3">
      <c r="A60" s="8"/>
      <c r="B60" s="8"/>
      <c r="C60" s="8"/>
      <c r="D60" s="8"/>
      <c r="E60" s="8"/>
      <c r="F60" s="2"/>
      <c r="G60" s="9"/>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84"/>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ht="16.5" customHeight="1" x14ac:dyDescent="0.3">
      <c r="A61" s="8"/>
      <c r="B61" s="8"/>
      <c r="C61" s="8"/>
      <c r="D61" s="8"/>
      <c r="E61" s="8"/>
      <c r="F61" s="2"/>
      <c r="G61" s="9"/>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84"/>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1:62" ht="16.5" customHeight="1" x14ac:dyDescent="0.3">
      <c r="A62" s="8"/>
      <c r="B62" s="8"/>
      <c r="C62" s="8"/>
      <c r="D62" s="8"/>
      <c r="E62" s="8"/>
      <c r="F62" s="2"/>
      <c r="G62" s="9"/>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84"/>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ht="16.5" customHeight="1" x14ac:dyDescent="0.3">
      <c r="A63" s="8"/>
      <c r="B63" s="8"/>
      <c r="C63" s="8"/>
      <c r="D63" s="8"/>
      <c r="E63" s="8"/>
      <c r="F63" s="2"/>
      <c r="G63" s="9"/>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84"/>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1:62" ht="16.5" customHeight="1" x14ac:dyDescent="0.3">
      <c r="A64" s="8"/>
      <c r="B64" s="8"/>
      <c r="C64" s="8"/>
      <c r="D64" s="8"/>
      <c r="E64" s="8"/>
      <c r="F64" s="2"/>
      <c r="G64" s="9"/>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84"/>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ht="16.5" customHeight="1" x14ac:dyDescent="0.3">
      <c r="A65" s="8"/>
      <c r="B65" s="8"/>
      <c r="C65" s="8"/>
      <c r="D65" s="8"/>
      <c r="E65" s="8"/>
      <c r="F65" s="2"/>
      <c r="G65" s="9"/>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84"/>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1:62" ht="16.5" customHeight="1" x14ac:dyDescent="0.3">
      <c r="A66" s="8"/>
      <c r="B66" s="8"/>
      <c r="C66" s="8"/>
      <c r="D66" s="8"/>
      <c r="E66" s="8"/>
      <c r="F66" s="2"/>
      <c r="G66" s="9"/>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84"/>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ht="16.5" customHeight="1" x14ac:dyDescent="0.3">
      <c r="A67" s="8"/>
      <c r="B67" s="8"/>
      <c r="C67" s="8"/>
      <c r="D67" s="8"/>
      <c r="E67" s="8"/>
      <c r="F67" s="2"/>
      <c r="G67" s="9"/>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84"/>
      <c r="AL67" s="2"/>
      <c r="AM67" s="2"/>
      <c r="AN67" s="2"/>
      <c r="AO67" s="2"/>
      <c r="AP67" s="2"/>
      <c r="AQ67" s="2"/>
      <c r="AR67" s="2"/>
      <c r="AS67" s="2"/>
      <c r="AT67" s="2"/>
      <c r="AU67" s="2"/>
      <c r="AV67" s="2"/>
      <c r="AW67" s="2"/>
      <c r="AX67" s="2"/>
      <c r="AY67" s="2"/>
      <c r="AZ67" s="2"/>
      <c r="BA67" s="2"/>
      <c r="BB67" s="2"/>
      <c r="BC67" s="2"/>
      <c r="BD67" s="2"/>
      <c r="BE67" s="2"/>
      <c r="BF67" s="2"/>
      <c r="BG67" s="2"/>
      <c r="BH67" s="2"/>
      <c r="BI67" s="2"/>
      <c r="BJ67" s="2"/>
    </row>
    <row r="68" spans="1:62" ht="16.5" customHeight="1" x14ac:dyDescent="0.3">
      <c r="A68" s="8"/>
      <c r="B68" s="8"/>
      <c r="C68" s="8"/>
      <c r="D68" s="8"/>
      <c r="E68" s="8"/>
      <c r="F68" s="2"/>
      <c r="G68" s="9"/>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84"/>
      <c r="AL68" s="2"/>
      <c r="AM68" s="2"/>
      <c r="AN68" s="2"/>
      <c r="AO68" s="2"/>
      <c r="AP68" s="2"/>
      <c r="AQ68" s="2"/>
      <c r="AR68" s="2"/>
      <c r="AS68" s="2"/>
      <c r="AT68" s="2"/>
      <c r="AU68" s="2"/>
      <c r="AV68" s="2"/>
      <c r="AW68" s="2"/>
      <c r="AX68" s="2"/>
      <c r="AY68" s="2"/>
      <c r="AZ68" s="2"/>
      <c r="BA68" s="2"/>
      <c r="BB68" s="2"/>
      <c r="BC68" s="2"/>
      <c r="BD68" s="2"/>
      <c r="BE68" s="2"/>
      <c r="BF68" s="2"/>
      <c r="BG68" s="2"/>
      <c r="BH68" s="2"/>
      <c r="BI68" s="2"/>
      <c r="BJ68" s="2"/>
    </row>
    <row r="69" spans="1:62" ht="16.5" customHeight="1" x14ac:dyDescent="0.3">
      <c r="A69" s="8"/>
      <c r="B69" s="8"/>
      <c r="C69" s="8"/>
      <c r="D69" s="8"/>
      <c r="E69" s="8"/>
      <c r="F69" s="2"/>
      <c r="G69" s="9"/>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84"/>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1:62" ht="16.5" customHeight="1" x14ac:dyDescent="0.3">
      <c r="A70" s="8"/>
      <c r="B70" s="8"/>
      <c r="C70" s="8"/>
      <c r="D70" s="8"/>
      <c r="E70" s="8"/>
      <c r="F70" s="2"/>
      <c r="G70" s="9"/>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84"/>
      <c r="AL70" s="2"/>
      <c r="AM70" s="2"/>
      <c r="AN70" s="2"/>
      <c r="AO70" s="2"/>
      <c r="AP70" s="2"/>
      <c r="AQ70" s="2"/>
      <c r="AR70" s="2"/>
      <c r="AS70" s="2"/>
      <c r="AT70" s="2"/>
      <c r="AU70" s="2"/>
      <c r="AV70" s="2"/>
      <c r="AW70" s="2"/>
      <c r="AX70" s="2"/>
      <c r="AY70" s="2"/>
      <c r="AZ70" s="2"/>
      <c r="BA70" s="2"/>
      <c r="BB70" s="2"/>
      <c r="BC70" s="2"/>
      <c r="BD70" s="2"/>
      <c r="BE70" s="2"/>
      <c r="BF70" s="2"/>
      <c r="BG70" s="2"/>
      <c r="BH70" s="2"/>
      <c r="BI70" s="2"/>
      <c r="BJ70" s="2"/>
    </row>
    <row r="71" spans="1:62" ht="16.5" customHeight="1" x14ac:dyDescent="0.3">
      <c r="A71" s="8"/>
      <c r="B71" s="8"/>
      <c r="C71" s="8"/>
      <c r="D71" s="8"/>
      <c r="E71" s="8"/>
      <c r="F71" s="2"/>
      <c r="G71" s="9"/>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84"/>
      <c r="AL71" s="2"/>
      <c r="AM71" s="2"/>
      <c r="AN71" s="2"/>
      <c r="AO71" s="2"/>
      <c r="AP71" s="2"/>
      <c r="AQ71" s="2"/>
      <c r="AR71" s="2"/>
      <c r="AS71" s="2"/>
      <c r="AT71" s="2"/>
      <c r="AU71" s="2"/>
      <c r="AV71" s="2"/>
      <c r="AW71" s="2"/>
      <c r="AX71" s="2"/>
      <c r="AY71" s="2"/>
      <c r="AZ71" s="2"/>
      <c r="BA71" s="2"/>
      <c r="BB71" s="2"/>
      <c r="BC71" s="2"/>
      <c r="BD71" s="2"/>
      <c r="BE71" s="2"/>
      <c r="BF71" s="2"/>
      <c r="BG71" s="2"/>
      <c r="BH71" s="2"/>
      <c r="BI71" s="2"/>
      <c r="BJ71" s="2"/>
    </row>
    <row r="72" spans="1:62" ht="16.5" customHeight="1" x14ac:dyDescent="0.3">
      <c r="A72" s="8"/>
      <c r="B72" s="8"/>
      <c r="C72" s="8"/>
      <c r="D72" s="8"/>
      <c r="E72" s="8"/>
      <c r="F72" s="2"/>
      <c r="G72" s="9"/>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84"/>
      <c r="AL72" s="2"/>
      <c r="AM72" s="2"/>
      <c r="AN72" s="2"/>
      <c r="AO72" s="2"/>
      <c r="AP72" s="2"/>
      <c r="AQ72" s="2"/>
      <c r="AR72" s="2"/>
      <c r="AS72" s="2"/>
      <c r="AT72" s="2"/>
      <c r="AU72" s="2"/>
      <c r="AV72" s="2"/>
      <c r="AW72" s="2"/>
      <c r="AX72" s="2"/>
      <c r="AY72" s="2"/>
      <c r="AZ72" s="2"/>
      <c r="BA72" s="2"/>
      <c r="BB72" s="2"/>
      <c r="BC72" s="2"/>
      <c r="BD72" s="2"/>
      <c r="BE72" s="2"/>
      <c r="BF72" s="2"/>
      <c r="BG72" s="2"/>
      <c r="BH72" s="2"/>
      <c r="BI72" s="2"/>
      <c r="BJ72" s="2"/>
    </row>
    <row r="73" spans="1:62" ht="16.5" customHeight="1" x14ac:dyDescent="0.3">
      <c r="A73" s="8"/>
      <c r="B73" s="8"/>
      <c r="C73" s="8"/>
      <c r="D73" s="8"/>
      <c r="E73" s="8"/>
      <c r="F73" s="2"/>
      <c r="G73" s="9"/>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84"/>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62" ht="16.5" customHeight="1" x14ac:dyDescent="0.3">
      <c r="A74" s="8"/>
      <c r="B74" s="8"/>
      <c r="C74" s="8"/>
      <c r="D74" s="8"/>
      <c r="E74" s="8"/>
      <c r="F74" s="2"/>
      <c r="G74" s="9"/>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84"/>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1:62" ht="16.5" customHeight="1" x14ac:dyDescent="0.3">
      <c r="A75" s="8"/>
      <c r="B75" s="8"/>
      <c r="C75" s="8"/>
      <c r="D75" s="8"/>
      <c r="E75" s="8"/>
      <c r="F75" s="2"/>
      <c r="G75" s="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84"/>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1:62" ht="16.5" customHeight="1" x14ac:dyDescent="0.3">
      <c r="A76" s="8"/>
      <c r="B76" s="8"/>
      <c r="C76" s="8"/>
      <c r="D76" s="8"/>
      <c r="E76" s="8"/>
      <c r="F76" s="2"/>
      <c r="G76" s="9"/>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84"/>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1:62" ht="16.5" customHeight="1" x14ac:dyDescent="0.3">
      <c r="A77" s="8"/>
      <c r="B77" s="8"/>
      <c r="C77" s="8"/>
      <c r="D77" s="8"/>
      <c r="E77" s="8"/>
      <c r="F77" s="2"/>
      <c r="G77" s="9"/>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84"/>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ht="16.5" customHeight="1" x14ac:dyDescent="0.3">
      <c r="A78" s="8"/>
      <c r="B78" s="8"/>
      <c r="C78" s="8"/>
      <c r="D78" s="8"/>
      <c r="E78" s="8"/>
      <c r="F78" s="2"/>
      <c r="G78" s="9"/>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84"/>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ht="16.5" customHeight="1" x14ac:dyDescent="0.3">
      <c r="A79" s="8"/>
      <c r="B79" s="8"/>
      <c r="C79" s="8"/>
      <c r="D79" s="8"/>
      <c r="E79" s="8"/>
      <c r="F79" s="2"/>
      <c r="G79" s="9"/>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84"/>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1:62" ht="16.5" customHeight="1" x14ac:dyDescent="0.3">
      <c r="A80" s="8"/>
      <c r="B80" s="8"/>
      <c r="C80" s="8"/>
      <c r="D80" s="8"/>
      <c r="E80" s="8"/>
      <c r="F80" s="2"/>
      <c r="G80" s="9"/>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84"/>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1:62" ht="16.5" customHeight="1" x14ac:dyDescent="0.3">
      <c r="A81" s="8"/>
      <c r="B81" s="8"/>
      <c r="C81" s="8"/>
      <c r="D81" s="8"/>
      <c r="E81" s="8"/>
      <c r="F81" s="2"/>
      <c r="G81" s="9"/>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84"/>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1:62" ht="16.5" customHeight="1" x14ac:dyDescent="0.3">
      <c r="A82" s="8"/>
      <c r="B82" s="8"/>
      <c r="C82" s="8"/>
      <c r="D82" s="8"/>
      <c r="E82" s="8"/>
      <c r="F82" s="2"/>
      <c r="G82" s="9"/>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84"/>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ht="16.5" customHeight="1" x14ac:dyDescent="0.3">
      <c r="A83" s="8"/>
      <c r="B83" s="8"/>
      <c r="C83" s="8"/>
      <c r="D83" s="8"/>
      <c r="E83" s="8"/>
      <c r="F83" s="2"/>
      <c r="G83" s="9"/>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84"/>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1:62" ht="16.5" customHeight="1" x14ac:dyDescent="0.3">
      <c r="A84" s="8"/>
      <c r="B84" s="8"/>
      <c r="C84" s="8"/>
      <c r="D84" s="8"/>
      <c r="E84" s="8"/>
      <c r="F84" s="2"/>
      <c r="G84" s="9"/>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84"/>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1:62" ht="16.5" customHeight="1" x14ac:dyDescent="0.3">
      <c r="A85" s="8"/>
      <c r="B85" s="8"/>
      <c r="C85" s="8"/>
      <c r="D85" s="8"/>
      <c r="E85" s="8"/>
      <c r="F85" s="2"/>
      <c r="G85" s="9"/>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84"/>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1:62" ht="16.5" customHeight="1" x14ac:dyDescent="0.3">
      <c r="A86" s="8"/>
      <c r="B86" s="8"/>
      <c r="C86" s="8"/>
      <c r="D86" s="8"/>
      <c r="E86" s="8"/>
      <c r="F86" s="2"/>
      <c r="G86" s="9"/>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84"/>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1:62" ht="16.5" customHeight="1" x14ac:dyDescent="0.3">
      <c r="A87" s="8"/>
      <c r="B87" s="8"/>
      <c r="C87" s="8"/>
      <c r="D87" s="8"/>
      <c r="E87" s="8"/>
      <c r="F87" s="2"/>
      <c r="G87" s="9"/>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84"/>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1:62" ht="16.5" customHeight="1" x14ac:dyDescent="0.3">
      <c r="A88" s="8"/>
      <c r="B88" s="8"/>
      <c r="C88" s="8"/>
      <c r="D88" s="8"/>
      <c r="E88" s="8"/>
      <c r="F88" s="2"/>
      <c r="G88" s="9"/>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84"/>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1:62" ht="16.5" customHeight="1" x14ac:dyDescent="0.3">
      <c r="A89" s="8"/>
      <c r="B89" s="8"/>
      <c r="C89" s="8"/>
      <c r="D89" s="8"/>
      <c r="E89" s="8"/>
      <c r="F89" s="2"/>
      <c r="G89" s="9"/>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84"/>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1:62" ht="16.5" customHeight="1" x14ac:dyDescent="0.3">
      <c r="A90" s="8"/>
      <c r="B90" s="8"/>
      <c r="C90" s="8"/>
      <c r="D90" s="8"/>
      <c r="E90" s="8"/>
      <c r="F90" s="2"/>
      <c r="G90" s="9"/>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84"/>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ht="16.5" customHeight="1" x14ac:dyDescent="0.3">
      <c r="A91" s="8"/>
      <c r="B91" s="8"/>
      <c r="C91" s="8"/>
      <c r="D91" s="8"/>
      <c r="E91" s="8"/>
      <c r="F91" s="2"/>
      <c r="G91" s="9"/>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84"/>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ht="16.5" customHeight="1" x14ac:dyDescent="0.3">
      <c r="A92" s="8"/>
      <c r="B92" s="8"/>
      <c r="C92" s="8"/>
      <c r="D92" s="8"/>
      <c r="E92" s="8"/>
      <c r="F92" s="2"/>
      <c r="G92" s="9"/>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84"/>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1:62" ht="16.5" customHeight="1" x14ac:dyDescent="0.3">
      <c r="A93" s="8"/>
      <c r="B93" s="8"/>
      <c r="C93" s="8"/>
      <c r="D93" s="8"/>
      <c r="E93" s="8"/>
      <c r="F93" s="2"/>
      <c r="G93" s="9"/>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84"/>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ht="16.5" customHeight="1" x14ac:dyDescent="0.3">
      <c r="A94" s="8"/>
      <c r="B94" s="8"/>
      <c r="C94" s="8"/>
      <c r="D94" s="8"/>
      <c r="E94" s="8"/>
      <c r="F94" s="2"/>
      <c r="G94" s="9"/>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84"/>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ht="16.5" customHeight="1" x14ac:dyDescent="0.3">
      <c r="A95" s="8"/>
      <c r="B95" s="8"/>
      <c r="C95" s="8"/>
      <c r="D95" s="8"/>
      <c r="E95" s="8"/>
      <c r="F95" s="2"/>
      <c r="G95" s="9"/>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84"/>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ht="16.5" customHeight="1" x14ac:dyDescent="0.3">
      <c r="A96" s="8"/>
      <c r="B96" s="8"/>
      <c r="C96" s="8"/>
      <c r="D96" s="8"/>
      <c r="E96" s="8"/>
      <c r="F96" s="2"/>
      <c r="G96" s="9"/>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84"/>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1:62" ht="16.5" customHeight="1" x14ac:dyDescent="0.3">
      <c r="A97" s="8"/>
      <c r="B97" s="8"/>
      <c r="C97" s="8"/>
      <c r="D97" s="8"/>
      <c r="E97" s="8"/>
      <c r="F97" s="2"/>
      <c r="G97" s="9"/>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84"/>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1:62" ht="16.5" customHeight="1" x14ac:dyDescent="0.3">
      <c r="A98" s="8"/>
      <c r="B98" s="8"/>
      <c r="C98" s="8"/>
      <c r="D98" s="8"/>
      <c r="E98" s="8"/>
      <c r="F98" s="2"/>
      <c r="G98" s="9"/>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84"/>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1:62" ht="16.5" customHeight="1" x14ac:dyDescent="0.3">
      <c r="A99" s="8"/>
      <c r="B99" s="8"/>
      <c r="C99" s="8"/>
      <c r="D99" s="8"/>
      <c r="E99" s="8"/>
      <c r="F99" s="2"/>
      <c r="G99" s="9"/>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84"/>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1:62" ht="16.5" customHeight="1" x14ac:dyDescent="0.3">
      <c r="A100" s="8"/>
      <c r="B100" s="8"/>
      <c r="C100" s="8"/>
      <c r="D100" s="8"/>
      <c r="E100" s="8"/>
      <c r="F100" s="2"/>
      <c r="G100" s="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84"/>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1:62" ht="16.5" customHeight="1" x14ac:dyDescent="0.3">
      <c r="A101" s="8"/>
      <c r="B101" s="8"/>
      <c r="C101" s="8"/>
      <c r="D101" s="8"/>
      <c r="E101" s="8"/>
      <c r="F101" s="2"/>
      <c r="G101" s="9"/>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84"/>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1:62" ht="16.5" customHeight="1" x14ac:dyDescent="0.3">
      <c r="A102" s="8"/>
      <c r="B102" s="8"/>
      <c r="C102" s="8"/>
      <c r="D102" s="8"/>
      <c r="E102" s="8"/>
      <c r="F102" s="2"/>
      <c r="G102" s="9"/>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84"/>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1:62" ht="16.5" customHeight="1" x14ac:dyDescent="0.3">
      <c r="A103" s="8"/>
      <c r="B103" s="8"/>
      <c r="C103" s="8"/>
      <c r="D103" s="8"/>
      <c r="E103" s="8"/>
      <c r="F103" s="2"/>
      <c r="G103" s="9"/>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84"/>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1:62" ht="16.5" customHeight="1" x14ac:dyDescent="0.3">
      <c r="A104" s="8"/>
      <c r="B104" s="8"/>
      <c r="C104" s="8"/>
      <c r="D104" s="8"/>
      <c r="E104" s="8"/>
      <c r="F104" s="2"/>
      <c r="G104" s="9"/>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84"/>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ht="16.5" customHeight="1" x14ac:dyDescent="0.3">
      <c r="A105" s="8"/>
      <c r="B105" s="8"/>
      <c r="C105" s="8"/>
      <c r="D105" s="8"/>
      <c r="E105" s="8"/>
      <c r="F105" s="2"/>
      <c r="G105" s="9"/>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84"/>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1:62" ht="16.5" customHeight="1" x14ac:dyDescent="0.3">
      <c r="A106" s="8"/>
      <c r="B106" s="8"/>
      <c r="C106" s="8"/>
      <c r="D106" s="8"/>
      <c r="E106" s="8"/>
      <c r="F106" s="2"/>
      <c r="G106" s="9"/>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84"/>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1:62" ht="16.5" customHeight="1" x14ac:dyDescent="0.3">
      <c r="A107" s="8"/>
      <c r="B107" s="8"/>
      <c r="C107" s="8"/>
      <c r="D107" s="8"/>
      <c r="E107" s="8"/>
      <c r="F107" s="2"/>
      <c r="G107" s="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84"/>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1:62" ht="16.5" customHeight="1" x14ac:dyDescent="0.3">
      <c r="A108" s="8"/>
      <c r="B108" s="8"/>
      <c r="C108" s="8"/>
      <c r="D108" s="8"/>
      <c r="E108" s="8"/>
      <c r="F108" s="2"/>
      <c r="G108" s="9"/>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84"/>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1:62" ht="16.5" customHeight="1" x14ac:dyDescent="0.3">
      <c r="A109" s="8"/>
      <c r="B109" s="8"/>
      <c r="C109" s="8"/>
      <c r="D109" s="8"/>
      <c r="E109" s="8"/>
      <c r="F109" s="2"/>
      <c r="G109" s="9"/>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84"/>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1:62" ht="16.5" customHeight="1" x14ac:dyDescent="0.3">
      <c r="A110" s="8"/>
      <c r="B110" s="8"/>
      <c r="C110" s="8"/>
      <c r="D110" s="8"/>
      <c r="E110" s="8"/>
      <c r="F110" s="2"/>
      <c r="G110" s="9"/>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84"/>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1:62" ht="16.5" customHeight="1" x14ac:dyDescent="0.3">
      <c r="A111" s="8"/>
      <c r="B111" s="8"/>
      <c r="C111" s="8"/>
      <c r="D111" s="8"/>
      <c r="E111" s="8"/>
      <c r="F111" s="2"/>
      <c r="G111" s="9"/>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84"/>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1:62" ht="16.5" customHeight="1" x14ac:dyDescent="0.3">
      <c r="A112" s="8"/>
      <c r="B112" s="8"/>
      <c r="C112" s="8"/>
      <c r="D112" s="8"/>
      <c r="E112" s="8"/>
      <c r="F112" s="2"/>
      <c r="G112" s="9"/>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84"/>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1:62" ht="16.5" customHeight="1" x14ac:dyDescent="0.3">
      <c r="A113" s="8"/>
      <c r="B113" s="8"/>
      <c r="C113" s="8"/>
      <c r="D113" s="8"/>
      <c r="E113" s="8"/>
      <c r="F113" s="2"/>
      <c r="G113" s="9"/>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84"/>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1:62" ht="16.5" customHeight="1" x14ac:dyDescent="0.3">
      <c r="A114" s="8"/>
      <c r="B114" s="8"/>
      <c r="C114" s="8"/>
      <c r="D114" s="8"/>
      <c r="E114" s="8"/>
      <c r="F114" s="2"/>
      <c r="G114" s="9"/>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84"/>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1:62" ht="16.5" customHeight="1" x14ac:dyDescent="0.3">
      <c r="A115" s="8"/>
      <c r="B115" s="8"/>
      <c r="C115" s="8"/>
      <c r="D115" s="8"/>
      <c r="E115" s="8"/>
      <c r="F115" s="2"/>
      <c r="G115" s="9"/>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84"/>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1:62" ht="16.5" customHeight="1" x14ac:dyDescent="0.3">
      <c r="A116" s="8"/>
      <c r="B116" s="8"/>
      <c r="C116" s="8"/>
      <c r="D116" s="8"/>
      <c r="E116" s="8"/>
      <c r="F116" s="2"/>
      <c r="G116" s="9"/>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84"/>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1:62" ht="16.5" customHeight="1" x14ac:dyDescent="0.3">
      <c r="A117" s="8"/>
      <c r="B117" s="8"/>
      <c r="C117" s="8"/>
      <c r="D117" s="8"/>
      <c r="E117" s="8"/>
      <c r="F117" s="2"/>
      <c r="G117" s="9"/>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84"/>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1:62" ht="16.5" customHeight="1" x14ac:dyDescent="0.3">
      <c r="A118" s="8"/>
      <c r="B118" s="8"/>
      <c r="C118" s="8"/>
      <c r="D118" s="8"/>
      <c r="E118" s="8"/>
      <c r="F118" s="2"/>
      <c r="G118" s="9"/>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84"/>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1:62" ht="16.5" customHeight="1" x14ac:dyDescent="0.3">
      <c r="A119" s="8"/>
      <c r="B119" s="8"/>
      <c r="C119" s="8"/>
      <c r="D119" s="8"/>
      <c r="E119" s="8"/>
      <c r="F119" s="2"/>
      <c r="G119" s="9"/>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84"/>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1:62" ht="16.5" customHeight="1" x14ac:dyDescent="0.3">
      <c r="A120" s="8"/>
      <c r="B120" s="8"/>
      <c r="C120" s="8"/>
      <c r="D120" s="8"/>
      <c r="E120" s="8"/>
      <c r="F120" s="2"/>
      <c r="G120" s="9"/>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84"/>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1:62" ht="16.5" customHeight="1" x14ac:dyDescent="0.3">
      <c r="A121" s="8"/>
      <c r="B121" s="8"/>
      <c r="C121" s="8"/>
      <c r="D121" s="8"/>
      <c r="E121" s="8"/>
      <c r="F121" s="2"/>
      <c r="G121" s="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84"/>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1:62" ht="16.5" customHeight="1" x14ac:dyDescent="0.3">
      <c r="A122" s="8"/>
      <c r="B122" s="8"/>
      <c r="C122" s="8"/>
      <c r="D122" s="8"/>
      <c r="E122" s="8"/>
      <c r="F122" s="2"/>
      <c r="G122" s="9"/>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84"/>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1:62" ht="16.5" customHeight="1" x14ac:dyDescent="0.3">
      <c r="A123" s="8"/>
      <c r="B123" s="8"/>
      <c r="C123" s="8"/>
      <c r="D123" s="8"/>
      <c r="E123" s="8"/>
      <c r="F123" s="2"/>
      <c r="G123" s="9"/>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84"/>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1:62" ht="16.5" customHeight="1" x14ac:dyDescent="0.3">
      <c r="A124" s="8"/>
      <c r="B124" s="8"/>
      <c r="C124" s="8"/>
      <c r="D124" s="8"/>
      <c r="E124" s="8"/>
      <c r="F124" s="2"/>
      <c r="G124" s="9"/>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84"/>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ht="16.5" customHeight="1" x14ac:dyDescent="0.3">
      <c r="A125" s="8"/>
      <c r="B125" s="8"/>
      <c r="C125" s="8"/>
      <c r="D125" s="8"/>
      <c r="E125" s="8"/>
      <c r="F125" s="2"/>
      <c r="G125" s="9"/>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84"/>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1:62" ht="16.5" customHeight="1" x14ac:dyDescent="0.3">
      <c r="A126" s="8"/>
      <c r="B126" s="8"/>
      <c r="C126" s="8"/>
      <c r="D126" s="8"/>
      <c r="E126" s="8"/>
      <c r="F126" s="2"/>
      <c r="G126" s="9"/>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84"/>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ht="16.5" customHeight="1" x14ac:dyDescent="0.3">
      <c r="A127" s="8"/>
      <c r="B127" s="8"/>
      <c r="C127" s="8"/>
      <c r="D127" s="8"/>
      <c r="E127" s="8"/>
      <c r="F127" s="2"/>
      <c r="G127" s="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84"/>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1:62" ht="16.5" customHeight="1" x14ac:dyDescent="0.3">
      <c r="A128" s="8"/>
      <c r="B128" s="8"/>
      <c r="C128" s="8"/>
      <c r="D128" s="8"/>
      <c r="E128" s="8"/>
      <c r="F128" s="2"/>
      <c r="G128" s="9"/>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84"/>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ht="16.5" customHeight="1" x14ac:dyDescent="0.3">
      <c r="A129" s="8"/>
      <c r="B129" s="8"/>
      <c r="C129" s="8"/>
      <c r="D129" s="8"/>
      <c r="E129" s="8"/>
      <c r="F129" s="2"/>
      <c r="G129" s="9"/>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84"/>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ht="16.5" customHeight="1" x14ac:dyDescent="0.3">
      <c r="A130" s="8"/>
      <c r="B130" s="8"/>
      <c r="C130" s="8"/>
      <c r="D130" s="8"/>
      <c r="E130" s="8"/>
      <c r="F130" s="2"/>
      <c r="G130" s="9"/>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84"/>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ht="16.5" customHeight="1" x14ac:dyDescent="0.3">
      <c r="A131" s="8"/>
      <c r="B131" s="8"/>
      <c r="C131" s="8"/>
      <c r="D131" s="8"/>
      <c r="E131" s="8"/>
      <c r="F131" s="2"/>
      <c r="G131" s="9"/>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84"/>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ht="16.5" customHeight="1" x14ac:dyDescent="0.3">
      <c r="A132" s="8"/>
      <c r="B132" s="8"/>
      <c r="C132" s="8"/>
      <c r="D132" s="8"/>
      <c r="E132" s="8"/>
      <c r="F132" s="2"/>
      <c r="G132" s="9"/>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84"/>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1:62" ht="16.5" customHeight="1" x14ac:dyDescent="0.3">
      <c r="A133" s="8"/>
      <c r="B133" s="8"/>
      <c r="C133" s="8"/>
      <c r="D133" s="8"/>
      <c r="E133" s="8"/>
      <c r="F133" s="2"/>
      <c r="G133" s="9"/>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84"/>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1:62" ht="16.5" customHeight="1" x14ac:dyDescent="0.3">
      <c r="A134" s="8"/>
      <c r="B134" s="8"/>
      <c r="C134" s="8"/>
      <c r="D134" s="8"/>
      <c r="E134" s="8"/>
      <c r="F134" s="2"/>
      <c r="G134" s="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84"/>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1:62" ht="16.5" customHeight="1" x14ac:dyDescent="0.3">
      <c r="A135" s="8"/>
      <c r="B135" s="8"/>
      <c r="C135" s="8"/>
      <c r="D135" s="8"/>
      <c r="E135" s="8"/>
      <c r="F135" s="2"/>
      <c r="G135" s="9"/>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84"/>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1:62" ht="16.5" customHeight="1" x14ac:dyDescent="0.3">
      <c r="A136" s="8"/>
      <c r="B136" s="8"/>
      <c r="C136" s="8"/>
      <c r="D136" s="8"/>
      <c r="E136" s="8"/>
      <c r="F136" s="2"/>
      <c r="G136" s="9"/>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84"/>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1:62" ht="16.5" customHeight="1" x14ac:dyDescent="0.3">
      <c r="A137" s="8"/>
      <c r="B137" s="8"/>
      <c r="C137" s="8"/>
      <c r="D137" s="8"/>
      <c r="E137" s="8"/>
      <c r="F137" s="2"/>
      <c r="G137" s="9"/>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84"/>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1:62" ht="16.5" customHeight="1" x14ac:dyDescent="0.3">
      <c r="A138" s="8"/>
      <c r="B138" s="8"/>
      <c r="C138" s="8"/>
      <c r="D138" s="8"/>
      <c r="E138" s="8"/>
      <c r="F138" s="2"/>
      <c r="G138" s="9"/>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84"/>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1:62" ht="16.5" customHeight="1" x14ac:dyDescent="0.3">
      <c r="A139" s="8"/>
      <c r="B139" s="8"/>
      <c r="C139" s="8"/>
      <c r="D139" s="8"/>
      <c r="E139" s="8"/>
      <c r="F139" s="2"/>
      <c r="G139" s="9"/>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84"/>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1:62" ht="16.5" customHeight="1" x14ac:dyDescent="0.3">
      <c r="A140" s="8"/>
      <c r="B140" s="8"/>
      <c r="C140" s="8"/>
      <c r="D140" s="8"/>
      <c r="E140" s="8"/>
      <c r="F140" s="2"/>
      <c r="G140" s="9"/>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84"/>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1:62" ht="16.5" customHeight="1" x14ac:dyDescent="0.3">
      <c r="A141" s="8"/>
      <c r="B141" s="8"/>
      <c r="C141" s="8"/>
      <c r="D141" s="8"/>
      <c r="E141" s="8"/>
      <c r="F141" s="2"/>
      <c r="G141" s="9"/>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84"/>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1:62" ht="16.5" customHeight="1" x14ac:dyDescent="0.3">
      <c r="A142" s="8"/>
      <c r="B142" s="8"/>
      <c r="C142" s="8"/>
      <c r="D142" s="8"/>
      <c r="E142" s="8"/>
      <c r="F142" s="2"/>
      <c r="G142" s="9"/>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84"/>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1:62" ht="16.5" customHeight="1" x14ac:dyDescent="0.3">
      <c r="A143" s="8"/>
      <c r="B143" s="8"/>
      <c r="C143" s="8"/>
      <c r="D143" s="8"/>
      <c r="E143" s="8"/>
      <c r="F143" s="2"/>
      <c r="G143" s="9"/>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84"/>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1:62" ht="16.5" customHeight="1" x14ac:dyDescent="0.3">
      <c r="A144" s="8"/>
      <c r="B144" s="8"/>
      <c r="C144" s="8"/>
      <c r="D144" s="8"/>
      <c r="E144" s="8"/>
      <c r="F144" s="2"/>
      <c r="G144" s="9"/>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84"/>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1:62" ht="16.5" customHeight="1" x14ac:dyDescent="0.3">
      <c r="A145" s="8"/>
      <c r="B145" s="8"/>
      <c r="C145" s="8"/>
      <c r="D145" s="8"/>
      <c r="E145" s="8"/>
      <c r="F145" s="2"/>
      <c r="G145" s="9"/>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84"/>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1:62" ht="16.5" customHeight="1" x14ac:dyDescent="0.3">
      <c r="A146" s="8"/>
      <c r="B146" s="8"/>
      <c r="C146" s="8"/>
      <c r="D146" s="8"/>
      <c r="E146" s="8"/>
      <c r="F146" s="2"/>
      <c r="G146" s="9"/>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84"/>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1:62" ht="16.5" customHeight="1" x14ac:dyDescent="0.3">
      <c r="A147" s="8"/>
      <c r="B147" s="8"/>
      <c r="C147" s="8"/>
      <c r="D147" s="8"/>
      <c r="E147" s="8"/>
      <c r="F147" s="2"/>
      <c r="G147" s="9"/>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84"/>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1:62" ht="16.5" customHeight="1" x14ac:dyDescent="0.3">
      <c r="A148" s="8"/>
      <c r="B148" s="8"/>
      <c r="C148" s="8"/>
      <c r="D148" s="8"/>
      <c r="E148" s="8"/>
      <c r="F148" s="2"/>
      <c r="G148" s="9"/>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84"/>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1:62" ht="16.5" customHeight="1" x14ac:dyDescent="0.3">
      <c r="A149" s="8"/>
      <c r="B149" s="8"/>
      <c r="C149" s="8"/>
      <c r="D149" s="8"/>
      <c r="E149" s="8"/>
      <c r="F149" s="2"/>
      <c r="G149" s="9"/>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84"/>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1:62" ht="16.5" customHeight="1" x14ac:dyDescent="0.3">
      <c r="A150" s="8"/>
      <c r="B150" s="8"/>
      <c r="C150" s="8"/>
      <c r="D150" s="8"/>
      <c r="E150" s="8"/>
      <c r="F150" s="2"/>
      <c r="G150" s="9"/>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84"/>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ht="16.5" customHeight="1" x14ac:dyDescent="0.3">
      <c r="A151" s="8"/>
      <c r="B151" s="8"/>
      <c r="C151" s="8"/>
      <c r="D151" s="8"/>
      <c r="E151" s="8"/>
      <c r="F151" s="2"/>
      <c r="G151" s="9"/>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84"/>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1:62" ht="16.5" customHeight="1" x14ac:dyDescent="0.3">
      <c r="A152" s="8"/>
      <c r="B152" s="8"/>
      <c r="C152" s="8"/>
      <c r="D152" s="8"/>
      <c r="E152" s="8"/>
      <c r="F152" s="2"/>
      <c r="G152" s="9"/>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84"/>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ht="16.5" customHeight="1" x14ac:dyDescent="0.3">
      <c r="A153" s="8"/>
      <c r="B153" s="8"/>
      <c r="C153" s="8"/>
      <c r="D153" s="8"/>
      <c r="E153" s="8"/>
      <c r="F153" s="2"/>
      <c r="G153" s="9"/>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84"/>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1:62" ht="16.5" customHeight="1" x14ac:dyDescent="0.3">
      <c r="A154" s="8"/>
      <c r="B154" s="8"/>
      <c r="C154" s="8"/>
      <c r="D154" s="8"/>
      <c r="E154" s="8"/>
      <c r="F154" s="2"/>
      <c r="G154" s="9"/>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84"/>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1:62" ht="16.5" customHeight="1" x14ac:dyDescent="0.3">
      <c r="A155" s="8"/>
      <c r="B155" s="8"/>
      <c r="C155" s="8"/>
      <c r="D155" s="8"/>
      <c r="E155" s="8"/>
      <c r="F155" s="2"/>
      <c r="G155" s="9"/>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84"/>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1:62" ht="16.5" customHeight="1" x14ac:dyDescent="0.3">
      <c r="A156" s="8"/>
      <c r="B156" s="8"/>
      <c r="C156" s="8"/>
      <c r="D156" s="8"/>
      <c r="E156" s="8"/>
      <c r="F156" s="2"/>
      <c r="G156" s="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84"/>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1:62" ht="16.5" customHeight="1" x14ac:dyDescent="0.3">
      <c r="A157" s="8"/>
      <c r="B157" s="8"/>
      <c r="C157" s="8"/>
      <c r="D157" s="8"/>
      <c r="E157" s="8"/>
      <c r="F157" s="2"/>
      <c r="G157" s="9"/>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84"/>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1:62" ht="16.5" customHeight="1" x14ac:dyDescent="0.3">
      <c r="A158" s="8"/>
      <c r="B158" s="8"/>
      <c r="C158" s="8"/>
      <c r="D158" s="8"/>
      <c r="E158" s="8"/>
      <c r="F158" s="2"/>
      <c r="G158" s="9"/>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84"/>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1:62" ht="16.5" customHeight="1" x14ac:dyDescent="0.3">
      <c r="A159" s="8"/>
      <c r="B159" s="8"/>
      <c r="C159" s="8"/>
      <c r="D159" s="8"/>
      <c r="E159" s="8"/>
      <c r="F159" s="2"/>
      <c r="G159" s="9"/>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84"/>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1:62" ht="16.5" customHeight="1" x14ac:dyDescent="0.3">
      <c r="A160" s="8"/>
      <c r="B160" s="8"/>
      <c r="C160" s="8"/>
      <c r="D160" s="8"/>
      <c r="E160" s="8"/>
      <c r="F160" s="2"/>
      <c r="G160" s="9"/>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84"/>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1:62" ht="16.5" customHeight="1" x14ac:dyDescent="0.3">
      <c r="A161" s="8"/>
      <c r="B161" s="8"/>
      <c r="C161" s="8"/>
      <c r="D161" s="8"/>
      <c r="E161" s="8"/>
      <c r="F161" s="2"/>
      <c r="G161" s="9"/>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84"/>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1:62" ht="16.5" customHeight="1" x14ac:dyDescent="0.3">
      <c r="A162" s="8"/>
      <c r="B162" s="8"/>
      <c r="C162" s="8"/>
      <c r="D162" s="8"/>
      <c r="E162" s="8"/>
      <c r="F162" s="2"/>
      <c r="G162" s="9"/>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84"/>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1:62" ht="16.5" customHeight="1" x14ac:dyDescent="0.3">
      <c r="A163" s="8"/>
      <c r="B163" s="8"/>
      <c r="C163" s="8"/>
      <c r="D163" s="8"/>
      <c r="E163" s="8"/>
      <c r="F163" s="2"/>
      <c r="G163" s="9"/>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84"/>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1:62" ht="16.5" customHeight="1" x14ac:dyDescent="0.3">
      <c r="A164" s="8"/>
      <c r="B164" s="8"/>
      <c r="C164" s="8"/>
      <c r="D164" s="8"/>
      <c r="E164" s="8"/>
      <c r="F164" s="2"/>
      <c r="G164" s="9"/>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84"/>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1:62" ht="16.5" customHeight="1" x14ac:dyDescent="0.3">
      <c r="A165" s="8"/>
      <c r="B165" s="8"/>
      <c r="C165" s="8"/>
      <c r="D165" s="8"/>
      <c r="E165" s="8"/>
      <c r="F165" s="2"/>
      <c r="G165" s="9"/>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84"/>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1:62" ht="16.5" customHeight="1" x14ac:dyDescent="0.3">
      <c r="A166" s="8"/>
      <c r="B166" s="8"/>
      <c r="C166" s="8"/>
      <c r="D166" s="8"/>
      <c r="E166" s="8"/>
      <c r="F166" s="2"/>
      <c r="G166" s="9"/>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84"/>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1:62" ht="16.5" customHeight="1" x14ac:dyDescent="0.3">
      <c r="A167" s="8"/>
      <c r="B167" s="8"/>
      <c r="C167" s="8"/>
      <c r="D167" s="8"/>
      <c r="E167" s="8"/>
      <c r="F167" s="2"/>
      <c r="G167" s="9"/>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84"/>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1:62" ht="16.5" customHeight="1" x14ac:dyDescent="0.3">
      <c r="A168" s="8"/>
      <c r="B168" s="8"/>
      <c r="C168" s="8"/>
      <c r="D168" s="8"/>
      <c r="E168" s="8"/>
      <c r="F168" s="2"/>
      <c r="G168" s="9"/>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84"/>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1:62" ht="16.5" customHeight="1" x14ac:dyDescent="0.3">
      <c r="A169" s="8"/>
      <c r="B169" s="8"/>
      <c r="C169" s="8"/>
      <c r="D169" s="8"/>
      <c r="E169" s="8"/>
      <c r="F169" s="2"/>
      <c r="G169" s="9"/>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84"/>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1:62" ht="16.5" customHeight="1" x14ac:dyDescent="0.3">
      <c r="A170" s="8"/>
      <c r="B170" s="8"/>
      <c r="C170" s="8"/>
      <c r="D170" s="8"/>
      <c r="E170" s="8"/>
      <c r="F170" s="2"/>
      <c r="G170" s="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84"/>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1:62" ht="16.5" customHeight="1" x14ac:dyDescent="0.3">
      <c r="A171" s="8"/>
      <c r="B171" s="8"/>
      <c r="C171" s="8"/>
      <c r="D171" s="8"/>
      <c r="E171" s="8"/>
      <c r="F171" s="2"/>
      <c r="G171" s="9"/>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84"/>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1:62" ht="16.5" customHeight="1" x14ac:dyDescent="0.3">
      <c r="A172" s="8"/>
      <c r="B172" s="8"/>
      <c r="C172" s="8"/>
      <c r="D172" s="8"/>
      <c r="E172" s="8"/>
      <c r="F172" s="2"/>
      <c r="G172" s="9"/>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84"/>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ht="16.5" customHeight="1" x14ac:dyDescent="0.3">
      <c r="A173" s="8"/>
      <c r="B173" s="8"/>
      <c r="C173" s="8"/>
      <c r="D173" s="8"/>
      <c r="E173" s="8"/>
      <c r="F173" s="2"/>
      <c r="G173" s="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84"/>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1:62" ht="16.5" customHeight="1" x14ac:dyDescent="0.3">
      <c r="A174" s="8"/>
      <c r="B174" s="8"/>
      <c r="C174" s="8"/>
      <c r="D174" s="8"/>
      <c r="E174" s="8"/>
      <c r="F174" s="2"/>
      <c r="G174" s="9"/>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84"/>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1:62" ht="16.5" customHeight="1" x14ac:dyDescent="0.3">
      <c r="A175" s="8"/>
      <c r="B175" s="8"/>
      <c r="C175" s="8"/>
      <c r="D175" s="8"/>
      <c r="E175" s="8"/>
      <c r="F175" s="2"/>
      <c r="G175" s="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84"/>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ht="16.5" customHeight="1" x14ac:dyDescent="0.3">
      <c r="A176" s="8"/>
      <c r="B176" s="8"/>
      <c r="C176" s="8"/>
      <c r="D176" s="8"/>
      <c r="E176" s="8"/>
      <c r="F176" s="2"/>
      <c r="G176" s="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84"/>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ht="16.5" customHeight="1" x14ac:dyDescent="0.3">
      <c r="A177" s="8"/>
      <c r="B177" s="8"/>
      <c r="C177" s="8"/>
      <c r="D177" s="8"/>
      <c r="E177" s="8"/>
      <c r="F177" s="2"/>
      <c r="G177" s="9"/>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84"/>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1:62" ht="16.5" customHeight="1" x14ac:dyDescent="0.3">
      <c r="A178" s="8"/>
      <c r="B178" s="8"/>
      <c r="C178" s="8"/>
      <c r="D178" s="8"/>
      <c r="E178" s="8"/>
      <c r="F178" s="2"/>
      <c r="G178" s="9"/>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84"/>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1:62" ht="16.5" customHeight="1" x14ac:dyDescent="0.3">
      <c r="A179" s="8"/>
      <c r="B179" s="8"/>
      <c r="C179" s="8"/>
      <c r="D179" s="8"/>
      <c r="E179" s="8"/>
      <c r="F179" s="2"/>
      <c r="G179" s="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84"/>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ht="16.5" customHeight="1" x14ac:dyDescent="0.3">
      <c r="A180" s="8"/>
      <c r="B180" s="8"/>
      <c r="C180" s="8"/>
      <c r="D180" s="8"/>
      <c r="E180" s="8"/>
      <c r="F180" s="2"/>
      <c r="G180" s="9"/>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84"/>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1:62" ht="16.5" customHeight="1" x14ac:dyDescent="0.3">
      <c r="A181" s="8"/>
      <c r="B181" s="8"/>
      <c r="C181" s="8"/>
      <c r="D181" s="8"/>
      <c r="E181" s="8"/>
      <c r="F181" s="2"/>
      <c r="G181" s="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84"/>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1:62" ht="16.5" customHeight="1" x14ac:dyDescent="0.3">
      <c r="A182" s="8"/>
      <c r="B182" s="8"/>
      <c r="C182" s="8"/>
      <c r="D182" s="8"/>
      <c r="E182" s="8"/>
      <c r="F182" s="2"/>
      <c r="G182" s="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84"/>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1:62" ht="16.5" customHeight="1" x14ac:dyDescent="0.3">
      <c r="A183" s="8"/>
      <c r="B183" s="8"/>
      <c r="C183" s="8"/>
      <c r="D183" s="8"/>
      <c r="E183" s="8"/>
      <c r="F183" s="2"/>
      <c r="G183" s="9"/>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84"/>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1:62" ht="16.5" customHeight="1" x14ac:dyDescent="0.3">
      <c r="A184" s="8"/>
      <c r="B184" s="8"/>
      <c r="C184" s="8"/>
      <c r="D184" s="8"/>
      <c r="E184" s="8"/>
      <c r="F184" s="2"/>
      <c r="G184" s="9"/>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84"/>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1:62" ht="16.5" customHeight="1" x14ac:dyDescent="0.3">
      <c r="A185" s="8"/>
      <c r="B185" s="8"/>
      <c r="C185" s="8"/>
      <c r="D185" s="8"/>
      <c r="E185" s="8"/>
      <c r="F185" s="2"/>
      <c r="G185" s="9"/>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84"/>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1:62" ht="16.5" customHeight="1" x14ac:dyDescent="0.3">
      <c r="A186" s="8"/>
      <c r="B186" s="8"/>
      <c r="C186" s="8"/>
      <c r="D186" s="8"/>
      <c r="E186" s="8"/>
      <c r="F186" s="2"/>
      <c r="G186" s="9"/>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84"/>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1:62" ht="16.5" customHeight="1" x14ac:dyDescent="0.3">
      <c r="A187" s="8"/>
      <c r="B187" s="8"/>
      <c r="C187" s="8"/>
      <c r="D187" s="8"/>
      <c r="E187" s="8"/>
      <c r="F187" s="2"/>
      <c r="G187" s="9"/>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84"/>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1:62" ht="16.5" customHeight="1" x14ac:dyDescent="0.3">
      <c r="A188" s="8"/>
      <c r="B188" s="8"/>
      <c r="C188" s="8"/>
      <c r="D188" s="8"/>
      <c r="E188" s="8"/>
      <c r="F188" s="2"/>
      <c r="G188" s="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84"/>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1:62" ht="16.5" customHeight="1" x14ac:dyDescent="0.3">
      <c r="A189" s="8"/>
      <c r="B189" s="8"/>
      <c r="C189" s="8"/>
      <c r="D189" s="8"/>
      <c r="E189" s="8"/>
      <c r="F189" s="2"/>
      <c r="G189" s="9"/>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84"/>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1:62" ht="16.5" customHeight="1" x14ac:dyDescent="0.3">
      <c r="A190" s="8"/>
      <c r="B190" s="8"/>
      <c r="C190" s="8"/>
      <c r="D190" s="8"/>
      <c r="E190" s="8"/>
      <c r="F190" s="2"/>
      <c r="G190" s="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84"/>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1:62" ht="16.5" customHeight="1" x14ac:dyDescent="0.3">
      <c r="A191" s="8"/>
      <c r="B191" s="8"/>
      <c r="C191" s="8"/>
      <c r="D191" s="8"/>
      <c r="E191" s="8"/>
      <c r="F191" s="2"/>
      <c r="G191" s="9"/>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84"/>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1:62" ht="16.5" customHeight="1" x14ac:dyDescent="0.3">
      <c r="A192" s="8"/>
      <c r="B192" s="8"/>
      <c r="C192" s="8"/>
      <c r="D192" s="8"/>
      <c r="E192" s="8"/>
      <c r="F192" s="2"/>
      <c r="G192" s="9"/>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84"/>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1:62" ht="16.5" customHeight="1" x14ac:dyDescent="0.3">
      <c r="A193" s="8"/>
      <c r="B193" s="8"/>
      <c r="C193" s="8"/>
      <c r="D193" s="8"/>
      <c r="E193" s="8"/>
      <c r="F193" s="2"/>
      <c r="G193" s="9"/>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84"/>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1:62" ht="16.5" customHeight="1" x14ac:dyDescent="0.3">
      <c r="A194" s="8"/>
      <c r="B194" s="8"/>
      <c r="C194" s="8"/>
      <c r="D194" s="8"/>
      <c r="E194" s="8"/>
      <c r="F194" s="2"/>
      <c r="G194" s="9"/>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84"/>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1:62" ht="16.5" customHeight="1" x14ac:dyDescent="0.3">
      <c r="A195" s="8"/>
      <c r="B195" s="8"/>
      <c r="C195" s="8"/>
      <c r="D195" s="8"/>
      <c r="E195" s="8"/>
      <c r="F195" s="2"/>
      <c r="G195" s="9"/>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84"/>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1:62" ht="16.5" customHeight="1" x14ac:dyDescent="0.3">
      <c r="A196" s="8"/>
      <c r="B196" s="8"/>
      <c r="C196" s="8"/>
      <c r="D196" s="8"/>
      <c r="E196" s="8"/>
      <c r="F196" s="2"/>
      <c r="G196" s="9"/>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84"/>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1:62" ht="16.5" customHeight="1" x14ac:dyDescent="0.3">
      <c r="A197" s="8"/>
      <c r="B197" s="8"/>
      <c r="C197" s="8"/>
      <c r="D197" s="8"/>
      <c r="E197" s="8"/>
      <c r="F197" s="2"/>
      <c r="G197" s="9"/>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84"/>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1:62" ht="16.5" customHeight="1" x14ac:dyDescent="0.3">
      <c r="A198" s="8"/>
      <c r="B198" s="8"/>
      <c r="C198" s="8"/>
      <c r="D198" s="8"/>
      <c r="E198" s="8"/>
      <c r="F198" s="2"/>
      <c r="G198" s="9"/>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84"/>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1:62" ht="16.5" customHeight="1" x14ac:dyDescent="0.3">
      <c r="A199" s="8"/>
      <c r="B199" s="8"/>
      <c r="C199" s="8"/>
      <c r="D199" s="8"/>
      <c r="E199" s="8"/>
      <c r="F199" s="2"/>
      <c r="G199" s="9"/>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84"/>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1:62" ht="16.5" customHeight="1" x14ac:dyDescent="0.3">
      <c r="A200" s="8"/>
      <c r="B200" s="8"/>
      <c r="C200" s="8"/>
      <c r="D200" s="8"/>
      <c r="E200" s="8"/>
      <c r="F200" s="2"/>
      <c r="G200" s="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84"/>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1:62" ht="16.5" customHeight="1" x14ac:dyDescent="0.3">
      <c r="A201" s="8"/>
      <c r="B201" s="8"/>
      <c r="C201" s="8"/>
      <c r="D201" s="8"/>
      <c r="E201" s="8"/>
      <c r="F201" s="2"/>
      <c r="G201" s="9"/>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84"/>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1:62" ht="16.5" customHeight="1" x14ac:dyDescent="0.3">
      <c r="A202" s="8"/>
      <c r="B202" s="8"/>
      <c r="C202" s="8"/>
      <c r="D202" s="8"/>
      <c r="E202" s="8"/>
      <c r="F202" s="2"/>
      <c r="G202" s="9"/>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84"/>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1:62" ht="16.5" customHeight="1" x14ac:dyDescent="0.3">
      <c r="A203" s="8"/>
      <c r="B203" s="8"/>
      <c r="C203" s="8"/>
      <c r="D203" s="8"/>
      <c r="E203" s="8"/>
      <c r="F203" s="2"/>
      <c r="G203" s="9"/>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84"/>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1:62" ht="16.5" customHeight="1" x14ac:dyDescent="0.3">
      <c r="A204" s="8"/>
      <c r="B204" s="8"/>
      <c r="C204" s="8"/>
      <c r="D204" s="8"/>
      <c r="E204" s="8"/>
      <c r="F204" s="2"/>
      <c r="G204" s="9"/>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84"/>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row r="205" spans="1:62" ht="16.5" customHeight="1" x14ac:dyDescent="0.3">
      <c r="A205" s="8"/>
      <c r="B205" s="8"/>
      <c r="C205" s="8"/>
      <c r="D205" s="8"/>
      <c r="E205" s="8"/>
      <c r="F205" s="2"/>
      <c r="G205" s="9"/>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84"/>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row>
    <row r="206" spans="1:62" ht="16.5" customHeight="1" x14ac:dyDescent="0.3">
      <c r="A206" s="8"/>
      <c r="B206" s="8"/>
      <c r="C206" s="8"/>
      <c r="D206" s="8"/>
      <c r="E206" s="8"/>
      <c r="F206" s="2"/>
      <c r="G206" s="9"/>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84"/>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row>
    <row r="207" spans="1:62" ht="16.5" customHeight="1" x14ac:dyDescent="0.3">
      <c r="A207" s="8"/>
      <c r="B207" s="8"/>
      <c r="C207" s="8"/>
      <c r="D207" s="8"/>
      <c r="E207" s="8"/>
      <c r="F207" s="2"/>
      <c r="G207" s="9"/>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84"/>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row>
    <row r="208" spans="1:62" ht="16.5" customHeight="1" x14ac:dyDescent="0.3">
      <c r="A208" s="8"/>
      <c r="B208" s="8"/>
      <c r="C208" s="8"/>
      <c r="D208" s="8"/>
      <c r="E208" s="8"/>
      <c r="F208" s="2"/>
      <c r="G208" s="9"/>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84"/>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row>
    <row r="209" spans="1:62" ht="16.5" customHeight="1" x14ac:dyDescent="0.3">
      <c r="A209" s="8"/>
      <c r="B209" s="8"/>
      <c r="C209" s="8"/>
      <c r="D209" s="8"/>
      <c r="E209" s="8"/>
      <c r="F209" s="2"/>
      <c r="G209" s="9"/>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84"/>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row>
    <row r="210" spans="1:62" ht="16.5" customHeight="1" x14ac:dyDescent="0.3">
      <c r="A210" s="8"/>
      <c r="B210" s="8"/>
      <c r="C210" s="8"/>
      <c r="D210" s="8"/>
      <c r="E210" s="8"/>
      <c r="F210" s="2"/>
      <c r="G210" s="9"/>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84"/>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row>
    <row r="211" spans="1:62" ht="16.5" customHeight="1" x14ac:dyDescent="0.3">
      <c r="A211" s="8"/>
      <c r="B211" s="8"/>
      <c r="C211" s="8"/>
      <c r="D211" s="8"/>
      <c r="E211" s="8"/>
      <c r="F211" s="2"/>
      <c r="G211" s="9"/>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84"/>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row>
    <row r="212" spans="1:62" ht="16.5" customHeight="1" x14ac:dyDescent="0.3">
      <c r="A212" s="8"/>
      <c r="B212" s="8"/>
      <c r="C212" s="8"/>
      <c r="D212" s="8"/>
      <c r="E212" s="8"/>
      <c r="F212" s="2"/>
      <c r="G212" s="9"/>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84"/>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row>
    <row r="213" spans="1:62" ht="16.5" customHeight="1" x14ac:dyDescent="0.3">
      <c r="A213" s="8"/>
      <c r="B213" s="8"/>
      <c r="C213" s="8"/>
      <c r="D213" s="8"/>
      <c r="E213" s="8"/>
      <c r="F213" s="2"/>
      <c r="G213" s="9"/>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84"/>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row>
    <row r="214" spans="1:62" ht="16.5" customHeight="1" x14ac:dyDescent="0.3">
      <c r="A214" s="8"/>
      <c r="B214" s="8"/>
      <c r="C214" s="8"/>
      <c r="D214" s="8"/>
      <c r="E214" s="8"/>
      <c r="F214" s="2"/>
      <c r="G214" s="9"/>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84"/>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row>
    <row r="215" spans="1:62" ht="16.5" customHeight="1" x14ac:dyDescent="0.3">
      <c r="A215" s="8"/>
      <c r="B215" s="8"/>
      <c r="C215" s="8"/>
      <c r="D215" s="8"/>
      <c r="E215" s="8"/>
      <c r="F215" s="2"/>
      <c r="G215" s="9"/>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84"/>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row>
    <row r="216" spans="1:62" ht="16.5" customHeight="1" x14ac:dyDescent="0.3">
      <c r="A216" s="8"/>
      <c r="B216" s="8"/>
      <c r="C216" s="8"/>
      <c r="D216" s="8"/>
      <c r="E216" s="8"/>
      <c r="F216" s="2"/>
      <c r="G216" s="9"/>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84"/>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row>
    <row r="217" spans="1:62" ht="16.5" customHeight="1" x14ac:dyDescent="0.3">
      <c r="A217" s="8"/>
      <c r="B217" s="8"/>
      <c r="C217" s="8"/>
      <c r="D217" s="8"/>
      <c r="E217" s="8"/>
      <c r="F217" s="2"/>
      <c r="G217" s="9"/>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84"/>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row>
    <row r="218" spans="1:62" ht="16.5" customHeight="1" x14ac:dyDescent="0.3">
      <c r="A218" s="8"/>
      <c r="B218" s="8"/>
      <c r="C218" s="8"/>
      <c r="D218" s="8"/>
      <c r="E218" s="8"/>
      <c r="F218" s="2"/>
      <c r="G218" s="9"/>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84"/>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row>
    <row r="219" spans="1:62" ht="16.5" customHeight="1" x14ac:dyDescent="0.3">
      <c r="A219" s="8"/>
      <c r="B219" s="8"/>
      <c r="C219" s="8"/>
      <c r="D219" s="8"/>
      <c r="E219" s="8"/>
      <c r="F219" s="2"/>
      <c r="G219" s="9"/>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84"/>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row>
    <row r="220" spans="1:62" ht="16.5" customHeight="1" x14ac:dyDescent="0.3">
      <c r="A220" s="8"/>
      <c r="B220" s="8"/>
      <c r="C220" s="8"/>
      <c r="D220" s="8"/>
      <c r="E220" s="8"/>
      <c r="F220" s="2"/>
      <c r="G220" s="9"/>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84"/>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row>
    <row r="221" spans="1:62" ht="16.5" customHeight="1" x14ac:dyDescent="0.3">
      <c r="A221" s="8"/>
      <c r="B221" s="8"/>
      <c r="C221" s="8"/>
      <c r="D221" s="8"/>
      <c r="E221" s="8"/>
      <c r="F221" s="2"/>
      <c r="G221" s="9"/>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84"/>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row>
    <row r="222" spans="1:62" ht="16.5" customHeight="1" x14ac:dyDescent="0.3">
      <c r="A222" s="8"/>
      <c r="B222" s="8"/>
      <c r="C222" s="8"/>
      <c r="D222" s="8"/>
      <c r="E222" s="8"/>
      <c r="F222" s="2"/>
      <c r="G222" s="9"/>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84"/>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row>
    <row r="223" spans="1:62" ht="16.5" customHeight="1" x14ac:dyDescent="0.3">
      <c r="A223" s="8"/>
      <c r="B223" s="8"/>
      <c r="C223" s="8"/>
      <c r="D223" s="8"/>
      <c r="E223" s="8"/>
      <c r="F223" s="2"/>
      <c r="G223" s="9"/>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84"/>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row>
    <row r="224" spans="1:62" ht="16.5" customHeight="1" x14ac:dyDescent="0.3">
      <c r="A224" s="8"/>
      <c r="B224" s="8"/>
      <c r="C224" s="8"/>
      <c r="D224" s="8"/>
      <c r="E224" s="8"/>
      <c r="F224" s="2"/>
      <c r="G224" s="9"/>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84"/>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row>
    <row r="225" spans="1:62" ht="16.5" customHeight="1" x14ac:dyDescent="0.3">
      <c r="A225" s="8"/>
      <c r="B225" s="8"/>
      <c r="C225" s="8"/>
      <c r="D225" s="8"/>
      <c r="E225" s="8"/>
      <c r="F225" s="2"/>
      <c r="G225" s="9"/>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84"/>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row>
    <row r="226" spans="1:62" ht="16.5" customHeight="1" x14ac:dyDescent="0.3">
      <c r="A226" s="8"/>
      <c r="B226" s="8"/>
      <c r="C226" s="8"/>
      <c r="D226" s="8"/>
      <c r="E226" s="8"/>
      <c r="F226" s="2"/>
      <c r="G226" s="9"/>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84"/>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row>
    <row r="227" spans="1:62" ht="16.5" customHeight="1" x14ac:dyDescent="0.3">
      <c r="A227" s="8"/>
      <c r="B227" s="8"/>
      <c r="C227" s="8"/>
      <c r="D227" s="8"/>
      <c r="E227" s="8"/>
      <c r="F227" s="2"/>
      <c r="G227" s="9"/>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84"/>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row>
    <row r="228" spans="1:62" ht="16.5" customHeight="1" x14ac:dyDescent="0.3">
      <c r="A228" s="8"/>
      <c r="B228" s="8"/>
      <c r="C228" s="8"/>
      <c r="D228" s="8"/>
      <c r="E228" s="8"/>
      <c r="F228" s="2"/>
      <c r="G228" s="9"/>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84"/>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row>
    <row r="229" spans="1:62" ht="16.5" customHeight="1" x14ac:dyDescent="0.3">
      <c r="A229" s="8"/>
      <c r="B229" s="8"/>
      <c r="C229" s="8"/>
      <c r="D229" s="8"/>
      <c r="E229" s="8"/>
      <c r="F229" s="2"/>
      <c r="G229" s="9"/>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84"/>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row>
    <row r="230" spans="1:62" ht="16.5" customHeight="1" x14ac:dyDescent="0.3">
      <c r="A230" s="8"/>
      <c r="B230" s="8"/>
      <c r="C230" s="8"/>
      <c r="D230" s="8"/>
      <c r="E230" s="8"/>
      <c r="F230" s="2"/>
      <c r="G230" s="9"/>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84"/>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row>
    <row r="231" spans="1:62" ht="16.5" customHeight="1" x14ac:dyDescent="0.3">
      <c r="A231" s="8"/>
      <c r="B231" s="8"/>
      <c r="C231" s="8"/>
      <c r="D231" s="8"/>
      <c r="E231" s="8"/>
      <c r="F231" s="2"/>
      <c r="G231" s="9"/>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84"/>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row>
    <row r="232" spans="1:62" ht="16.5" customHeight="1" x14ac:dyDescent="0.3">
      <c r="A232" s="8"/>
      <c r="B232" s="8"/>
      <c r="C232" s="8"/>
      <c r="D232" s="8"/>
      <c r="E232" s="8"/>
      <c r="F232" s="2"/>
      <c r="G232" s="9"/>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84"/>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row>
    <row r="233" spans="1:62" ht="16.5" customHeight="1" x14ac:dyDescent="0.3">
      <c r="A233" s="8"/>
      <c r="B233" s="8"/>
      <c r="C233" s="8"/>
      <c r="D233" s="8"/>
      <c r="E233" s="8"/>
      <c r="F233" s="2"/>
      <c r="G233" s="9"/>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84"/>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row>
    <row r="234" spans="1:62" ht="16.5" customHeight="1" x14ac:dyDescent="0.3">
      <c r="A234" s="8"/>
      <c r="B234" s="8"/>
      <c r="C234" s="8"/>
      <c r="D234" s="8"/>
      <c r="E234" s="8"/>
      <c r="F234" s="2"/>
      <c r="G234" s="9"/>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84"/>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row>
    <row r="235" spans="1:62" ht="16.5" customHeight="1" x14ac:dyDescent="0.3">
      <c r="A235" s="8"/>
      <c r="B235" s="8"/>
      <c r="C235" s="8"/>
      <c r="D235" s="8"/>
      <c r="E235" s="8"/>
      <c r="F235" s="2"/>
      <c r="G235" s="9"/>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84"/>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row>
    <row r="236" spans="1:62" ht="16.5" customHeight="1" x14ac:dyDescent="0.3">
      <c r="A236" s="8"/>
      <c r="B236" s="8"/>
      <c r="C236" s="8"/>
      <c r="D236" s="8"/>
      <c r="E236" s="8"/>
      <c r="F236" s="2"/>
      <c r="G236" s="9"/>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84"/>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row>
    <row r="237" spans="1:62" ht="16.5" customHeight="1" x14ac:dyDescent="0.3">
      <c r="A237" s="8"/>
      <c r="B237" s="8"/>
      <c r="C237" s="8"/>
      <c r="D237" s="8"/>
      <c r="E237" s="8"/>
      <c r="F237" s="2"/>
      <c r="G237" s="9"/>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84"/>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row>
    <row r="238" spans="1:62" ht="16.5" customHeight="1" x14ac:dyDescent="0.3">
      <c r="A238" s="8"/>
      <c r="B238" s="8"/>
      <c r="C238" s="8"/>
      <c r="D238" s="8"/>
      <c r="E238" s="8"/>
      <c r="F238" s="2"/>
      <c r="G238" s="9"/>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84"/>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row>
    <row r="239" spans="1:62" ht="16.5" customHeight="1" x14ac:dyDescent="0.3">
      <c r="A239" s="8"/>
      <c r="B239" s="8"/>
      <c r="C239" s="8"/>
      <c r="D239" s="8"/>
      <c r="E239" s="8"/>
      <c r="F239" s="2"/>
      <c r="G239" s="9"/>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84"/>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row>
    <row r="240" spans="1:62" ht="16.5" customHeight="1" x14ac:dyDescent="0.3">
      <c r="A240" s="8"/>
      <c r="B240" s="8"/>
      <c r="C240" s="8"/>
      <c r="D240" s="8"/>
      <c r="E240" s="8"/>
      <c r="F240" s="2"/>
      <c r="G240" s="9"/>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84"/>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row>
    <row r="241" spans="1:62" ht="16.5" customHeight="1" x14ac:dyDescent="0.3">
      <c r="A241" s="8"/>
      <c r="B241" s="8"/>
      <c r="C241" s="8"/>
      <c r="D241" s="8"/>
      <c r="E241" s="8"/>
      <c r="F241" s="2"/>
      <c r="G241" s="9"/>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84"/>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row>
    <row r="242" spans="1:62" ht="16.5" customHeight="1" x14ac:dyDescent="0.3">
      <c r="A242" s="8"/>
      <c r="B242" s="8"/>
      <c r="C242" s="8"/>
      <c r="D242" s="8"/>
      <c r="E242" s="8"/>
      <c r="F242" s="2"/>
      <c r="G242" s="9"/>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84"/>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row>
    <row r="243" spans="1:62" ht="16.5" customHeight="1" x14ac:dyDescent="0.3">
      <c r="A243" s="8"/>
      <c r="B243" s="8"/>
      <c r="C243" s="8"/>
      <c r="D243" s="8"/>
      <c r="E243" s="8"/>
      <c r="F243" s="2"/>
      <c r="G243" s="9"/>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84"/>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row>
    <row r="244" spans="1:62" ht="16.5" customHeight="1" x14ac:dyDescent="0.3">
      <c r="A244" s="8"/>
      <c r="B244" s="8"/>
      <c r="C244" s="8"/>
      <c r="D244" s="8"/>
      <c r="E244" s="8"/>
      <c r="F244" s="2"/>
      <c r="G244" s="9"/>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84"/>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row>
    <row r="245" spans="1:62" ht="16.5" customHeight="1" x14ac:dyDescent="0.3">
      <c r="A245" s="8"/>
      <c r="B245" s="8"/>
      <c r="C245" s="8"/>
      <c r="D245" s="8"/>
      <c r="E245" s="8"/>
      <c r="F245" s="2"/>
      <c r="G245" s="9"/>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84"/>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row>
    <row r="246" spans="1:62" ht="16.5" customHeight="1" x14ac:dyDescent="0.3">
      <c r="A246" s="8"/>
      <c r="B246" s="8"/>
      <c r="C246" s="8"/>
      <c r="D246" s="8"/>
      <c r="E246" s="8"/>
      <c r="F246" s="2"/>
      <c r="G246" s="9"/>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84"/>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row>
    <row r="247" spans="1:62" ht="16.5" customHeight="1" x14ac:dyDescent="0.3">
      <c r="A247" s="8"/>
      <c r="B247" s="8"/>
      <c r="C247" s="8"/>
      <c r="D247" s="8"/>
      <c r="E247" s="8"/>
      <c r="F247" s="2"/>
      <c r="G247" s="9"/>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84"/>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row>
    <row r="248" spans="1:62" ht="16.5" customHeight="1" x14ac:dyDescent="0.3">
      <c r="A248" s="8"/>
      <c r="B248" s="8"/>
      <c r="C248" s="8"/>
      <c r="D248" s="8"/>
      <c r="E248" s="8"/>
      <c r="F248" s="2"/>
      <c r="G248" s="9"/>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84"/>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row>
    <row r="249" spans="1:62" ht="16.5" customHeight="1" x14ac:dyDescent="0.3">
      <c r="A249" s="8"/>
      <c r="B249" s="8"/>
      <c r="C249" s="8"/>
      <c r="D249" s="8"/>
      <c r="E249" s="8"/>
      <c r="F249" s="2"/>
      <c r="G249" s="9"/>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84"/>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row>
    <row r="250" spans="1:62" ht="16.5" customHeight="1" x14ac:dyDescent="0.3">
      <c r="A250" s="8"/>
      <c r="B250" s="8"/>
      <c r="C250" s="8"/>
      <c r="D250" s="8"/>
      <c r="E250" s="8"/>
      <c r="F250" s="2"/>
      <c r="G250" s="9"/>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84"/>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row>
    <row r="251" spans="1:62" ht="16.5" customHeight="1" x14ac:dyDescent="0.3">
      <c r="A251" s="8"/>
      <c r="B251" s="8"/>
      <c r="C251" s="8"/>
      <c r="D251" s="8"/>
      <c r="E251" s="8"/>
      <c r="F251" s="2"/>
      <c r="G251" s="9"/>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84"/>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row>
    <row r="252" spans="1:62" ht="16.5" customHeight="1" x14ac:dyDescent="0.3">
      <c r="A252" s="8"/>
      <c r="B252" s="8"/>
      <c r="C252" s="8"/>
      <c r="D252" s="8"/>
      <c r="E252" s="8"/>
      <c r="F252" s="2"/>
      <c r="G252" s="9"/>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84"/>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row>
    <row r="253" spans="1:62" ht="16.5" customHeight="1" x14ac:dyDescent="0.3">
      <c r="A253" s="8"/>
      <c r="B253" s="8"/>
      <c r="C253" s="8"/>
      <c r="D253" s="8"/>
      <c r="E253" s="8"/>
      <c r="F253" s="2"/>
      <c r="G253" s="9"/>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84"/>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row>
    <row r="254" spans="1:62" ht="16.5" customHeight="1" x14ac:dyDescent="0.3">
      <c r="A254" s="8"/>
      <c r="B254" s="8"/>
      <c r="C254" s="8"/>
      <c r="D254" s="8"/>
      <c r="E254" s="8"/>
      <c r="F254" s="2"/>
      <c r="G254" s="9"/>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84"/>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row>
    <row r="255" spans="1:62" ht="16.5" customHeight="1" x14ac:dyDescent="0.3">
      <c r="A255" s="8"/>
      <c r="B255" s="8"/>
      <c r="C255" s="8"/>
      <c r="D255" s="8"/>
      <c r="E255" s="8"/>
      <c r="F255" s="2"/>
      <c r="G255" s="9"/>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84"/>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row>
    <row r="256" spans="1:62" ht="16.5" customHeight="1" x14ac:dyDescent="0.3">
      <c r="A256" s="8"/>
      <c r="B256" s="8"/>
      <c r="C256" s="8"/>
      <c r="D256" s="8"/>
      <c r="E256" s="8"/>
      <c r="F256" s="2"/>
      <c r="G256" s="9"/>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84"/>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row>
    <row r="257" spans="1:62" ht="16.5" customHeight="1" x14ac:dyDescent="0.3">
      <c r="A257" s="8"/>
      <c r="B257" s="8"/>
      <c r="C257" s="8"/>
      <c r="D257" s="8"/>
      <c r="E257" s="8"/>
      <c r="F257" s="2"/>
      <c r="G257" s="9"/>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84"/>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row>
    <row r="258" spans="1:62" ht="16.5" customHeight="1" x14ac:dyDescent="0.3">
      <c r="A258" s="8"/>
      <c r="B258" s="8"/>
      <c r="C258" s="8"/>
      <c r="D258" s="8"/>
      <c r="E258" s="8"/>
      <c r="F258" s="2"/>
      <c r="G258" s="9"/>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84"/>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row>
    <row r="259" spans="1:62" ht="16.5" customHeight="1" x14ac:dyDescent="0.3">
      <c r="A259" s="8"/>
      <c r="B259" s="8"/>
      <c r="C259" s="8"/>
      <c r="D259" s="8"/>
      <c r="E259" s="8"/>
      <c r="F259" s="2"/>
      <c r="G259" s="9"/>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84"/>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row>
    <row r="260" spans="1:62" ht="16.5" customHeight="1" x14ac:dyDescent="0.3">
      <c r="A260" s="8"/>
      <c r="B260" s="8"/>
      <c r="C260" s="8"/>
      <c r="D260" s="8"/>
      <c r="E260" s="8"/>
      <c r="F260" s="2"/>
      <c r="G260" s="9"/>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84"/>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row>
    <row r="261" spans="1:62" ht="16.5" customHeight="1" x14ac:dyDescent="0.3">
      <c r="A261" s="8"/>
      <c r="B261" s="8"/>
      <c r="C261" s="8"/>
      <c r="D261" s="8"/>
      <c r="E261" s="8"/>
      <c r="F261" s="2"/>
      <c r="G261" s="9"/>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84"/>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row>
    <row r="262" spans="1:62" ht="16.5" customHeight="1" x14ac:dyDescent="0.3">
      <c r="A262" s="8"/>
      <c r="B262" s="8"/>
      <c r="C262" s="8"/>
      <c r="D262" s="8"/>
      <c r="E262" s="8"/>
      <c r="F262" s="2"/>
      <c r="G262" s="9"/>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84"/>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row>
    <row r="263" spans="1:62" ht="16.5" customHeight="1" x14ac:dyDescent="0.3">
      <c r="A263" s="8"/>
      <c r="B263" s="8"/>
      <c r="C263" s="8"/>
      <c r="D263" s="8"/>
      <c r="E263" s="8"/>
      <c r="F263" s="2"/>
      <c r="G263" s="9"/>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84"/>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row>
    <row r="264" spans="1:62" ht="16.5" customHeight="1" x14ac:dyDescent="0.3">
      <c r="A264" s="8"/>
      <c r="B264" s="8"/>
      <c r="C264" s="8"/>
      <c r="D264" s="8"/>
      <c r="E264" s="8"/>
      <c r="F264" s="2"/>
      <c r="G264" s="9"/>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84"/>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row>
    <row r="265" spans="1:62" ht="16.5" customHeight="1" x14ac:dyDescent="0.3">
      <c r="A265" s="8"/>
      <c r="B265" s="8"/>
      <c r="C265" s="8"/>
      <c r="D265" s="8"/>
      <c r="E265" s="8"/>
      <c r="F265" s="2"/>
      <c r="G265" s="9"/>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84"/>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row>
    <row r="266" spans="1:62" ht="16.5" customHeight="1" x14ac:dyDescent="0.3">
      <c r="A266" s="8"/>
      <c r="B266" s="8"/>
      <c r="C266" s="8"/>
      <c r="D266" s="8"/>
      <c r="E266" s="8"/>
      <c r="F266" s="2"/>
      <c r="G266" s="9"/>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84"/>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row>
    <row r="267" spans="1:62" ht="16.5" customHeight="1" x14ac:dyDescent="0.3">
      <c r="A267" s="8"/>
      <c r="B267" s="8"/>
      <c r="C267" s="8"/>
      <c r="D267" s="8"/>
      <c r="E267" s="8"/>
      <c r="F267" s="2"/>
      <c r="G267" s="9"/>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84"/>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row>
    <row r="268" spans="1:62" ht="16.5" customHeight="1" x14ac:dyDescent="0.3">
      <c r="A268" s="8"/>
      <c r="B268" s="8"/>
      <c r="C268" s="8"/>
      <c r="D268" s="8"/>
      <c r="E268" s="8"/>
      <c r="F268" s="2"/>
      <c r="G268" s="9"/>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84"/>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row>
    <row r="269" spans="1:62" ht="16.5" customHeight="1" x14ac:dyDescent="0.3">
      <c r="A269" s="8"/>
      <c r="B269" s="8"/>
      <c r="C269" s="8"/>
      <c r="D269" s="8"/>
      <c r="E269" s="8"/>
      <c r="F269" s="2"/>
      <c r="G269" s="9"/>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84"/>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row>
    <row r="270" spans="1:62" ht="16.5" customHeight="1" x14ac:dyDescent="0.3">
      <c r="A270" s="8"/>
      <c r="B270" s="8"/>
      <c r="C270" s="8"/>
      <c r="D270" s="8"/>
      <c r="E270" s="8"/>
      <c r="F270" s="2"/>
      <c r="G270" s="9"/>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84"/>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row>
    <row r="271" spans="1:62" ht="16.5" customHeight="1" x14ac:dyDescent="0.3">
      <c r="A271" s="8"/>
      <c r="B271" s="8"/>
      <c r="C271" s="8"/>
      <c r="D271" s="8"/>
      <c r="E271" s="8"/>
      <c r="F271" s="2"/>
      <c r="G271" s="9"/>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84"/>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row>
    <row r="272" spans="1:62" ht="16.5" customHeight="1" x14ac:dyDescent="0.3">
      <c r="A272" s="8"/>
      <c r="B272" s="8"/>
      <c r="C272" s="8"/>
      <c r="D272" s="8"/>
      <c r="E272" s="8"/>
      <c r="F272" s="2"/>
      <c r="G272" s="9"/>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84"/>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row>
    <row r="273" spans="1:62" ht="16.5" customHeight="1" x14ac:dyDescent="0.3">
      <c r="A273" s="8"/>
      <c r="B273" s="8"/>
      <c r="C273" s="8"/>
      <c r="D273" s="8"/>
      <c r="E273" s="8"/>
      <c r="F273" s="2"/>
      <c r="G273" s="9"/>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84"/>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row>
    <row r="274" spans="1:62" ht="16.5" customHeight="1" x14ac:dyDescent="0.3">
      <c r="A274" s="8"/>
      <c r="B274" s="8"/>
      <c r="C274" s="8"/>
      <c r="D274" s="8"/>
      <c r="E274" s="8"/>
      <c r="F274" s="2"/>
      <c r="G274" s="9"/>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84"/>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row>
    <row r="275" spans="1:62" ht="16.5" customHeight="1" x14ac:dyDescent="0.3">
      <c r="A275" s="8"/>
      <c r="B275" s="8"/>
      <c r="C275" s="8"/>
      <c r="D275" s="8"/>
      <c r="E275" s="8"/>
      <c r="F275" s="2"/>
      <c r="G275" s="9"/>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84"/>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row>
    <row r="276" spans="1:62" ht="16.5" customHeight="1" x14ac:dyDescent="0.3">
      <c r="A276" s="8"/>
      <c r="B276" s="8"/>
      <c r="C276" s="8"/>
      <c r="D276" s="8"/>
      <c r="E276" s="8"/>
      <c r="F276" s="2"/>
      <c r="G276" s="9"/>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84"/>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row>
    <row r="277" spans="1:62" ht="16.5" customHeight="1" x14ac:dyDescent="0.3">
      <c r="A277" s="8"/>
      <c r="B277" s="8"/>
      <c r="C277" s="8"/>
      <c r="D277" s="8"/>
      <c r="E277" s="8"/>
      <c r="F277" s="2"/>
      <c r="G277" s="9"/>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84"/>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row>
    <row r="278" spans="1:62" ht="16.5" customHeight="1" x14ac:dyDescent="0.3">
      <c r="A278" s="8"/>
      <c r="B278" s="8"/>
      <c r="C278" s="8"/>
      <c r="D278" s="8"/>
      <c r="E278" s="8"/>
      <c r="F278" s="2"/>
      <c r="G278" s="9"/>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84"/>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row>
    <row r="279" spans="1:62" ht="16.5" customHeight="1" x14ac:dyDescent="0.3">
      <c r="A279" s="8"/>
      <c r="B279" s="8"/>
      <c r="C279" s="8"/>
      <c r="D279" s="8"/>
      <c r="E279" s="8"/>
      <c r="F279" s="2"/>
      <c r="G279" s="9"/>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84"/>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row>
    <row r="280" spans="1:62" ht="16.5" customHeight="1" x14ac:dyDescent="0.3">
      <c r="A280" s="8"/>
      <c r="B280" s="8"/>
      <c r="C280" s="8"/>
      <c r="D280" s="8"/>
      <c r="E280" s="8"/>
      <c r="F280" s="2"/>
      <c r="G280" s="9"/>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84"/>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row>
    <row r="281" spans="1:62" ht="16.5" customHeight="1" x14ac:dyDescent="0.3">
      <c r="A281" s="8"/>
      <c r="B281" s="8"/>
      <c r="C281" s="8"/>
      <c r="D281" s="8"/>
      <c r="E281" s="8"/>
      <c r="F281" s="2"/>
      <c r="G281" s="9"/>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84"/>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row>
    <row r="282" spans="1:62" ht="16.5" customHeight="1" x14ac:dyDescent="0.3">
      <c r="A282" s="8"/>
      <c r="B282" s="8"/>
      <c r="C282" s="8"/>
      <c r="D282" s="8"/>
      <c r="E282" s="8"/>
      <c r="F282" s="2"/>
      <c r="G282" s="9"/>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84"/>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row>
    <row r="283" spans="1:62" ht="16.5" customHeight="1" x14ac:dyDescent="0.3">
      <c r="A283" s="8"/>
      <c r="B283" s="8"/>
      <c r="C283" s="8"/>
      <c r="D283" s="8"/>
      <c r="E283" s="8"/>
      <c r="F283" s="2"/>
      <c r="G283" s="9"/>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84"/>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row>
    <row r="284" spans="1:62" ht="16.5" customHeight="1" x14ac:dyDescent="0.3">
      <c r="A284" s="8"/>
      <c r="B284" s="8"/>
      <c r="C284" s="8"/>
      <c r="D284" s="8"/>
      <c r="E284" s="8"/>
      <c r="F284" s="2"/>
      <c r="G284" s="9"/>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84"/>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row>
    <row r="285" spans="1:62" ht="16.5" customHeight="1" x14ac:dyDescent="0.3">
      <c r="A285" s="8"/>
      <c r="B285" s="8"/>
      <c r="C285" s="8"/>
      <c r="D285" s="8"/>
      <c r="E285" s="8"/>
      <c r="F285" s="2"/>
      <c r="G285" s="9"/>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84"/>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row>
    <row r="286" spans="1:62" ht="16.5" customHeight="1" x14ac:dyDescent="0.3">
      <c r="A286" s="8"/>
      <c r="B286" s="8"/>
      <c r="C286" s="8"/>
      <c r="D286" s="8"/>
      <c r="E286" s="8"/>
      <c r="F286" s="2"/>
      <c r="G286" s="9"/>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84"/>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row>
    <row r="287" spans="1:62" ht="16.5" customHeight="1" x14ac:dyDescent="0.3">
      <c r="A287" s="8"/>
      <c r="B287" s="8"/>
      <c r="C287" s="8"/>
      <c r="D287" s="8"/>
      <c r="E287" s="8"/>
      <c r="F287" s="2"/>
      <c r="G287" s="9"/>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84"/>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row>
    <row r="288" spans="1:62" ht="16.5" customHeight="1" x14ac:dyDescent="0.3">
      <c r="A288" s="8"/>
      <c r="B288" s="8"/>
      <c r="C288" s="8"/>
      <c r="D288" s="8"/>
      <c r="E288" s="8"/>
      <c r="F288" s="2"/>
      <c r="G288" s="9"/>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84"/>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row>
    <row r="289" spans="1:62" ht="16.5" customHeight="1" x14ac:dyDescent="0.3">
      <c r="A289" s="8"/>
      <c r="B289" s="8"/>
      <c r="C289" s="8"/>
      <c r="D289" s="8"/>
      <c r="E289" s="8"/>
      <c r="F289" s="2"/>
      <c r="G289" s="9"/>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84"/>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row>
    <row r="290" spans="1:62" ht="16.5" customHeight="1" x14ac:dyDescent="0.3">
      <c r="A290" s="8"/>
      <c r="B290" s="8"/>
      <c r="C290" s="8"/>
      <c r="D290" s="8"/>
      <c r="E290" s="8"/>
      <c r="F290" s="2"/>
      <c r="G290" s="9"/>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84"/>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row>
    <row r="291" spans="1:62" ht="16.5" customHeight="1" x14ac:dyDescent="0.3">
      <c r="A291" s="8"/>
      <c r="B291" s="8"/>
      <c r="C291" s="8"/>
      <c r="D291" s="8"/>
      <c r="E291" s="8"/>
      <c r="F291" s="2"/>
      <c r="G291" s="9"/>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84"/>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row>
    <row r="292" spans="1:62" ht="16.5" customHeight="1" x14ac:dyDescent="0.3">
      <c r="A292" s="8"/>
      <c r="B292" s="8"/>
      <c r="C292" s="8"/>
      <c r="D292" s="8"/>
      <c r="E292" s="8"/>
      <c r="F292" s="2"/>
      <c r="G292" s="9"/>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84"/>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row>
    <row r="293" spans="1:62" ht="16.5" customHeight="1" x14ac:dyDescent="0.3">
      <c r="A293" s="8"/>
      <c r="B293" s="8"/>
      <c r="C293" s="8"/>
      <c r="D293" s="8"/>
      <c r="E293" s="8"/>
      <c r="F293" s="2"/>
      <c r="G293" s="9"/>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84"/>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row>
    <row r="294" spans="1:62" ht="16.5" customHeight="1" x14ac:dyDescent="0.3">
      <c r="A294" s="8"/>
      <c r="B294" s="8"/>
      <c r="C294" s="8"/>
      <c r="D294" s="8"/>
      <c r="E294" s="8"/>
      <c r="F294" s="2"/>
      <c r="G294" s="9"/>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84"/>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row>
    <row r="295" spans="1:62" ht="16.5" customHeight="1" x14ac:dyDescent="0.3">
      <c r="A295" s="8"/>
      <c r="B295" s="8"/>
      <c r="C295" s="8"/>
      <c r="D295" s="8"/>
      <c r="E295" s="8"/>
      <c r="F295" s="2"/>
      <c r="G295" s="9"/>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84"/>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row>
    <row r="296" spans="1:62" ht="16.5" customHeight="1" x14ac:dyDescent="0.3">
      <c r="A296" s="8"/>
      <c r="B296" s="8"/>
      <c r="C296" s="8"/>
      <c r="D296" s="8"/>
      <c r="E296" s="8"/>
      <c r="F296" s="2"/>
      <c r="G296" s="9"/>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84"/>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row>
    <row r="297" spans="1:62" ht="16.5" customHeight="1" x14ac:dyDescent="0.3">
      <c r="A297" s="8"/>
      <c r="B297" s="8"/>
      <c r="C297" s="8"/>
      <c r="D297" s="8"/>
      <c r="E297" s="8"/>
      <c r="F297" s="2"/>
      <c r="G297" s="9"/>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84"/>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row>
    <row r="298" spans="1:62" ht="16.5" customHeight="1" x14ac:dyDescent="0.3">
      <c r="A298" s="8"/>
      <c r="B298" s="8"/>
      <c r="C298" s="8"/>
      <c r="D298" s="8"/>
      <c r="E298" s="8"/>
      <c r="F298" s="2"/>
      <c r="G298" s="9"/>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84"/>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row>
    <row r="299" spans="1:62" ht="16.5" customHeight="1" x14ac:dyDescent="0.3">
      <c r="A299" s="8"/>
      <c r="B299" s="8"/>
      <c r="C299" s="8"/>
      <c r="D299" s="8"/>
      <c r="E299" s="8"/>
      <c r="F299" s="2"/>
      <c r="G299" s="9"/>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84"/>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row>
    <row r="300" spans="1:62" ht="16.5" customHeight="1" x14ac:dyDescent="0.3">
      <c r="A300" s="8"/>
      <c r="B300" s="8"/>
      <c r="C300" s="8"/>
      <c r="D300" s="8"/>
      <c r="E300" s="8"/>
      <c r="F300" s="2"/>
      <c r="G300" s="9"/>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84"/>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row>
    <row r="301" spans="1:62" ht="16.5" customHeight="1" x14ac:dyDescent="0.3">
      <c r="A301" s="8"/>
      <c r="B301" s="8"/>
      <c r="C301" s="8"/>
      <c r="D301" s="8"/>
      <c r="E301" s="8"/>
      <c r="F301" s="2"/>
      <c r="G301" s="9"/>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84"/>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row>
    <row r="302" spans="1:62" ht="16.5" customHeight="1" x14ac:dyDescent="0.3">
      <c r="A302" s="8"/>
      <c r="B302" s="8"/>
      <c r="C302" s="8"/>
      <c r="D302" s="8"/>
      <c r="E302" s="8"/>
      <c r="F302" s="2"/>
      <c r="G302" s="9"/>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84"/>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row>
    <row r="303" spans="1:62" ht="16.5" customHeight="1" x14ac:dyDescent="0.3">
      <c r="A303" s="8"/>
      <c r="B303" s="8"/>
      <c r="C303" s="8"/>
      <c r="D303" s="8"/>
      <c r="E303" s="8"/>
      <c r="F303" s="2"/>
      <c r="G303" s="9"/>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84"/>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row>
    <row r="304" spans="1:62" ht="16.5" customHeight="1" x14ac:dyDescent="0.3">
      <c r="A304" s="8"/>
      <c r="B304" s="8"/>
      <c r="C304" s="8"/>
      <c r="D304" s="8"/>
      <c r="E304" s="8"/>
      <c r="F304" s="2"/>
      <c r="G304" s="9"/>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84"/>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row>
    <row r="305" spans="1:62" ht="16.5" customHeight="1" x14ac:dyDescent="0.3">
      <c r="A305" s="8"/>
      <c r="B305" s="8"/>
      <c r="C305" s="8"/>
      <c r="D305" s="8"/>
      <c r="E305" s="8"/>
      <c r="F305" s="2"/>
      <c r="G305" s="9"/>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84"/>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row>
    <row r="306" spans="1:62" ht="16.5" customHeight="1" x14ac:dyDescent="0.3">
      <c r="A306" s="8"/>
      <c r="B306" s="8"/>
      <c r="C306" s="8"/>
      <c r="D306" s="8"/>
      <c r="E306" s="8"/>
      <c r="F306" s="2"/>
      <c r="G306" s="9"/>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84"/>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row>
    <row r="307" spans="1:62" ht="16.5" customHeight="1" x14ac:dyDescent="0.3">
      <c r="A307" s="8"/>
      <c r="B307" s="8"/>
      <c r="C307" s="8"/>
      <c r="D307" s="8"/>
      <c r="E307" s="8"/>
      <c r="F307" s="2"/>
      <c r="G307" s="9"/>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84"/>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row>
    <row r="308" spans="1:62" ht="16.5" customHeight="1" x14ac:dyDescent="0.3">
      <c r="A308" s="8"/>
      <c r="B308" s="8"/>
      <c r="C308" s="8"/>
      <c r="D308" s="8"/>
      <c r="E308" s="8"/>
      <c r="F308" s="2"/>
      <c r="G308" s="9"/>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84"/>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row>
    <row r="309" spans="1:62" ht="16.5" customHeight="1" x14ac:dyDescent="0.3">
      <c r="A309" s="8"/>
      <c r="B309" s="8"/>
      <c r="C309" s="8"/>
      <c r="D309" s="8"/>
      <c r="E309" s="8"/>
      <c r="F309" s="2"/>
      <c r="G309" s="9"/>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84"/>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row>
    <row r="310" spans="1:62" ht="16.5" customHeight="1" x14ac:dyDescent="0.3">
      <c r="A310" s="8"/>
      <c r="B310" s="8"/>
      <c r="C310" s="8"/>
      <c r="D310" s="8"/>
      <c r="E310" s="8"/>
      <c r="F310" s="2"/>
      <c r="G310" s="9"/>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84"/>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row>
    <row r="311" spans="1:62" ht="16.5" customHeight="1" x14ac:dyDescent="0.3">
      <c r="A311" s="8"/>
      <c r="B311" s="8"/>
      <c r="C311" s="8"/>
      <c r="D311" s="8"/>
      <c r="E311" s="8"/>
      <c r="F311" s="2"/>
      <c r="G311" s="9"/>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84"/>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row>
    <row r="312" spans="1:62" ht="16.5" customHeight="1" x14ac:dyDescent="0.3">
      <c r="A312" s="8"/>
      <c r="B312" s="8"/>
      <c r="C312" s="8"/>
      <c r="D312" s="8"/>
      <c r="E312" s="8"/>
      <c r="F312" s="2"/>
      <c r="G312" s="9"/>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84"/>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row>
    <row r="313" spans="1:62" ht="16.5" customHeight="1" x14ac:dyDescent="0.3">
      <c r="A313" s="8"/>
      <c r="B313" s="8"/>
      <c r="C313" s="8"/>
      <c r="D313" s="8"/>
      <c r="E313" s="8"/>
      <c r="F313" s="2"/>
      <c r="G313" s="9"/>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84"/>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row>
    <row r="314" spans="1:62" ht="16.5" customHeight="1" x14ac:dyDescent="0.3">
      <c r="A314" s="8"/>
      <c r="B314" s="8"/>
      <c r="C314" s="8"/>
      <c r="D314" s="8"/>
      <c r="E314" s="8"/>
      <c r="F314" s="2"/>
      <c r="G314" s="9"/>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84"/>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row>
    <row r="315" spans="1:62" ht="16.5" customHeight="1" x14ac:dyDescent="0.3">
      <c r="A315" s="8"/>
      <c r="B315" s="8"/>
      <c r="C315" s="8"/>
      <c r="D315" s="8"/>
      <c r="E315" s="8"/>
      <c r="F315" s="2"/>
      <c r="G315" s="9"/>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84"/>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row>
    <row r="316" spans="1:62" ht="16.5" customHeight="1" x14ac:dyDescent="0.3">
      <c r="A316" s="8"/>
      <c r="B316" s="8"/>
      <c r="C316" s="8"/>
      <c r="D316" s="8"/>
      <c r="E316" s="8"/>
      <c r="F316" s="2"/>
      <c r="G316" s="9"/>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84"/>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row>
    <row r="317" spans="1:62" ht="16.5" customHeight="1" x14ac:dyDescent="0.3">
      <c r="A317" s="8"/>
      <c r="B317" s="8"/>
      <c r="C317" s="8"/>
      <c r="D317" s="8"/>
      <c r="E317" s="8"/>
      <c r="F317" s="2"/>
      <c r="G317" s="9"/>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84"/>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row>
    <row r="318" spans="1:62" ht="16.5" customHeight="1" x14ac:dyDescent="0.3">
      <c r="A318" s="8"/>
      <c r="B318" s="8"/>
      <c r="C318" s="8"/>
      <c r="D318" s="8"/>
      <c r="E318" s="8"/>
      <c r="F318" s="2"/>
      <c r="G318" s="9"/>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84"/>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row>
    <row r="319" spans="1:62" ht="16.5" customHeight="1" x14ac:dyDescent="0.3">
      <c r="A319" s="8"/>
      <c r="B319" s="8"/>
      <c r="C319" s="8"/>
      <c r="D319" s="8"/>
      <c r="E319" s="8"/>
      <c r="F319" s="2"/>
      <c r="G319" s="9"/>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84"/>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row>
    <row r="320" spans="1:62" ht="16.5" customHeight="1" x14ac:dyDescent="0.3">
      <c r="A320" s="8"/>
      <c r="B320" s="8"/>
      <c r="C320" s="8"/>
      <c r="D320" s="8"/>
      <c r="E320" s="8"/>
      <c r="F320" s="2"/>
      <c r="G320" s="9"/>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84"/>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row>
    <row r="321" spans="1:62" ht="16.5" customHeight="1" x14ac:dyDescent="0.3">
      <c r="A321" s="8"/>
      <c r="B321" s="8"/>
      <c r="C321" s="8"/>
      <c r="D321" s="8"/>
      <c r="E321" s="8"/>
      <c r="F321" s="2"/>
      <c r="G321" s="9"/>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84"/>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row>
    <row r="322" spans="1:62" ht="16.5" customHeight="1" x14ac:dyDescent="0.3">
      <c r="A322" s="8"/>
      <c r="B322" s="8"/>
      <c r="C322" s="8"/>
      <c r="D322" s="8"/>
      <c r="E322" s="8"/>
      <c r="F322" s="2"/>
      <c r="G322" s="9"/>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84"/>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row>
    <row r="323" spans="1:62" ht="16.5" customHeight="1" x14ac:dyDescent="0.3">
      <c r="A323" s="8"/>
      <c r="B323" s="8"/>
      <c r="C323" s="8"/>
      <c r="D323" s="8"/>
      <c r="E323" s="8"/>
      <c r="F323" s="2"/>
      <c r="G323" s="9"/>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84"/>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row>
    <row r="324" spans="1:62" ht="16.5" customHeight="1" x14ac:dyDescent="0.3">
      <c r="A324" s="8"/>
      <c r="B324" s="8"/>
      <c r="C324" s="8"/>
      <c r="D324" s="8"/>
      <c r="E324" s="8"/>
      <c r="F324" s="2"/>
      <c r="G324" s="9"/>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84"/>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row>
    <row r="325" spans="1:62" ht="16.5" customHeight="1" x14ac:dyDescent="0.3">
      <c r="A325" s="8"/>
      <c r="B325" s="8"/>
      <c r="C325" s="8"/>
      <c r="D325" s="8"/>
      <c r="E325" s="8"/>
      <c r="F325" s="2"/>
      <c r="G325" s="9"/>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84"/>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row>
    <row r="326" spans="1:62" ht="16.5" customHeight="1" x14ac:dyDescent="0.3">
      <c r="A326" s="8"/>
      <c r="B326" s="8"/>
      <c r="C326" s="8"/>
      <c r="D326" s="8"/>
      <c r="E326" s="8"/>
      <c r="F326" s="2"/>
      <c r="G326" s="9"/>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84"/>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row>
    <row r="327" spans="1:62" ht="16.5" customHeight="1" x14ac:dyDescent="0.3">
      <c r="A327" s="8"/>
      <c r="B327" s="8"/>
      <c r="C327" s="8"/>
      <c r="D327" s="8"/>
      <c r="E327" s="8"/>
      <c r="F327" s="2"/>
      <c r="G327" s="9"/>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84"/>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row>
    <row r="328" spans="1:62" ht="16.5" customHeight="1" x14ac:dyDescent="0.3">
      <c r="A328" s="8"/>
      <c r="B328" s="8"/>
      <c r="C328" s="8"/>
      <c r="D328" s="8"/>
      <c r="E328" s="8"/>
      <c r="F328" s="2"/>
      <c r="G328" s="9"/>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84"/>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row>
    <row r="329" spans="1:62" ht="16.5" customHeight="1" x14ac:dyDescent="0.3">
      <c r="A329" s="8"/>
      <c r="B329" s="8"/>
      <c r="C329" s="8"/>
      <c r="D329" s="8"/>
      <c r="E329" s="8"/>
      <c r="F329" s="2"/>
      <c r="G329" s="9"/>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84"/>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row>
    <row r="330" spans="1:62" ht="16.5" customHeight="1" x14ac:dyDescent="0.3">
      <c r="A330" s="8"/>
      <c r="B330" s="8"/>
      <c r="C330" s="8"/>
      <c r="D330" s="8"/>
      <c r="E330" s="8"/>
      <c r="F330" s="2"/>
      <c r="G330" s="9"/>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84"/>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row>
    <row r="331" spans="1:62" ht="16.5" customHeight="1" x14ac:dyDescent="0.3">
      <c r="A331" s="8"/>
      <c r="B331" s="8"/>
      <c r="C331" s="8"/>
      <c r="D331" s="8"/>
      <c r="E331" s="8"/>
      <c r="F331" s="2"/>
      <c r="G331" s="9"/>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84"/>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row>
    <row r="332" spans="1:62" ht="16.5" customHeight="1" x14ac:dyDescent="0.3">
      <c r="A332" s="8"/>
      <c r="B332" s="8"/>
      <c r="C332" s="8"/>
      <c r="D332" s="8"/>
      <c r="E332" s="8"/>
      <c r="F332" s="2"/>
      <c r="G332" s="9"/>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84"/>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row>
    <row r="333" spans="1:62" ht="16.5" customHeight="1" x14ac:dyDescent="0.3">
      <c r="A333" s="8"/>
      <c r="B333" s="8"/>
      <c r="C333" s="8"/>
      <c r="D333" s="8"/>
      <c r="E333" s="8"/>
      <c r="F333" s="2"/>
      <c r="G333" s="9"/>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84"/>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row>
    <row r="334" spans="1:62" ht="16.5" customHeight="1" x14ac:dyDescent="0.3">
      <c r="A334" s="8"/>
      <c r="B334" s="8"/>
      <c r="C334" s="8"/>
      <c r="D334" s="8"/>
      <c r="E334" s="8"/>
      <c r="F334" s="2"/>
      <c r="G334" s="9"/>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84"/>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row>
    <row r="335" spans="1:62" ht="16.5" customHeight="1" x14ac:dyDescent="0.3">
      <c r="A335" s="8"/>
      <c r="B335" s="8"/>
      <c r="C335" s="8"/>
      <c r="D335" s="8"/>
      <c r="E335" s="8"/>
      <c r="F335" s="2"/>
      <c r="G335" s="9"/>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84"/>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row>
    <row r="336" spans="1:62" ht="16.5" customHeight="1" x14ac:dyDescent="0.3">
      <c r="A336" s="8"/>
      <c r="B336" s="8"/>
      <c r="C336" s="8"/>
      <c r="D336" s="8"/>
      <c r="E336" s="8"/>
      <c r="F336" s="2"/>
      <c r="G336" s="9"/>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84"/>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row>
    <row r="337" spans="1:62" ht="16.5" customHeight="1" x14ac:dyDescent="0.3">
      <c r="A337" s="8"/>
      <c r="B337" s="8"/>
      <c r="C337" s="8"/>
      <c r="D337" s="8"/>
      <c r="E337" s="8"/>
      <c r="F337" s="2"/>
      <c r="G337" s="9"/>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84"/>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row>
    <row r="338" spans="1:62" ht="16.5" customHeight="1" x14ac:dyDescent="0.3">
      <c r="A338" s="8"/>
      <c r="B338" s="8"/>
      <c r="C338" s="8"/>
      <c r="D338" s="8"/>
      <c r="E338" s="8"/>
      <c r="F338" s="2"/>
      <c r="G338" s="9"/>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84"/>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row>
    <row r="339" spans="1:62" ht="16.5" customHeight="1" x14ac:dyDescent="0.3">
      <c r="A339" s="8"/>
      <c r="B339" s="8"/>
      <c r="C339" s="8"/>
      <c r="D339" s="8"/>
      <c r="E339" s="8"/>
      <c r="F339" s="2"/>
      <c r="G339" s="9"/>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84"/>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row>
    <row r="340" spans="1:62" ht="16.5" customHeight="1" x14ac:dyDescent="0.3">
      <c r="A340" s="8"/>
      <c r="B340" s="8"/>
      <c r="C340" s="8"/>
      <c r="D340" s="8"/>
      <c r="E340" s="8"/>
      <c r="F340" s="2"/>
      <c r="G340" s="9"/>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84"/>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row>
    <row r="341" spans="1:62" ht="16.5" customHeight="1" x14ac:dyDescent="0.3">
      <c r="A341" s="8"/>
      <c r="B341" s="8"/>
      <c r="C341" s="8"/>
      <c r="D341" s="8"/>
      <c r="E341" s="8"/>
      <c r="F341" s="2"/>
      <c r="G341" s="9"/>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84"/>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row>
    <row r="342" spans="1:62" ht="16.5" customHeight="1" x14ac:dyDescent="0.3">
      <c r="A342" s="8"/>
      <c r="B342" s="8"/>
      <c r="C342" s="8"/>
      <c r="D342" s="8"/>
      <c r="E342" s="8"/>
      <c r="F342" s="2"/>
      <c r="G342" s="9"/>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84"/>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row>
    <row r="343" spans="1:62" ht="16.5" customHeight="1" x14ac:dyDescent="0.3">
      <c r="A343" s="8"/>
      <c r="B343" s="8"/>
      <c r="C343" s="8"/>
      <c r="D343" s="8"/>
      <c r="E343" s="8"/>
      <c r="F343" s="2"/>
      <c r="G343" s="9"/>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84"/>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row>
    <row r="344" spans="1:62" ht="16.5" customHeight="1" x14ac:dyDescent="0.3">
      <c r="A344" s="8"/>
      <c r="B344" s="8"/>
      <c r="C344" s="8"/>
      <c r="D344" s="8"/>
      <c r="E344" s="8"/>
      <c r="F344" s="2"/>
      <c r="G344" s="9"/>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84"/>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row>
    <row r="345" spans="1:62" ht="16.5" customHeight="1" x14ac:dyDescent="0.3">
      <c r="A345" s="8"/>
      <c r="B345" s="8"/>
      <c r="C345" s="8"/>
      <c r="D345" s="8"/>
      <c r="E345" s="8"/>
      <c r="F345" s="2"/>
      <c r="G345" s="9"/>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84"/>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row>
    <row r="346" spans="1:62" ht="16.5" customHeight="1" x14ac:dyDescent="0.3">
      <c r="A346" s="8"/>
      <c r="B346" s="8"/>
      <c r="C346" s="8"/>
      <c r="D346" s="8"/>
      <c r="E346" s="8"/>
      <c r="F346" s="2"/>
      <c r="G346" s="9"/>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84"/>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row>
    <row r="347" spans="1:62" ht="16.5" customHeight="1" x14ac:dyDescent="0.3">
      <c r="A347" s="8"/>
      <c r="B347" s="8"/>
      <c r="C347" s="8"/>
      <c r="D347" s="8"/>
      <c r="E347" s="8"/>
      <c r="F347" s="2"/>
      <c r="G347" s="9"/>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84"/>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row>
    <row r="348" spans="1:62" ht="16.5" customHeight="1" x14ac:dyDescent="0.3">
      <c r="A348" s="8"/>
      <c r="B348" s="8"/>
      <c r="C348" s="8"/>
      <c r="D348" s="8"/>
      <c r="E348" s="8"/>
      <c r="F348" s="2"/>
      <c r="G348" s="9"/>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84"/>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row>
    <row r="349" spans="1:62" ht="16.5" customHeight="1" x14ac:dyDescent="0.3">
      <c r="A349" s="8"/>
      <c r="B349" s="8"/>
      <c r="C349" s="8"/>
      <c r="D349" s="8"/>
      <c r="E349" s="8"/>
      <c r="F349" s="2"/>
      <c r="G349" s="9"/>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84"/>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row>
    <row r="350" spans="1:62" ht="16.5" customHeight="1" x14ac:dyDescent="0.3">
      <c r="A350" s="8"/>
      <c r="B350" s="8"/>
      <c r="C350" s="8"/>
      <c r="D350" s="8"/>
      <c r="E350" s="8"/>
      <c r="F350" s="2"/>
      <c r="G350" s="9"/>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84"/>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row>
    <row r="351" spans="1:62" ht="16.5" customHeight="1" x14ac:dyDescent="0.3">
      <c r="A351" s="8"/>
      <c r="B351" s="8"/>
      <c r="C351" s="8"/>
      <c r="D351" s="8"/>
      <c r="E351" s="8"/>
      <c r="F351" s="2"/>
      <c r="G351" s="9"/>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84"/>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row>
    <row r="352" spans="1:62" ht="16.5" customHeight="1" x14ac:dyDescent="0.3">
      <c r="A352" s="8"/>
      <c r="B352" s="8"/>
      <c r="C352" s="8"/>
      <c r="D352" s="8"/>
      <c r="E352" s="8"/>
      <c r="F352" s="2"/>
      <c r="G352" s="9"/>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84"/>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row>
    <row r="353" spans="1:62" ht="16.5" customHeight="1" x14ac:dyDescent="0.3">
      <c r="A353" s="8"/>
      <c r="B353" s="8"/>
      <c r="C353" s="8"/>
      <c r="D353" s="8"/>
      <c r="E353" s="8"/>
      <c r="F353" s="2"/>
      <c r="G353" s="9"/>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84"/>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row>
    <row r="354" spans="1:62" ht="16.5" customHeight="1" x14ac:dyDescent="0.3">
      <c r="A354" s="8"/>
      <c r="B354" s="8"/>
      <c r="C354" s="8"/>
      <c r="D354" s="8"/>
      <c r="E354" s="8"/>
      <c r="F354" s="2"/>
      <c r="G354" s="9"/>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84"/>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row>
    <row r="355" spans="1:62" ht="16.5" customHeight="1" x14ac:dyDescent="0.3">
      <c r="A355" s="8"/>
      <c r="B355" s="8"/>
      <c r="C355" s="8"/>
      <c r="D355" s="8"/>
      <c r="E355" s="8"/>
      <c r="F355" s="2"/>
      <c r="G355" s="9"/>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84"/>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row>
    <row r="356" spans="1:62" ht="16.5" customHeight="1" x14ac:dyDescent="0.3">
      <c r="A356" s="8"/>
      <c r="B356" s="8"/>
      <c r="C356" s="8"/>
      <c r="D356" s="8"/>
      <c r="E356" s="8"/>
      <c r="F356" s="2"/>
      <c r="G356" s="9"/>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84"/>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row>
    <row r="357" spans="1:62" ht="16.5" customHeight="1" x14ac:dyDescent="0.3">
      <c r="A357" s="8"/>
      <c r="B357" s="8"/>
      <c r="C357" s="8"/>
      <c r="D357" s="8"/>
      <c r="E357" s="8"/>
      <c r="F357" s="2"/>
      <c r="G357" s="9"/>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84"/>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row>
    <row r="358" spans="1:62" ht="16.5" customHeight="1" x14ac:dyDescent="0.3">
      <c r="A358" s="8"/>
      <c r="B358" s="8"/>
      <c r="C358" s="8"/>
      <c r="D358" s="8"/>
      <c r="E358" s="8"/>
      <c r="F358" s="2"/>
      <c r="G358" s="9"/>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84"/>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row>
    <row r="359" spans="1:62" ht="16.5" customHeight="1" x14ac:dyDescent="0.3">
      <c r="A359" s="8"/>
      <c r="B359" s="8"/>
      <c r="C359" s="8"/>
      <c r="D359" s="8"/>
      <c r="E359" s="8"/>
      <c r="F359" s="2"/>
      <c r="G359" s="9"/>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84"/>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row>
    <row r="360" spans="1:62" ht="16.5" customHeight="1" x14ac:dyDescent="0.3">
      <c r="A360" s="8"/>
      <c r="B360" s="8"/>
      <c r="C360" s="8"/>
      <c r="D360" s="8"/>
      <c r="E360" s="8"/>
      <c r="F360" s="2"/>
      <c r="G360" s="9"/>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84"/>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row>
    <row r="361" spans="1:62" ht="16.5" customHeight="1" x14ac:dyDescent="0.3">
      <c r="A361" s="8"/>
      <c r="B361" s="8"/>
      <c r="C361" s="8"/>
      <c r="D361" s="8"/>
      <c r="E361" s="8"/>
      <c r="F361" s="2"/>
      <c r="G361" s="9"/>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84"/>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row>
    <row r="362" spans="1:62" ht="16.5" customHeight="1" x14ac:dyDescent="0.3">
      <c r="A362" s="8"/>
      <c r="B362" s="8"/>
      <c r="C362" s="8"/>
      <c r="D362" s="8"/>
      <c r="E362" s="8"/>
      <c r="F362" s="2"/>
      <c r="G362" s="9"/>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84"/>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row>
    <row r="363" spans="1:62" ht="16.5" customHeight="1" x14ac:dyDescent="0.3">
      <c r="A363" s="8"/>
      <c r="B363" s="8"/>
      <c r="C363" s="8"/>
      <c r="D363" s="8"/>
      <c r="E363" s="8"/>
      <c r="F363" s="2"/>
      <c r="G363" s="9"/>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84"/>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row>
    <row r="364" spans="1:62" ht="16.5" customHeight="1" x14ac:dyDescent="0.3">
      <c r="A364" s="8"/>
      <c r="B364" s="8"/>
      <c r="C364" s="8"/>
      <c r="D364" s="8"/>
      <c r="E364" s="8"/>
      <c r="F364" s="2"/>
      <c r="G364" s="9"/>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84"/>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row>
    <row r="365" spans="1:62" ht="16.5" customHeight="1" x14ac:dyDescent="0.3">
      <c r="A365" s="8"/>
      <c r="B365" s="8"/>
      <c r="C365" s="8"/>
      <c r="D365" s="8"/>
      <c r="E365" s="8"/>
      <c r="F365" s="2"/>
      <c r="G365" s="9"/>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84"/>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row>
    <row r="366" spans="1:62" ht="16.5" customHeight="1" x14ac:dyDescent="0.3">
      <c r="A366" s="8"/>
      <c r="B366" s="8"/>
      <c r="C366" s="8"/>
      <c r="D366" s="8"/>
      <c r="E366" s="8"/>
      <c r="F366" s="2"/>
      <c r="G366" s="9"/>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84"/>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row>
    <row r="367" spans="1:62" ht="16.5" customHeight="1" x14ac:dyDescent="0.3">
      <c r="A367" s="8"/>
      <c r="B367" s="8"/>
      <c r="C367" s="8"/>
      <c r="D367" s="8"/>
      <c r="E367" s="8"/>
      <c r="F367" s="2"/>
      <c r="G367" s="9"/>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84"/>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row>
    <row r="368" spans="1:62" ht="16.5" customHeight="1" x14ac:dyDescent="0.3">
      <c r="A368" s="8"/>
      <c r="B368" s="8"/>
      <c r="C368" s="8"/>
      <c r="D368" s="8"/>
      <c r="E368" s="8"/>
      <c r="F368" s="2"/>
      <c r="G368" s="9"/>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84"/>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row>
    <row r="369" spans="1:62" ht="16.5" customHeight="1" x14ac:dyDescent="0.3">
      <c r="A369" s="8"/>
      <c r="B369" s="8"/>
      <c r="C369" s="8"/>
      <c r="D369" s="8"/>
      <c r="E369" s="8"/>
      <c r="F369" s="2"/>
      <c r="G369" s="9"/>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84"/>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row>
    <row r="370" spans="1:62" ht="16.5" customHeight="1" x14ac:dyDescent="0.3">
      <c r="A370" s="8"/>
      <c r="B370" s="8"/>
      <c r="C370" s="8"/>
      <c r="D370" s="8"/>
      <c r="E370" s="8"/>
      <c r="F370" s="2"/>
      <c r="G370" s="9"/>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84"/>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row>
    <row r="371" spans="1:62" ht="16.5" customHeight="1" x14ac:dyDescent="0.3">
      <c r="A371" s="8"/>
      <c r="B371" s="8"/>
      <c r="C371" s="8"/>
      <c r="D371" s="8"/>
      <c r="E371" s="8"/>
      <c r="F371" s="2"/>
      <c r="G371" s="9"/>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84"/>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row>
    <row r="372" spans="1:62" ht="16.5" customHeight="1" x14ac:dyDescent="0.3">
      <c r="A372" s="8"/>
      <c r="B372" s="8"/>
      <c r="C372" s="8"/>
      <c r="D372" s="8"/>
      <c r="E372" s="8"/>
      <c r="F372" s="2"/>
      <c r="G372" s="9"/>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84"/>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row>
    <row r="373" spans="1:62" ht="16.5" customHeight="1" x14ac:dyDescent="0.3">
      <c r="A373" s="8"/>
      <c r="B373" s="8"/>
      <c r="C373" s="8"/>
      <c r="D373" s="8"/>
      <c r="E373" s="8"/>
      <c r="F373" s="2"/>
      <c r="G373" s="9"/>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84"/>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row>
    <row r="374" spans="1:62" ht="16.5" customHeight="1" x14ac:dyDescent="0.3">
      <c r="A374" s="8"/>
      <c r="B374" s="8"/>
      <c r="C374" s="8"/>
      <c r="D374" s="8"/>
      <c r="E374" s="8"/>
      <c r="F374" s="2"/>
      <c r="G374" s="9"/>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84"/>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row>
    <row r="375" spans="1:62" ht="16.5" customHeight="1" x14ac:dyDescent="0.3">
      <c r="A375" s="8"/>
      <c r="B375" s="8"/>
      <c r="C375" s="8"/>
      <c r="D375" s="8"/>
      <c r="E375" s="8"/>
      <c r="F375" s="2"/>
      <c r="G375" s="9"/>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84"/>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row>
    <row r="376" spans="1:62" ht="16.5" customHeight="1" x14ac:dyDescent="0.3">
      <c r="A376" s="8"/>
      <c r="B376" s="8"/>
      <c r="C376" s="8"/>
      <c r="D376" s="8"/>
      <c r="E376" s="8"/>
      <c r="F376" s="2"/>
      <c r="G376" s="9"/>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84"/>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row>
    <row r="377" spans="1:62" ht="16.5" customHeight="1" x14ac:dyDescent="0.3">
      <c r="A377" s="8"/>
      <c r="B377" s="8"/>
      <c r="C377" s="8"/>
      <c r="D377" s="8"/>
      <c r="E377" s="8"/>
      <c r="F377" s="2"/>
      <c r="G377" s="9"/>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84"/>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row>
    <row r="378" spans="1:62" ht="16.5" customHeight="1" x14ac:dyDescent="0.3">
      <c r="A378" s="8"/>
      <c r="B378" s="8"/>
      <c r="C378" s="8"/>
      <c r="D378" s="8"/>
      <c r="E378" s="8"/>
      <c r="F378" s="2"/>
      <c r="G378" s="9"/>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84"/>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row>
    <row r="379" spans="1:62" ht="16.5" customHeight="1" x14ac:dyDescent="0.3">
      <c r="A379" s="8"/>
      <c r="B379" s="8"/>
      <c r="C379" s="8"/>
      <c r="D379" s="8"/>
      <c r="E379" s="8"/>
      <c r="F379" s="2"/>
      <c r="G379" s="9"/>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84"/>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row>
    <row r="380" spans="1:62" ht="16.5" customHeight="1" x14ac:dyDescent="0.3">
      <c r="A380" s="8"/>
      <c r="B380" s="8"/>
      <c r="C380" s="8"/>
      <c r="D380" s="8"/>
      <c r="E380" s="8"/>
      <c r="F380" s="2"/>
      <c r="G380" s="9"/>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84"/>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row>
    <row r="381" spans="1:62" ht="16.5" customHeight="1" x14ac:dyDescent="0.3">
      <c r="A381" s="8"/>
      <c r="B381" s="8"/>
      <c r="C381" s="8"/>
      <c r="D381" s="8"/>
      <c r="E381" s="8"/>
      <c r="F381" s="2"/>
      <c r="G381" s="9"/>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84"/>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row>
    <row r="382" spans="1:62" ht="16.5" customHeight="1" x14ac:dyDescent="0.3">
      <c r="A382" s="8"/>
      <c r="B382" s="8"/>
      <c r="C382" s="8"/>
      <c r="D382" s="8"/>
      <c r="E382" s="8"/>
      <c r="F382" s="2"/>
      <c r="G382" s="9"/>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84"/>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row>
    <row r="383" spans="1:62" ht="16.5" customHeight="1" x14ac:dyDescent="0.3">
      <c r="A383" s="8"/>
      <c r="B383" s="8"/>
      <c r="C383" s="8"/>
      <c r="D383" s="8"/>
      <c r="E383" s="8"/>
      <c r="F383" s="2"/>
      <c r="G383" s="9"/>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84"/>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row>
    <row r="384" spans="1:62" ht="16.5" customHeight="1" x14ac:dyDescent="0.3">
      <c r="A384" s="8"/>
      <c r="B384" s="8"/>
      <c r="C384" s="8"/>
      <c r="D384" s="8"/>
      <c r="E384" s="8"/>
      <c r="F384" s="2"/>
      <c r="G384" s="9"/>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84"/>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row>
    <row r="385" spans="1:62" ht="16.5" customHeight="1" x14ac:dyDescent="0.3">
      <c r="A385" s="8"/>
      <c r="B385" s="8"/>
      <c r="C385" s="8"/>
      <c r="D385" s="8"/>
      <c r="E385" s="8"/>
      <c r="F385" s="2"/>
      <c r="G385" s="9"/>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84"/>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row>
    <row r="386" spans="1:62" ht="16.5" customHeight="1" x14ac:dyDescent="0.3">
      <c r="A386" s="8"/>
      <c r="B386" s="8"/>
      <c r="C386" s="8"/>
      <c r="D386" s="8"/>
      <c r="E386" s="8"/>
      <c r="F386" s="2"/>
      <c r="G386" s="9"/>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84"/>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row>
    <row r="387" spans="1:62" ht="16.5" customHeight="1" x14ac:dyDescent="0.3">
      <c r="A387" s="8"/>
      <c r="B387" s="8"/>
      <c r="C387" s="8"/>
      <c r="D387" s="8"/>
      <c r="E387" s="8"/>
      <c r="F387" s="2"/>
      <c r="G387" s="9"/>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84"/>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row>
    <row r="388" spans="1:62" ht="16.5" customHeight="1" x14ac:dyDescent="0.3">
      <c r="A388" s="8"/>
      <c r="B388" s="8"/>
      <c r="C388" s="8"/>
      <c r="D388" s="8"/>
      <c r="E388" s="8"/>
      <c r="F388" s="2"/>
      <c r="G388" s="9"/>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84"/>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row>
    <row r="389" spans="1:62" ht="16.5" customHeight="1" x14ac:dyDescent="0.3">
      <c r="A389" s="8"/>
      <c r="B389" s="8"/>
      <c r="C389" s="8"/>
      <c r="D389" s="8"/>
      <c r="E389" s="8"/>
      <c r="F389" s="2"/>
      <c r="G389" s="9"/>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84"/>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row>
    <row r="390" spans="1:62" ht="16.5" customHeight="1" x14ac:dyDescent="0.3">
      <c r="A390" s="8"/>
      <c r="B390" s="8"/>
      <c r="C390" s="8"/>
      <c r="D390" s="8"/>
      <c r="E390" s="8"/>
      <c r="F390" s="2"/>
      <c r="G390" s="9"/>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84"/>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row>
    <row r="391" spans="1:62" ht="16.5" customHeight="1" x14ac:dyDescent="0.3">
      <c r="A391" s="8"/>
      <c r="B391" s="8"/>
      <c r="C391" s="8"/>
      <c r="D391" s="8"/>
      <c r="E391" s="8"/>
      <c r="F391" s="2"/>
      <c r="G391" s="9"/>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84"/>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row>
    <row r="392" spans="1:62" ht="16.5" customHeight="1" x14ac:dyDescent="0.3">
      <c r="A392" s="8"/>
      <c r="B392" s="8"/>
      <c r="C392" s="8"/>
      <c r="D392" s="8"/>
      <c r="E392" s="8"/>
      <c r="F392" s="2"/>
      <c r="G392" s="9"/>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84"/>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row>
    <row r="393" spans="1:62" ht="16.5" customHeight="1" x14ac:dyDescent="0.3">
      <c r="A393" s="8"/>
      <c r="B393" s="8"/>
      <c r="C393" s="8"/>
      <c r="D393" s="8"/>
      <c r="E393" s="8"/>
      <c r="F393" s="2"/>
      <c r="G393" s="9"/>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84"/>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row>
    <row r="394" spans="1:62" ht="16.5" customHeight="1" x14ac:dyDescent="0.3">
      <c r="A394" s="8"/>
      <c r="B394" s="8"/>
      <c r="C394" s="8"/>
      <c r="D394" s="8"/>
      <c r="E394" s="8"/>
      <c r="F394" s="2"/>
      <c r="G394" s="9"/>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84"/>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row>
    <row r="395" spans="1:62" ht="16.5" customHeight="1" x14ac:dyDescent="0.3">
      <c r="A395" s="8"/>
      <c r="B395" s="8"/>
      <c r="C395" s="8"/>
      <c r="D395" s="8"/>
      <c r="E395" s="8"/>
      <c r="F395" s="2"/>
      <c r="G395" s="9"/>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84"/>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row>
    <row r="396" spans="1:62" ht="16.5" customHeight="1" x14ac:dyDescent="0.3">
      <c r="A396" s="8"/>
      <c r="B396" s="8"/>
      <c r="C396" s="8"/>
      <c r="D396" s="8"/>
      <c r="E396" s="8"/>
      <c r="F396" s="2"/>
      <c r="G396" s="9"/>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84"/>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row>
    <row r="397" spans="1:62" ht="16.5" customHeight="1" x14ac:dyDescent="0.3">
      <c r="A397" s="8"/>
      <c r="B397" s="8"/>
      <c r="C397" s="8"/>
      <c r="D397" s="8"/>
      <c r="E397" s="8"/>
      <c r="F397" s="2"/>
      <c r="G397" s="9"/>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84"/>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row>
    <row r="398" spans="1:62" ht="16.5" customHeight="1" x14ac:dyDescent="0.3">
      <c r="A398" s="8"/>
      <c r="B398" s="8"/>
      <c r="C398" s="8"/>
      <c r="D398" s="8"/>
      <c r="E398" s="8"/>
      <c r="F398" s="2"/>
      <c r="G398" s="9"/>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84"/>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row>
    <row r="399" spans="1:62" ht="16.5" customHeight="1" x14ac:dyDescent="0.3">
      <c r="A399" s="8"/>
      <c r="B399" s="8"/>
      <c r="C399" s="8"/>
      <c r="D399" s="8"/>
      <c r="E399" s="8"/>
      <c r="F399" s="2"/>
      <c r="G399" s="9"/>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84"/>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row>
    <row r="400" spans="1:62" ht="16.5" customHeight="1" x14ac:dyDescent="0.3">
      <c r="A400" s="8"/>
      <c r="B400" s="8"/>
      <c r="C400" s="8"/>
      <c r="D400" s="8"/>
      <c r="E400" s="8"/>
      <c r="F400" s="2"/>
      <c r="G400" s="9"/>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84"/>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row>
    <row r="401" spans="1:62" ht="16.5" customHeight="1" x14ac:dyDescent="0.3">
      <c r="A401" s="8"/>
      <c r="B401" s="8"/>
      <c r="C401" s="8"/>
      <c r="D401" s="8"/>
      <c r="E401" s="8"/>
      <c r="F401" s="2"/>
      <c r="G401" s="9"/>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84"/>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row>
    <row r="402" spans="1:62" ht="16.5" customHeight="1" x14ac:dyDescent="0.3">
      <c r="A402" s="8"/>
      <c r="B402" s="8"/>
      <c r="C402" s="8"/>
      <c r="D402" s="8"/>
      <c r="E402" s="8"/>
      <c r="F402" s="2"/>
      <c r="G402" s="9"/>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84"/>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row>
    <row r="403" spans="1:62" ht="16.5" customHeight="1" x14ac:dyDescent="0.3">
      <c r="A403" s="8"/>
      <c r="B403" s="8"/>
      <c r="C403" s="8"/>
      <c r="D403" s="8"/>
      <c r="E403" s="8"/>
      <c r="F403" s="2"/>
      <c r="G403" s="9"/>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84"/>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row>
    <row r="404" spans="1:62" ht="16.5" customHeight="1" x14ac:dyDescent="0.3">
      <c r="A404" s="8"/>
      <c r="B404" s="8"/>
      <c r="C404" s="8"/>
      <c r="D404" s="8"/>
      <c r="E404" s="8"/>
      <c r="F404" s="2"/>
      <c r="G404" s="9"/>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84"/>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row>
    <row r="405" spans="1:62" ht="16.5" customHeight="1" x14ac:dyDescent="0.3">
      <c r="A405" s="8"/>
      <c r="B405" s="8"/>
      <c r="C405" s="8"/>
      <c r="D405" s="8"/>
      <c r="E405" s="8"/>
      <c r="F405" s="2"/>
      <c r="G405" s="9"/>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84"/>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row>
    <row r="406" spans="1:62" ht="16.5" customHeight="1" x14ac:dyDescent="0.3">
      <c r="A406" s="8"/>
      <c r="B406" s="8"/>
      <c r="C406" s="8"/>
      <c r="D406" s="8"/>
      <c r="E406" s="8"/>
      <c r="F406" s="2"/>
      <c r="G406" s="9"/>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84"/>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row>
    <row r="407" spans="1:62" ht="16.5" customHeight="1" x14ac:dyDescent="0.3">
      <c r="A407" s="8"/>
      <c r="B407" s="8"/>
      <c r="C407" s="8"/>
      <c r="D407" s="8"/>
      <c r="E407" s="8"/>
      <c r="F407" s="2"/>
      <c r="G407" s="9"/>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84"/>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row>
    <row r="408" spans="1:62" ht="16.5" customHeight="1" x14ac:dyDescent="0.3">
      <c r="A408" s="8"/>
      <c r="B408" s="8"/>
      <c r="C408" s="8"/>
      <c r="D408" s="8"/>
      <c r="E408" s="8"/>
      <c r="F408" s="2"/>
      <c r="G408" s="9"/>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84"/>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row>
    <row r="409" spans="1:62" ht="16.5" customHeight="1" x14ac:dyDescent="0.3">
      <c r="A409" s="8"/>
      <c r="B409" s="8"/>
      <c r="C409" s="8"/>
      <c r="D409" s="8"/>
      <c r="E409" s="8"/>
      <c r="F409" s="2"/>
      <c r="G409" s="9"/>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84"/>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row>
    <row r="410" spans="1:62" ht="16.5" customHeight="1" x14ac:dyDescent="0.3">
      <c r="A410" s="8"/>
      <c r="B410" s="8"/>
      <c r="C410" s="8"/>
      <c r="D410" s="8"/>
      <c r="E410" s="8"/>
      <c r="F410" s="2"/>
      <c r="G410" s="9"/>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84"/>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row>
    <row r="411" spans="1:62" ht="16.5" customHeight="1" x14ac:dyDescent="0.3">
      <c r="A411" s="8"/>
      <c r="B411" s="8"/>
      <c r="C411" s="8"/>
      <c r="D411" s="8"/>
      <c r="E411" s="8"/>
      <c r="F411" s="2"/>
      <c r="G411" s="9"/>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84"/>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row>
    <row r="412" spans="1:62" ht="16.5" customHeight="1" x14ac:dyDescent="0.3">
      <c r="A412" s="8"/>
      <c r="B412" s="8"/>
      <c r="C412" s="8"/>
      <c r="D412" s="8"/>
      <c r="E412" s="8"/>
      <c r="F412" s="2"/>
      <c r="G412" s="9"/>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84"/>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row>
    <row r="413" spans="1:62" ht="16.5" customHeight="1" x14ac:dyDescent="0.3">
      <c r="A413" s="8"/>
      <c r="B413" s="8"/>
      <c r="C413" s="8"/>
      <c r="D413" s="8"/>
      <c r="E413" s="8"/>
      <c r="F413" s="2"/>
      <c r="G413" s="9"/>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84"/>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row>
    <row r="414" spans="1:62" ht="16.5" customHeight="1" x14ac:dyDescent="0.3">
      <c r="A414" s="8"/>
      <c r="B414" s="8"/>
      <c r="C414" s="8"/>
      <c r="D414" s="8"/>
      <c r="E414" s="8"/>
      <c r="F414" s="2"/>
      <c r="G414" s="9"/>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84"/>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row>
    <row r="415" spans="1:62" ht="16.5" customHeight="1" x14ac:dyDescent="0.3">
      <c r="A415" s="8"/>
      <c r="B415" s="8"/>
      <c r="C415" s="8"/>
      <c r="D415" s="8"/>
      <c r="E415" s="8"/>
      <c r="F415" s="2"/>
      <c r="G415" s="9"/>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84"/>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row>
    <row r="416" spans="1:62" ht="16.5" customHeight="1" x14ac:dyDescent="0.3">
      <c r="A416" s="8"/>
      <c r="B416" s="8"/>
      <c r="C416" s="8"/>
      <c r="D416" s="8"/>
      <c r="E416" s="8"/>
      <c r="F416" s="2"/>
      <c r="G416" s="9"/>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84"/>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row>
    <row r="417" spans="1:62" ht="16.5" customHeight="1" x14ac:dyDescent="0.3">
      <c r="A417" s="8"/>
      <c r="B417" s="8"/>
      <c r="C417" s="8"/>
      <c r="D417" s="8"/>
      <c r="E417" s="8"/>
      <c r="F417" s="2"/>
      <c r="G417" s="9"/>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84"/>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row>
    <row r="418" spans="1:62" ht="16.5" customHeight="1" x14ac:dyDescent="0.3">
      <c r="A418" s="8"/>
      <c r="B418" s="8"/>
      <c r="C418" s="8"/>
      <c r="D418" s="8"/>
      <c r="E418" s="8"/>
      <c r="F418" s="2"/>
      <c r="G418" s="9"/>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84"/>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row>
    <row r="419" spans="1:62" ht="16.5" customHeight="1" x14ac:dyDescent="0.3">
      <c r="A419" s="8"/>
      <c r="B419" s="8"/>
      <c r="C419" s="8"/>
      <c r="D419" s="8"/>
      <c r="E419" s="8"/>
      <c r="F419" s="2"/>
      <c r="G419" s="9"/>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84"/>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row>
    <row r="420" spans="1:62" ht="16.5" customHeight="1" x14ac:dyDescent="0.3">
      <c r="A420" s="8"/>
      <c r="B420" s="8"/>
      <c r="C420" s="8"/>
      <c r="D420" s="8"/>
      <c r="E420" s="8"/>
      <c r="F420" s="2"/>
      <c r="G420" s="9"/>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84"/>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row>
    <row r="421" spans="1:62" ht="16.5" customHeight="1" x14ac:dyDescent="0.3">
      <c r="A421" s="8"/>
      <c r="B421" s="8"/>
      <c r="C421" s="8"/>
      <c r="D421" s="8"/>
      <c r="E421" s="8"/>
      <c r="F421" s="2"/>
      <c r="G421" s="9"/>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84"/>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row>
    <row r="422" spans="1:62" ht="16.5" customHeight="1" x14ac:dyDescent="0.3">
      <c r="A422" s="8"/>
      <c r="B422" s="8"/>
      <c r="C422" s="8"/>
      <c r="D422" s="8"/>
      <c r="E422" s="8"/>
      <c r="F422" s="2"/>
      <c r="G422" s="9"/>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84"/>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row>
    <row r="423" spans="1:62" ht="16.5" customHeight="1" x14ac:dyDescent="0.3">
      <c r="A423" s="8"/>
      <c r="B423" s="8"/>
      <c r="C423" s="8"/>
      <c r="D423" s="8"/>
      <c r="E423" s="8"/>
      <c r="F423" s="2"/>
      <c r="G423" s="9"/>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84"/>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row>
    <row r="424" spans="1:62" ht="16.5" customHeight="1" x14ac:dyDescent="0.3">
      <c r="A424" s="8"/>
      <c r="B424" s="8"/>
      <c r="C424" s="8"/>
      <c r="D424" s="8"/>
      <c r="E424" s="8"/>
      <c r="F424" s="2"/>
      <c r="G424" s="9"/>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84"/>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row>
    <row r="425" spans="1:62" ht="16.5" customHeight="1" x14ac:dyDescent="0.3">
      <c r="A425" s="8"/>
      <c r="B425" s="8"/>
      <c r="C425" s="8"/>
      <c r="D425" s="8"/>
      <c r="E425" s="8"/>
      <c r="F425" s="2"/>
      <c r="G425" s="9"/>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84"/>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row>
    <row r="426" spans="1:62" ht="16.5" customHeight="1" x14ac:dyDescent="0.3">
      <c r="A426" s="8"/>
      <c r="B426" s="8"/>
      <c r="C426" s="8"/>
      <c r="D426" s="8"/>
      <c r="E426" s="8"/>
      <c r="F426" s="2"/>
      <c r="G426" s="9"/>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84"/>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row>
    <row r="427" spans="1:62" ht="16.5" customHeight="1" x14ac:dyDescent="0.3">
      <c r="A427" s="8"/>
      <c r="B427" s="8"/>
      <c r="C427" s="8"/>
      <c r="D427" s="8"/>
      <c r="E427" s="8"/>
      <c r="F427" s="2"/>
      <c r="G427" s="9"/>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84"/>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row>
    <row r="428" spans="1:62" ht="16.5" customHeight="1" x14ac:dyDescent="0.3">
      <c r="A428" s="8"/>
      <c r="B428" s="8"/>
      <c r="C428" s="8"/>
      <c r="D428" s="8"/>
      <c r="E428" s="8"/>
      <c r="F428" s="2"/>
      <c r="G428" s="9"/>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84"/>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row>
    <row r="429" spans="1:62" ht="16.5" customHeight="1" x14ac:dyDescent="0.3">
      <c r="A429" s="8"/>
      <c r="B429" s="8"/>
      <c r="C429" s="8"/>
      <c r="D429" s="8"/>
      <c r="E429" s="8"/>
      <c r="F429" s="2"/>
      <c r="G429" s="9"/>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84"/>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row>
    <row r="430" spans="1:62" ht="16.5" customHeight="1" x14ac:dyDescent="0.3">
      <c r="A430" s="8"/>
      <c r="B430" s="8"/>
      <c r="C430" s="8"/>
      <c r="D430" s="8"/>
      <c r="E430" s="8"/>
      <c r="F430" s="2"/>
      <c r="G430" s="9"/>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84"/>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row>
    <row r="431" spans="1:62" ht="16.5" customHeight="1" x14ac:dyDescent="0.3">
      <c r="A431" s="8"/>
      <c r="B431" s="8"/>
      <c r="C431" s="8"/>
      <c r="D431" s="8"/>
      <c r="E431" s="8"/>
      <c r="F431" s="2"/>
      <c r="G431" s="9"/>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84"/>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row>
    <row r="432" spans="1:62" ht="16.5" customHeight="1" x14ac:dyDescent="0.3">
      <c r="A432" s="8"/>
      <c r="B432" s="8"/>
      <c r="C432" s="8"/>
      <c r="D432" s="8"/>
      <c r="E432" s="8"/>
      <c r="F432" s="2"/>
      <c r="G432" s="9"/>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84"/>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row>
    <row r="433" spans="1:62" ht="16.5" customHeight="1" x14ac:dyDescent="0.3">
      <c r="A433" s="8"/>
      <c r="B433" s="8"/>
      <c r="C433" s="8"/>
      <c r="D433" s="8"/>
      <c r="E433" s="8"/>
      <c r="F433" s="2"/>
      <c r="G433" s="9"/>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84"/>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row>
    <row r="434" spans="1:62" ht="16.5" customHeight="1" x14ac:dyDescent="0.3">
      <c r="A434" s="8"/>
      <c r="B434" s="8"/>
      <c r="C434" s="8"/>
      <c r="D434" s="8"/>
      <c r="E434" s="8"/>
      <c r="F434" s="2"/>
      <c r="G434" s="9"/>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84"/>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row>
    <row r="435" spans="1:62" ht="16.5" customHeight="1" x14ac:dyDescent="0.3">
      <c r="A435" s="8"/>
      <c r="B435" s="8"/>
      <c r="C435" s="8"/>
      <c r="D435" s="8"/>
      <c r="E435" s="8"/>
      <c r="F435" s="2"/>
      <c r="G435" s="9"/>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84"/>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row>
    <row r="436" spans="1:62" ht="16.5" customHeight="1" x14ac:dyDescent="0.3">
      <c r="A436" s="8"/>
      <c r="B436" s="8"/>
      <c r="C436" s="8"/>
      <c r="D436" s="8"/>
      <c r="E436" s="8"/>
      <c r="F436" s="2"/>
      <c r="G436" s="9"/>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84"/>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row>
    <row r="437" spans="1:62" ht="16.5" customHeight="1" x14ac:dyDescent="0.3">
      <c r="A437" s="8"/>
      <c r="B437" s="8"/>
      <c r="C437" s="8"/>
      <c r="D437" s="8"/>
      <c r="E437" s="8"/>
      <c r="F437" s="2"/>
      <c r="G437" s="9"/>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84"/>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row>
    <row r="438" spans="1:62" ht="16.5" customHeight="1" x14ac:dyDescent="0.3">
      <c r="A438" s="8"/>
      <c r="B438" s="8"/>
      <c r="C438" s="8"/>
      <c r="D438" s="8"/>
      <c r="E438" s="8"/>
      <c r="F438" s="2"/>
      <c r="G438" s="9"/>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84"/>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row>
    <row r="439" spans="1:62" ht="16.5" customHeight="1" x14ac:dyDescent="0.3">
      <c r="A439" s="8"/>
      <c r="B439" s="8"/>
      <c r="C439" s="8"/>
      <c r="D439" s="8"/>
      <c r="E439" s="8"/>
      <c r="F439" s="2"/>
      <c r="G439" s="9"/>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84"/>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row>
    <row r="440" spans="1:62" ht="16.5" customHeight="1" x14ac:dyDescent="0.3">
      <c r="A440" s="8"/>
      <c r="B440" s="8"/>
      <c r="C440" s="8"/>
      <c r="D440" s="8"/>
      <c r="E440" s="8"/>
      <c r="F440" s="2"/>
      <c r="G440" s="9"/>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84"/>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row>
    <row r="441" spans="1:62" ht="16.5" customHeight="1" x14ac:dyDescent="0.3">
      <c r="A441" s="8"/>
      <c r="B441" s="8"/>
      <c r="C441" s="8"/>
      <c r="D441" s="8"/>
      <c r="E441" s="8"/>
      <c r="F441" s="2"/>
      <c r="G441" s="9"/>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84"/>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row>
    <row r="442" spans="1:62" ht="16.5" customHeight="1" x14ac:dyDescent="0.3">
      <c r="A442" s="8"/>
      <c r="B442" s="8"/>
      <c r="C442" s="8"/>
      <c r="D442" s="8"/>
      <c r="E442" s="8"/>
      <c r="F442" s="2"/>
      <c r="G442" s="9"/>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84"/>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row>
    <row r="443" spans="1:62" ht="16.5" customHeight="1" x14ac:dyDescent="0.3">
      <c r="A443" s="8"/>
      <c r="B443" s="8"/>
      <c r="C443" s="8"/>
      <c r="D443" s="8"/>
      <c r="E443" s="8"/>
      <c r="F443" s="2"/>
      <c r="G443" s="9"/>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84"/>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row>
    <row r="444" spans="1:62" ht="16.5" customHeight="1" x14ac:dyDescent="0.3">
      <c r="A444" s="8"/>
      <c r="B444" s="8"/>
      <c r="C444" s="8"/>
      <c r="D444" s="8"/>
      <c r="E444" s="8"/>
      <c r="F444" s="2"/>
      <c r="G444" s="9"/>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84"/>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row>
    <row r="445" spans="1:62" ht="16.5" customHeight="1" x14ac:dyDescent="0.3">
      <c r="A445" s="8"/>
      <c r="B445" s="8"/>
      <c r="C445" s="8"/>
      <c r="D445" s="8"/>
      <c r="E445" s="8"/>
      <c r="F445" s="2"/>
      <c r="G445" s="9"/>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84"/>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row>
    <row r="446" spans="1:62" ht="16.5" customHeight="1" x14ac:dyDescent="0.3">
      <c r="A446" s="8"/>
      <c r="B446" s="8"/>
      <c r="C446" s="8"/>
      <c r="D446" s="8"/>
      <c r="E446" s="8"/>
      <c r="F446" s="2"/>
      <c r="G446" s="9"/>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84"/>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row>
    <row r="447" spans="1:62" ht="16.5" customHeight="1" x14ac:dyDescent="0.3">
      <c r="A447" s="8"/>
      <c r="B447" s="8"/>
      <c r="C447" s="8"/>
      <c r="D447" s="8"/>
      <c r="E447" s="8"/>
      <c r="F447" s="2"/>
      <c r="G447" s="9"/>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84"/>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row>
    <row r="448" spans="1:62" ht="16.5" customHeight="1" x14ac:dyDescent="0.3">
      <c r="A448" s="8"/>
      <c r="B448" s="8"/>
      <c r="C448" s="8"/>
      <c r="D448" s="8"/>
      <c r="E448" s="8"/>
      <c r="F448" s="2"/>
      <c r="G448" s="9"/>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84"/>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row>
    <row r="449" spans="1:62" ht="16.5" customHeight="1" x14ac:dyDescent="0.3">
      <c r="A449" s="8"/>
      <c r="B449" s="8"/>
      <c r="C449" s="8"/>
      <c r="D449" s="8"/>
      <c r="E449" s="8"/>
      <c r="F449" s="2"/>
      <c r="G449" s="9"/>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84"/>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row>
    <row r="450" spans="1:62" ht="16.5" customHeight="1" x14ac:dyDescent="0.3">
      <c r="A450" s="8"/>
      <c r="B450" s="8"/>
      <c r="C450" s="8"/>
      <c r="D450" s="8"/>
      <c r="E450" s="8"/>
      <c r="F450" s="2"/>
      <c r="G450" s="9"/>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84"/>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row>
    <row r="451" spans="1:62" ht="16.5" customHeight="1" x14ac:dyDescent="0.3">
      <c r="A451" s="8"/>
      <c r="B451" s="8"/>
      <c r="C451" s="8"/>
      <c r="D451" s="8"/>
      <c r="E451" s="8"/>
      <c r="F451" s="2"/>
      <c r="G451" s="9"/>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84"/>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row>
    <row r="452" spans="1:62" ht="16.5" customHeight="1" x14ac:dyDescent="0.3">
      <c r="A452" s="8"/>
      <c r="B452" s="8"/>
      <c r="C452" s="8"/>
      <c r="D452" s="8"/>
      <c r="E452" s="8"/>
      <c r="F452" s="2"/>
      <c r="G452" s="9"/>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84"/>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row>
    <row r="453" spans="1:62" ht="16.5" customHeight="1" x14ac:dyDescent="0.3">
      <c r="A453" s="8"/>
      <c r="B453" s="8"/>
      <c r="C453" s="8"/>
      <c r="D453" s="8"/>
      <c r="E453" s="8"/>
      <c r="F453" s="2"/>
      <c r="G453" s="9"/>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84"/>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row>
    <row r="454" spans="1:62" ht="16.5" customHeight="1" x14ac:dyDescent="0.3">
      <c r="A454" s="8"/>
      <c r="B454" s="8"/>
      <c r="C454" s="8"/>
      <c r="D454" s="8"/>
      <c r="E454" s="8"/>
      <c r="F454" s="2"/>
      <c r="G454" s="9"/>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84"/>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row>
    <row r="455" spans="1:62" ht="16.5" customHeight="1" x14ac:dyDescent="0.3">
      <c r="A455" s="8"/>
      <c r="B455" s="8"/>
      <c r="C455" s="8"/>
      <c r="D455" s="8"/>
      <c r="E455" s="8"/>
      <c r="F455" s="2"/>
      <c r="G455" s="9"/>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84"/>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row>
    <row r="456" spans="1:62" ht="16.5" customHeight="1" x14ac:dyDescent="0.3">
      <c r="A456" s="8"/>
      <c r="B456" s="8"/>
      <c r="C456" s="8"/>
      <c r="D456" s="8"/>
      <c r="E456" s="8"/>
      <c r="F456" s="2"/>
      <c r="G456" s="9"/>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84"/>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row>
    <row r="457" spans="1:62" ht="16.5" customHeight="1" x14ac:dyDescent="0.3">
      <c r="A457" s="8"/>
      <c r="B457" s="8"/>
      <c r="C457" s="8"/>
      <c r="D457" s="8"/>
      <c r="E457" s="8"/>
      <c r="F457" s="2"/>
      <c r="G457" s="9"/>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84"/>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row>
    <row r="458" spans="1:62" ht="16.5" customHeight="1" x14ac:dyDescent="0.3">
      <c r="A458" s="8"/>
      <c r="B458" s="8"/>
      <c r="C458" s="8"/>
      <c r="D458" s="8"/>
      <c r="E458" s="8"/>
      <c r="F458" s="2"/>
      <c r="G458" s="9"/>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84"/>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row>
    <row r="459" spans="1:62" ht="16.5" customHeight="1" x14ac:dyDescent="0.3">
      <c r="A459" s="8"/>
      <c r="B459" s="8"/>
      <c r="C459" s="8"/>
      <c r="D459" s="8"/>
      <c r="E459" s="8"/>
      <c r="F459" s="2"/>
      <c r="G459" s="9"/>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84"/>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row>
    <row r="460" spans="1:62" ht="16.5" customHeight="1" x14ac:dyDescent="0.3">
      <c r="A460" s="8"/>
      <c r="B460" s="8"/>
      <c r="C460" s="8"/>
      <c r="D460" s="8"/>
      <c r="E460" s="8"/>
      <c r="F460" s="2"/>
      <c r="G460" s="9"/>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84"/>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row>
    <row r="461" spans="1:62" ht="16.5" customHeight="1" x14ac:dyDescent="0.3">
      <c r="A461" s="8"/>
      <c r="B461" s="8"/>
      <c r="C461" s="8"/>
      <c r="D461" s="8"/>
      <c r="E461" s="8"/>
      <c r="F461" s="2"/>
      <c r="G461" s="9"/>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84"/>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row>
    <row r="462" spans="1:62" ht="16.5" customHeight="1" x14ac:dyDescent="0.3">
      <c r="A462" s="8"/>
      <c r="B462" s="8"/>
      <c r="C462" s="8"/>
      <c r="D462" s="8"/>
      <c r="E462" s="8"/>
      <c r="F462" s="2"/>
      <c r="G462" s="9"/>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84"/>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row>
    <row r="463" spans="1:62" ht="16.5" customHeight="1" x14ac:dyDescent="0.3">
      <c r="A463" s="8"/>
      <c r="B463" s="8"/>
      <c r="C463" s="8"/>
      <c r="D463" s="8"/>
      <c r="E463" s="8"/>
      <c r="F463" s="2"/>
      <c r="G463" s="9"/>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84"/>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row>
    <row r="464" spans="1:62" ht="16.5" customHeight="1" x14ac:dyDescent="0.3">
      <c r="A464" s="8"/>
      <c r="B464" s="8"/>
      <c r="C464" s="8"/>
      <c r="D464" s="8"/>
      <c r="E464" s="8"/>
      <c r="F464" s="2"/>
      <c r="G464" s="9"/>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84"/>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row>
    <row r="465" spans="1:62" ht="16.5" customHeight="1" x14ac:dyDescent="0.3">
      <c r="A465" s="8"/>
      <c r="B465" s="8"/>
      <c r="C465" s="8"/>
      <c r="D465" s="8"/>
      <c r="E465" s="8"/>
      <c r="F465" s="2"/>
      <c r="G465" s="9"/>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84"/>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row>
    <row r="466" spans="1:62" ht="16.5" customHeight="1" x14ac:dyDescent="0.3">
      <c r="A466" s="8"/>
      <c r="B466" s="8"/>
      <c r="C466" s="8"/>
      <c r="D466" s="8"/>
      <c r="E466" s="8"/>
      <c r="F466" s="2"/>
      <c r="G466" s="9"/>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84"/>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row>
    <row r="467" spans="1:62" ht="16.5" customHeight="1" x14ac:dyDescent="0.3">
      <c r="A467" s="8"/>
      <c r="B467" s="8"/>
      <c r="C467" s="8"/>
      <c r="D467" s="8"/>
      <c r="E467" s="8"/>
      <c r="F467" s="2"/>
      <c r="G467" s="9"/>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84"/>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row>
    <row r="468" spans="1:62" ht="16.5" customHeight="1" x14ac:dyDescent="0.3">
      <c r="A468" s="8"/>
      <c r="B468" s="8"/>
      <c r="C468" s="8"/>
      <c r="D468" s="8"/>
      <c r="E468" s="8"/>
      <c r="F468" s="2"/>
      <c r="G468" s="9"/>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84"/>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row>
    <row r="469" spans="1:62" ht="16.5" customHeight="1" x14ac:dyDescent="0.3">
      <c r="A469" s="8"/>
      <c r="B469" s="8"/>
      <c r="C469" s="8"/>
      <c r="D469" s="8"/>
      <c r="E469" s="8"/>
      <c r="F469" s="2"/>
      <c r="G469" s="9"/>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84"/>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row>
    <row r="470" spans="1:62" ht="16.5" customHeight="1" x14ac:dyDescent="0.3">
      <c r="A470" s="8"/>
      <c r="B470" s="8"/>
      <c r="C470" s="8"/>
      <c r="D470" s="8"/>
      <c r="E470" s="8"/>
      <c r="F470" s="2"/>
      <c r="G470" s="9"/>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84"/>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row>
    <row r="471" spans="1:62" ht="16.5" customHeight="1" x14ac:dyDescent="0.3">
      <c r="A471" s="8"/>
      <c r="B471" s="8"/>
      <c r="C471" s="8"/>
      <c r="D471" s="8"/>
      <c r="E471" s="8"/>
      <c r="F471" s="2"/>
      <c r="G471" s="9"/>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84"/>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row>
    <row r="472" spans="1:62" ht="16.5" customHeight="1" x14ac:dyDescent="0.3">
      <c r="A472" s="8"/>
      <c r="B472" s="8"/>
      <c r="C472" s="8"/>
      <c r="D472" s="8"/>
      <c r="E472" s="8"/>
      <c r="F472" s="2"/>
      <c r="G472" s="9"/>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84"/>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row>
    <row r="473" spans="1:62" ht="16.5" customHeight="1" x14ac:dyDescent="0.3">
      <c r="A473" s="8"/>
      <c r="B473" s="8"/>
      <c r="C473" s="8"/>
      <c r="D473" s="8"/>
      <c r="E473" s="8"/>
      <c r="F473" s="2"/>
      <c r="G473" s="9"/>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84"/>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row>
    <row r="474" spans="1:62" ht="16.5" customHeight="1" x14ac:dyDescent="0.3">
      <c r="A474" s="8"/>
      <c r="B474" s="8"/>
      <c r="C474" s="8"/>
      <c r="D474" s="8"/>
      <c r="E474" s="8"/>
      <c r="F474" s="2"/>
      <c r="G474" s="9"/>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84"/>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row>
    <row r="475" spans="1:62" ht="16.5" customHeight="1" x14ac:dyDescent="0.3">
      <c r="A475" s="8"/>
      <c r="B475" s="8"/>
      <c r="C475" s="8"/>
      <c r="D475" s="8"/>
      <c r="E475" s="8"/>
      <c r="F475" s="2"/>
      <c r="G475" s="9"/>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84"/>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row>
    <row r="476" spans="1:62" ht="16.5" customHeight="1" x14ac:dyDescent="0.3">
      <c r="A476" s="8"/>
      <c r="B476" s="8"/>
      <c r="C476" s="8"/>
      <c r="D476" s="8"/>
      <c r="E476" s="8"/>
      <c r="F476" s="2"/>
      <c r="G476" s="9"/>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84"/>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row>
    <row r="477" spans="1:62" ht="16.5" customHeight="1" x14ac:dyDescent="0.3">
      <c r="A477" s="8"/>
      <c r="B477" s="8"/>
      <c r="C477" s="8"/>
      <c r="D477" s="8"/>
      <c r="E477" s="8"/>
      <c r="F477" s="2"/>
      <c r="G477" s="9"/>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84"/>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row>
    <row r="478" spans="1:62" ht="16.5" customHeight="1" x14ac:dyDescent="0.3">
      <c r="A478" s="8"/>
      <c r="B478" s="8"/>
      <c r="C478" s="8"/>
      <c r="D478" s="8"/>
      <c r="E478" s="8"/>
      <c r="F478" s="2"/>
      <c r="G478" s="9"/>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84"/>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row>
    <row r="479" spans="1:62" ht="16.5" customHeight="1" x14ac:dyDescent="0.3">
      <c r="A479" s="8"/>
      <c r="B479" s="8"/>
      <c r="C479" s="8"/>
      <c r="D479" s="8"/>
      <c r="E479" s="8"/>
      <c r="F479" s="2"/>
      <c r="G479" s="9"/>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84"/>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row>
    <row r="480" spans="1:62" ht="16.5" customHeight="1" x14ac:dyDescent="0.3">
      <c r="A480" s="8"/>
      <c r="B480" s="8"/>
      <c r="C480" s="8"/>
      <c r="D480" s="8"/>
      <c r="E480" s="8"/>
      <c r="F480" s="2"/>
      <c r="G480" s="9"/>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84"/>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row>
    <row r="481" spans="1:62" ht="16.5" customHeight="1" x14ac:dyDescent="0.3">
      <c r="A481" s="8"/>
      <c r="B481" s="8"/>
      <c r="C481" s="8"/>
      <c r="D481" s="8"/>
      <c r="E481" s="8"/>
      <c r="F481" s="2"/>
      <c r="G481" s="9"/>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84"/>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row>
    <row r="482" spans="1:62" ht="16.5" customHeight="1" x14ac:dyDescent="0.3">
      <c r="A482" s="8"/>
      <c r="B482" s="8"/>
      <c r="C482" s="8"/>
      <c r="D482" s="8"/>
      <c r="E482" s="8"/>
      <c r="F482" s="2"/>
      <c r="G482" s="9"/>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84"/>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row>
    <row r="483" spans="1:62" ht="16.5" customHeight="1" x14ac:dyDescent="0.3">
      <c r="A483" s="8"/>
      <c r="B483" s="8"/>
      <c r="C483" s="8"/>
      <c r="D483" s="8"/>
      <c r="E483" s="8"/>
      <c r="F483" s="2"/>
      <c r="G483" s="9"/>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84"/>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row>
    <row r="484" spans="1:62" ht="16.5" customHeight="1" x14ac:dyDescent="0.3">
      <c r="A484" s="8"/>
      <c r="B484" s="8"/>
      <c r="C484" s="8"/>
      <c r="D484" s="8"/>
      <c r="E484" s="8"/>
      <c r="F484" s="2"/>
      <c r="G484" s="9"/>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84"/>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row>
    <row r="485" spans="1:62" ht="16.5" customHeight="1" x14ac:dyDescent="0.3">
      <c r="A485" s="8"/>
      <c r="B485" s="8"/>
      <c r="C485" s="8"/>
      <c r="D485" s="8"/>
      <c r="E485" s="8"/>
      <c r="F485" s="2"/>
      <c r="G485" s="9"/>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84"/>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row>
    <row r="486" spans="1:62" ht="16.5" customHeight="1" x14ac:dyDescent="0.3">
      <c r="A486" s="8"/>
      <c r="B486" s="8"/>
      <c r="C486" s="8"/>
      <c r="D486" s="8"/>
      <c r="E486" s="8"/>
      <c r="F486" s="2"/>
      <c r="G486" s="9"/>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84"/>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row>
    <row r="487" spans="1:62" ht="16.5" customHeight="1" x14ac:dyDescent="0.3">
      <c r="A487" s="8"/>
      <c r="B487" s="8"/>
      <c r="C487" s="8"/>
      <c r="D487" s="8"/>
      <c r="E487" s="8"/>
      <c r="F487" s="2"/>
      <c r="G487" s="9"/>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84"/>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row>
    <row r="488" spans="1:62" ht="16.5" customHeight="1" x14ac:dyDescent="0.3">
      <c r="A488" s="8"/>
      <c r="B488" s="8"/>
      <c r="C488" s="8"/>
      <c r="D488" s="8"/>
      <c r="E488" s="8"/>
      <c r="F488" s="2"/>
      <c r="G488" s="9"/>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84"/>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row>
    <row r="489" spans="1:62" ht="16.5" customHeight="1" x14ac:dyDescent="0.3">
      <c r="A489" s="8"/>
      <c r="B489" s="8"/>
      <c r="C489" s="8"/>
      <c r="D489" s="8"/>
      <c r="E489" s="8"/>
      <c r="F489" s="2"/>
      <c r="G489" s="9"/>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84"/>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row>
    <row r="490" spans="1:62" ht="16.5" customHeight="1" x14ac:dyDescent="0.3">
      <c r="A490" s="8"/>
      <c r="B490" s="8"/>
      <c r="C490" s="8"/>
      <c r="D490" s="8"/>
      <c r="E490" s="8"/>
      <c r="F490" s="2"/>
      <c r="G490" s="9"/>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84"/>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row>
    <row r="491" spans="1:62" ht="16.5" customHeight="1" x14ac:dyDescent="0.3">
      <c r="A491" s="8"/>
      <c r="B491" s="8"/>
      <c r="C491" s="8"/>
      <c r="D491" s="8"/>
      <c r="E491" s="8"/>
      <c r="F491" s="2"/>
      <c r="G491" s="9"/>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84"/>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row>
    <row r="492" spans="1:62" ht="16.5" customHeight="1" x14ac:dyDescent="0.3">
      <c r="A492" s="8"/>
      <c r="B492" s="8"/>
      <c r="C492" s="8"/>
      <c r="D492" s="8"/>
      <c r="E492" s="8"/>
      <c r="F492" s="2"/>
      <c r="G492" s="9"/>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84"/>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row>
    <row r="493" spans="1:62" ht="16.5" customHeight="1" x14ac:dyDescent="0.3">
      <c r="A493" s="8"/>
      <c r="B493" s="8"/>
      <c r="C493" s="8"/>
      <c r="D493" s="8"/>
      <c r="E493" s="8"/>
      <c r="F493" s="2"/>
      <c r="G493" s="9"/>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84"/>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row>
    <row r="494" spans="1:62" ht="16.5" customHeight="1" x14ac:dyDescent="0.3">
      <c r="A494" s="8"/>
      <c r="B494" s="8"/>
      <c r="C494" s="8"/>
      <c r="D494" s="8"/>
      <c r="E494" s="8"/>
      <c r="F494" s="2"/>
      <c r="G494" s="9"/>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84"/>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row>
    <row r="495" spans="1:62" ht="16.5" customHeight="1" x14ac:dyDescent="0.3">
      <c r="A495" s="8"/>
      <c r="B495" s="8"/>
      <c r="C495" s="8"/>
      <c r="D495" s="8"/>
      <c r="E495" s="8"/>
      <c r="F495" s="2"/>
      <c r="G495" s="9"/>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84"/>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row>
    <row r="496" spans="1:62" ht="16.5" customHeight="1" x14ac:dyDescent="0.3">
      <c r="A496" s="8"/>
      <c r="B496" s="8"/>
      <c r="C496" s="8"/>
      <c r="D496" s="8"/>
      <c r="E496" s="8"/>
      <c r="F496" s="2"/>
      <c r="G496" s="9"/>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84"/>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row>
    <row r="497" spans="1:62" ht="16.5" customHeight="1" x14ac:dyDescent="0.3">
      <c r="A497" s="8"/>
      <c r="B497" s="8"/>
      <c r="C497" s="8"/>
      <c r="D497" s="8"/>
      <c r="E497" s="8"/>
      <c r="F497" s="2"/>
      <c r="G497" s="9"/>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84"/>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row>
    <row r="498" spans="1:62" ht="16.5" customHeight="1" x14ac:dyDescent="0.3">
      <c r="A498" s="8"/>
      <c r="B498" s="8"/>
      <c r="C498" s="8"/>
      <c r="D498" s="8"/>
      <c r="E498" s="8"/>
      <c r="F498" s="2"/>
      <c r="G498" s="9"/>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84"/>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row>
    <row r="499" spans="1:62" ht="16.5" customHeight="1" x14ac:dyDescent="0.3">
      <c r="A499" s="8"/>
      <c r="B499" s="8"/>
      <c r="C499" s="8"/>
      <c r="D499" s="8"/>
      <c r="E499" s="8"/>
      <c r="F499" s="2"/>
      <c r="G499" s="9"/>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84"/>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row>
    <row r="500" spans="1:62" ht="16.5" customHeight="1" x14ac:dyDescent="0.3">
      <c r="A500" s="8"/>
      <c r="B500" s="8"/>
      <c r="C500" s="8"/>
      <c r="D500" s="8"/>
      <c r="E500" s="8"/>
      <c r="F500" s="2"/>
      <c r="G500" s="9"/>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84"/>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row>
    <row r="501" spans="1:62" ht="16.5" customHeight="1" x14ac:dyDescent="0.3">
      <c r="A501" s="8"/>
      <c r="B501" s="8"/>
      <c r="C501" s="8"/>
      <c r="D501" s="8"/>
      <c r="E501" s="8"/>
      <c r="F501" s="2"/>
      <c r="G501" s="9"/>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84"/>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row>
    <row r="502" spans="1:62" ht="16.5" customHeight="1" x14ac:dyDescent="0.3">
      <c r="A502" s="8"/>
      <c r="B502" s="8"/>
      <c r="C502" s="8"/>
      <c r="D502" s="8"/>
      <c r="E502" s="8"/>
      <c r="F502" s="2"/>
      <c r="G502" s="9"/>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84"/>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row>
    <row r="503" spans="1:62" ht="16.5" customHeight="1" x14ac:dyDescent="0.3">
      <c r="A503" s="8"/>
      <c r="B503" s="8"/>
      <c r="C503" s="8"/>
      <c r="D503" s="8"/>
      <c r="E503" s="8"/>
      <c r="F503" s="2"/>
      <c r="G503" s="9"/>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84"/>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row>
    <row r="504" spans="1:62" ht="16.5" customHeight="1" x14ac:dyDescent="0.3">
      <c r="A504" s="8"/>
      <c r="B504" s="8"/>
      <c r="C504" s="8"/>
      <c r="D504" s="8"/>
      <c r="E504" s="8"/>
      <c r="F504" s="2"/>
      <c r="G504" s="9"/>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84"/>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row>
    <row r="505" spans="1:62" ht="16.5" customHeight="1" x14ac:dyDescent="0.3">
      <c r="A505" s="8"/>
      <c r="B505" s="8"/>
      <c r="C505" s="8"/>
      <c r="D505" s="8"/>
      <c r="E505" s="8"/>
      <c r="F505" s="2"/>
      <c r="G505" s="9"/>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84"/>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row>
    <row r="506" spans="1:62" ht="16.5" customHeight="1" x14ac:dyDescent="0.3">
      <c r="A506" s="8"/>
      <c r="B506" s="8"/>
      <c r="C506" s="8"/>
      <c r="D506" s="8"/>
      <c r="E506" s="8"/>
      <c r="F506" s="2"/>
      <c r="G506" s="9"/>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84"/>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row>
    <row r="507" spans="1:62" ht="16.5" customHeight="1" x14ac:dyDescent="0.3">
      <c r="A507" s="8"/>
      <c r="B507" s="8"/>
      <c r="C507" s="8"/>
      <c r="D507" s="8"/>
      <c r="E507" s="8"/>
      <c r="F507" s="2"/>
      <c r="G507" s="9"/>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84"/>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row>
    <row r="508" spans="1:62" ht="16.5" customHeight="1" x14ac:dyDescent="0.3">
      <c r="A508" s="8"/>
      <c r="B508" s="8"/>
      <c r="C508" s="8"/>
      <c r="D508" s="8"/>
      <c r="E508" s="8"/>
      <c r="F508" s="2"/>
      <c r="G508" s="9"/>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84"/>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row>
    <row r="509" spans="1:62" ht="16.5" customHeight="1" x14ac:dyDescent="0.3">
      <c r="A509" s="8"/>
      <c r="B509" s="8"/>
      <c r="C509" s="8"/>
      <c r="D509" s="8"/>
      <c r="E509" s="8"/>
      <c r="F509" s="2"/>
      <c r="G509" s="9"/>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84"/>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row>
    <row r="510" spans="1:62" ht="16.5" customHeight="1" x14ac:dyDescent="0.3">
      <c r="A510" s="8"/>
      <c r="B510" s="8"/>
      <c r="C510" s="8"/>
      <c r="D510" s="8"/>
      <c r="E510" s="8"/>
      <c r="F510" s="2"/>
      <c r="G510" s="9"/>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84"/>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row>
    <row r="511" spans="1:62" ht="16.5" customHeight="1" x14ac:dyDescent="0.3">
      <c r="A511" s="8"/>
      <c r="B511" s="8"/>
      <c r="C511" s="8"/>
      <c r="D511" s="8"/>
      <c r="E511" s="8"/>
      <c r="F511" s="2"/>
      <c r="G511" s="9"/>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84"/>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row>
    <row r="512" spans="1:62" ht="16.5" customHeight="1" x14ac:dyDescent="0.3">
      <c r="A512" s="8"/>
      <c r="B512" s="8"/>
      <c r="C512" s="8"/>
      <c r="D512" s="8"/>
      <c r="E512" s="8"/>
      <c r="F512" s="2"/>
      <c r="G512" s="9"/>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84"/>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row>
    <row r="513" spans="1:62" ht="16.5" customHeight="1" x14ac:dyDescent="0.3">
      <c r="A513" s="8"/>
      <c r="B513" s="8"/>
      <c r="C513" s="8"/>
      <c r="D513" s="8"/>
      <c r="E513" s="8"/>
      <c r="F513" s="2"/>
      <c r="G513" s="9"/>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84"/>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row>
    <row r="514" spans="1:62" ht="16.5" customHeight="1" x14ac:dyDescent="0.3">
      <c r="A514" s="8"/>
      <c r="B514" s="8"/>
      <c r="C514" s="8"/>
      <c r="D514" s="8"/>
      <c r="E514" s="8"/>
      <c r="F514" s="2"/>
      <c r="G514" s="9"/>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84"/>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row>
    <row r="515" spans="1:62" ht="16.5" customHeight="1" x14ac:dyDescent="0.3">
      <c r="A515" s="8"/>
      <c r="B515" s="8"/>
      <c r="C515" s="8"/>
      <c r="D515" s="8"/>
      <c r="E515" s="8"/>
      <c r="F515" s="2"/>
      <c r="G515" s="9"/>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84"/>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row>
    <row r="516" spans="1:62" ht="16.5" customHeight="1" x14ac:dyDescent="0.3">
      <c r="A516" s="8"/>
      <c r="B516" s="8"/>
      <c r="C516" s="8"/>
      <c r="D516" s="8"/>
      <c r="E516" s="8"/>
      <c r="F516" s="2"/>
      <c r="G516" s="9"/>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84"/>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row>
    <row r="517" spans="1:62" ht="16.5" customHeight="1" x14ac:dyDescent="0.3">
      <c r="A517" s="8"/>
      <c r="B517" s="8"/>
      <c r="C517" s="8"/>
      <c r="D517" s="8"/>
      <c r="E517" s="8"/>
      <c r="F517" s="2"/>
      <c r="G517" s="9"/>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84"/>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row>
    <row r="518" spans="1:62" ht="16.5" customHeight="1" x14ac:dyDescent="0.3">
      <c r="A518" s="8"/>
      <c r="B518" s="8"/>
      <c r="C518" s="8"/>
      <c r="D518" s="8"/>
      <c r="E518" s="8"/>
      <c r="F518" s="2"/>
      <c r="G518" s="9"/>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84"/>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row>
    <row r="519" spans="1:62" ht="16.5" customHeight="1" x14ac:dyDescent="0.3">
      <c r="A519" s="8"/>
      <c r="B519" s="8"/>
      <c r="C519" s="8"/>
      <c r="D519" s="8"/>
      <c r="E519" s="8"/>
      <c r="F519" s="2"/>
      <c r="G519" s="9"/>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84"/>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row>
    <row r="520" spans="1:62" ht="16.5" customHeight="1" x14ac:dyDescent="0.3">
      <c r="A520" s="8"/>
      <c r="B520" s="8"/>
      <c r="C520" s="8"/>
      <c r="D520" s="8"/>
      <c r="E520" s="8"/>
      <c r="F520" s="2"/>
      <c r="G520" s="9"/>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84"/>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row>
    <row r="521" spans="1:62" ht="16.5" customHeight="1" x14ac:dyDescent="0.3">
      <c r="A521" s="8"/>
      <c r="B521" s="8"/>
      <c r="C521" s="8"/>
      <c r="D521" s="8"/>
      <c r="E521" s="8"/>
      <c r="F521" s="2"/>
      <c r="G521" s="9"/>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84"/>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row>
    <row r="522" spans="1:62" ht="16.5" customHeight="1" x14ac:dyDescent="0.3">
      <c r="A522" s="8"/>
      <c r="B522" s="8"/>
      <c r="C522" s="8"/>
      <c r="D522" s="8"/>
      <c r="E522" s="8"/>
      <c r="F522" s="2"/>
      <c r="G522" s="9"/>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84"/>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row>
    <row r="523" spans="1:62" ht="16.5" customHeight="1" x14ac:dyDescent="0.3">
      <c r="A523" s="8"/>
      <c r="B523" s="8"/>
      <c r="C523" s="8"/>
      <c r="D523" s="8"/>
      <c r="E523" s="8"/>
      <c r="F523" s="2"/>
      <c r="G523" s="9"/>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84"/>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row>
    <row r="524" spans="1:62" ht="16.5" customHeight="1" x14ac:dyDescent="0.3">
      <c r="A524" s="8"/>
      <c r="B524" s="8"/>
      <c r="C524" s="8"/>
      <c r="D524" s="8"/>
      <c r="E524" s="8"/>
      <c r="F524" s="2"/>
      <c r="G524" s="9"/>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84"/>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row>
    <row r="525" spans="1:62" ht="16.5" customHeight="1" x14ac:dyDescent="0.3">
      <c r="A525" s="8"/>
      <c r="B525" s="8"/>
      <c r="C525" s="8"/>
      <c r="D525" s="8"/>
      <c r="E525" s="8"/>
      <c r="F525" s="2"/>
      <c r="G525" s="9"/>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84"/>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row>
    <row r="526" spans="1:62" ht="16.5" customHeight="1" x14ac:dyDescent="0.3">
      <c r="A526" s="8"/>
      <c r="B526" s="8"/>
      <c r="C526" s="8"/>
      <c r="D526" s="8"/>
      <c r="E526" s="8"/>
      <c r="F526" s="2"/>
      <c r="G526" s="9"/>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84"/>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row>
    <row r="527" spans="1:62" ht="16.5" customHeight="1" x14ac:dyDescent="0.3">
      <c r="A527" s="8"/>
      <c r="B527" s="8"/>
      <c r="C527" s="8"/>
      <c r="D527" s="8"/>
      <c r="E527" s="8"/>
      <c r="F527" s="2"/>
      <c r="G527" s="9"/>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84"/>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row>
    <row r="528" spans="1:62" ht="16.5" customHeight="1" x14ac:dyDescent="0.3">
      <c r="A528" s="8"/>
      <c r="B528" s="8"/>
      <c r="C528" s="8"/>
      <c r="D528" s="8"/>
      <c r="E528" s="8"/>
      <c r="F528" s="2"/>
      <c r="G528" s="9"/>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84"/>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row>
    <row r="529" spans="1:62" ht="16.5" customHeight="1" x14ac:dyDescent="0.3">
      <c r="A529" s="8"/>
      <c r="B529" s="8"/>
      <c r="C529" s="8"/>
      <c r="D529" s="8"/>
      <c r="E529" s="8"/>
      <c r="F529" s="2"/>
      <c r="G529" s="9"/>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84"/>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row>
    <row r="530" spans="1:62" ht="16.5" customHeight="1" x14ac:dyDescent="0.3">
      <c r="A530" s="8"/>
      <c r="B530" s="8"/>
      <c r="C530" s="8"/>
      <c r="D530" s="8"/>
      <c r="E530" s="8"/>
      <c r="F530" s="2"/>
      <c r="G530" s="9"/>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84"/>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row>
    <row r="531" spans="1:62" ht="16.5" customHeight="1" x14ac:dyDescent="0.3">
      <c r="A531" s="8"/>
      <c r="B531" s="8"/>
      <c r="C531" s="8"/>
      <c r="D531" s="8"/>
      <c r="E531" s="8"/>
      <c r="F531" s="2"/>
      <c r="G531" s="9"/>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84"/>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row>
    <row r="532" spans="1:62" ht="16.5" customHeight="1" x14ac:dyDescent="0.3">
      <c r="A532" s="8"/>
      <c r="B532" s="8"/>
      <c r="C532" s="8"/>
      <c r="D532" s="8"/>
      <c r="E532" s="8"/>
      <c r="F532" s="2"/>
      <c r="G532" s="9"/>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84"/>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row>
    <row r="533" spans="1:62" ht="16.5" customHeight="1" x14ac:dyDescent="0.3">
      <c r="A533" s="8"/>
      <c r="B533" s="8"/>
      <c r="C533" s="8"/>
      <c r="D533" s="8"/>
      <c r="E533" s="8"/>
      <c r="F533" s="2"/>
      <c r="G533" s="9"/>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84"/>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row>
    <row r="534" spans="1:62" ht="16.5" customHeight="1" x14ac:dyDescent="0.3">
      <c r="A534" s="8"/>
      <c r="B534" s="8"/>
      <c r="C534" s="8"/>
      <c r="D534" s="8"/>
      <c r="E534" s="8"/>
      <c r="F534" s="2"/>
      <c r="G534" s="9"/>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84"/>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row>
    <row r="535" spans="1:62" ht="16.5" customHeight="1" x14ac:dyDescent="0.3">
      <c r="A535" s="8"/>
      <c r="B535" s="8"/>
      <c r="C535" s="8"/>
      <c r="D535" s="8"/>
      <c r="E535" s="8"/>
      <c r="F535" s="2"/>
      <c r="G535" s="9"/>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84"/>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row>
    <row r="536" spans="1:62" ht="16.5" customHeight="1" x14ac:dyDescent="0.3">
      <c r="A536" s="8"/>
      <c r="B536" s="8"/>
      <c r="C536" s="8"/>
      <c r="D536" s="8"/>
      <c r="E536" s="8"/>
      <c r="F536" s="2"/>
      <c r="G536" s="9"/>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84"/>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row>
    <row r="537" spans="1:62" ht="16.5" customHeight="1" x14ac:dyDescent="0.3">
      <c r="A537" s="8"/>
      <c r="B537" s="8"/>
      <c r="C537" s="8"/>
      <c r="D537" s="8"/>
      <c r="E537" s="8"/>
      <c r="F537" s="2"/>
      <c r="G537" s="9"/>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84"/>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row>
    <row r="538" spans="1:62" ht="16.5" customHeight="1" x14ac:dyDescent="0.3">
      <c r="A538" s="8"/>
      <c r="B538" s="8"/>
      <c r="C538" s="8"/>
      <c r="D538" s="8"/>
      <c r="E538" s="8"/>
      <c r="F538" s="2"/>
      <c r="G538" s="9"/>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84"/>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row>
    <row r="539" spans="1:62" ht="16.5" customHeight="1" x14ac:dyDescent="0.3">
      <c r="A539" s="8"/>
      <c r="B539" s="8"/>
      <c r="C539" s="8"/>
      <c r="D539" s="8"/>
      <c r="E539" s="8"/>
      <c r="F539" s="2"/>
      <c r="G539" s="9"/>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84"/>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row>
    <row r="540" spans="1:62" ht="16.5" customHeight="1" x14ac:dyDescent="0.3">
      <c r="A540" s="8"/>
      <c r="B540" s="8"/>
      <c r="C540" s="8"/>
      <c r="D540" s="8"/>
      <c r="E540" s="8"/>
      <c r="F540" s="2"/>
      <c r="G540" s="9"/>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84"/>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row>
    <row r="541" spans="1:62" ht="16.5" customHeight="1" x14ac:dyDescent="0.3">
      <c r="A541" s="8"/>
      <c r="B541" s="8"/>
      <c r="C541" s="8"/>
      <c r="D541" s="8"/>
      <c r="E541" s="8"/>
      <c r="F541" s="2"/>
      <c r="G541" s="9"/>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84"/>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row>
    <row r="542" spans="1:62" ht="16.5" customHeight="1" x14ac:dyDescent="0.3">
      <c r="A542" s="8"/>
      <c r="B542" s="8"/>
      <c r="C542" s="8"/>
      <c r="D542" s="8"/>
      <c r="E542" s="8"/>
      <c r="F542" s="2"/>
      <c r="G542" s="9"/>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84"/>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row>
    <row r="543" spans="1:62" ht="16.5" customHeight="1" x14ac:dyDescent="0.3">
      <c r="A543" s="8"/>
      <c r="B543" s="8"/>
      <c r="C543" s="8"/>
      <c r="D543" s="8"/>
      <c r="E543" s="8"/>
      <c r="F543" s="2"/>
      <c r="G543" s="9"/>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84"/>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row>
    <row r="544" spans="1:62" ht="16.5" customHeight="1" x14ac:dyDescent="0.3">
      <c r="A544" s="8"/>
      <c r="B544" s="8"/>
      <c r="C544" s="8"/>
      <c r="D544" s="8"/>
      <c r="E544" s="8"/>
      <c r="F544" s="2"/>
      <c r="G544" s="9"/>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84"/>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row>
    <row r="545" spans="1:62" ht="16.5" customHeight="1" x14ac:dyDescent="0.3">
      <c r="A545" s="8"/>
      <c r="B545" s="8"/>
      <c r="C545" s="8"/>
      <c r="D545" s="8"/>
      <c r="E545" s="8"/>
      <c r="F545" s="2"/>
      <c r="G545" s="9"/>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84"/>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row>
    <row r="546" spans="1:62" ht="16.5" customHeight="1" x14ac:dyDescent="0.3">
      <c r="A546" s="8"/>
      <c r="B546" s="8"/>
      <c r="C546" s="8"/>
      <c r="D546" s="8"/>
      <c r="E546" s="8"/>
      <c r="F546" s="2"/>
      <c r="G546" s="9"/>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84"/>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row>
    <row r="547" spans="1:62" ht="16.5" customHeight="1" x14ac:dyDescent="0.3">
      <c r="A547" s="8"/>
      <c r="B547" s="8"/>
      <c r="C547" s="8"/>
      <c r="D547" s="8"/>
      <c r="E547" s="8"/>
      <c r="F547" s="2"/>
      <c r="G547" s="9"/>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84"/>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row>
    <row r="548" spans="1:62" ht="16.5" customHeight="1" x14ac:dyDescent="0.3">
      <c r="A548" s="8"/>
      <c r="B548" s="8"/>
      <c r="C548" s="8"/>
      <c r="D548" s="8"/>
      <c r="E548" s="8"/>
      <c r="F548" s="2"/>
      <c r="G548" s="9"/>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84"/>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row>
    <row r="549" spans="1:62" ht="16.5" customHeight="1" x14ac:dyDescent="0.3">
      <c r="A549" s="8"/>
      <c r="B549" s="8"/>
      <c r="C549" s="8"/>
      <c r="D549" s="8"/>
      <c r="E549" s="8"/>
      <c r="F549" s="2"/>
      <c r="G549" s="9"/>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84"/>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row>
    <row r="550" spans="1:62" ht="16.5" customHeight="1" x14ac:dyDescent="0.3">
      <c r="A550" s="8"/>
      <c r="B550" s="8"/>
      <c r="C550" s="8"/>
      <c r="D550" s="8"/>
      <c r="E550" s="8"/>
      <c r="F550" s="2"/>
      <c r="G550" s="9"/>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84"/>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row>
    <row r="551" spans="1:62" ht="16.5" customHeight="1" x14ac:dyDescent="0.3">
      <c r="A551" s="8"/>
      <c r="B551" s="8"/>
      <c r="C551" s="8"/>
      <c r="D551" s="8"/>
      <c r="E551" s="8"/>
      <c r="F551" s="2"/>
      <c r="G551" s="9"/>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84"/>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row>
    <row r="552" spans="1:62" ht="16.5" customHeight="1" x14ac:dyDescent="0.3">
      <c r="A552" s="8"/>
      <c r="B552" s="8"/>
      <c r="C552" s="8"/>
      <c r="D552" s="8"/>
      <c r="E552" s="8"/>
      <c r="F552" s="2"/>
      <c r="G552" s="9"/>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84"/>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row>
    <row r="553" spans="1:62" ht="16.5" customHeight="1" x14ac:dyDescent="0.3">
      <c r="A553" s="8"/>
      <c r="B553" s="8"/>
      <c r="C553" s="8"/>
      <c r="D553" s="8"/>
      <c r="E553" s="8"/>
      <c r="F553" s="2"/>
      <c r="G553" s="9"/>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84"/>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row>
    <row r="554" spans="1:62" ht="16.5" customHeight="1" x14ac:dyDescent="0.3">
      <c r="A554" s="8"/>
      <c r="B554" s="8"/>
      <c r="C554" s="8"/>
      <c r="D554" s="8"/>
      <c r="E554" s="8"/>
      <c r="F554" s="2"/>
      <c r="G554" s="9"/>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84"/>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row>
    <row r="555" spans="1:62" ht="16.5" customHeight="1" x14ac:dyDescent="0.3">
      <c r="A555" s="8"/>
      <c r="B555" s="8"/>
      <c r="C555" s="8"/>
      <c r="D555" s="8"/>
      <c r="E555" s="8"/>
      <c r="F555" s="2"/>
      <c r="G555" s="9"/>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84"/>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row>
    <row r="556" spans="1:62" ht="16.5" customHeight="1" x14ac:dyDescent="0.3">
      <c r="A556" s="8"/>
      <c r="B556" s="8"/>
      <c r="C556" s="8"/>
      <c r="D556" s="8"/>
      <c r="E556" s="8"/>
      <c r="F556" s="2"/>
      <c r="G556" s="9"/>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84"/>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row>
    <row r="557" spans="1:62" ht="16.5" customHeight="1" x14ac:dyDescent="0.3">
      <c r="A557" s="8"/>
      <c r="B557" s="8"/>
      <c r="C557" s="8"/>
      <c r="D557" s="8"/>
      <c r="E557" s="8"/>
      <c r="F557" s="2"/>
      <c r="G557" s="9"/>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84"/>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row>
    <row r="558" spans="1:62" ht="16.5" customHeight="1" x14ac:dyDescent="0.3">
      <c r="A558" s="8"/>
      <c r="B558" s="8"/>
      <c r="C558" s="8"/>
      <c r="D558" s="8"/>
      <c r="E558" s="8"/>
      <c r="F558" s="2"/>
      <c r="G558" s="9"/>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84"/>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row>
    <row r="559" spans="1:62" ht="16.5" customHeight="1" x14ac:dyDescent="0.3">
      <c r="A559" s="8"/>
      <c r="B559" s="8"/>
      <c r="C559" s="8"/>
      <c r="D559" s="8"/>
      <c r="E559" s="8"/>
      <c r="F559" s="2"/>
      <c r="G559" s="9"/>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84"/>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row>
    <row r="560" spans="1:62" ht="16.5" customHeight="1" x14ac:dyDescent="0.3">
      <c r="A560" s="8"/>
      <c r="B560" s="8"/>
      <c r="C560" s="8"/>
      <c r="D560" s="8"/>
      <c r="E560" s="8"/>
      <c r="F560" s="2"/>
      <c r="G560" s="9"/>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84"/>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row>
    <row r="561" spans="1:62" ht="16.5" customHeight="1" x14ac:dyDescent="0.3">
      <c r="A561" s="8"/>
      <c r="B561" s="8"/>
      <c r="C561" s="8"/>
      <c r="D561" s="8"/>
      <c r="E561" s="8"/>
      <c r="F561" s="2"/>
      <c r="G561" s="9"/>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84"/>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row>
    <row r="562" spans="1:62" ht="16.5" customHeight="1" x14ac:dyDescent="0.3">
      <c r="A562" s="8"/>
      <c r="B562" s="8"/>
      <c r="C562" s="8"/>
      <c r="D562" s="8"/>
      <c r="E562" s="8"/>
      <c r="F562" s="2"/>
      <c r="G562" s="9"/>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84"/>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row>
    <row r="563" spans="1:62" ht="16.5" customHeight="1" x14ac:dyDescent="0.3">
      <c r="A563" s="8"/>
      <c r="B563" s="8"/>
      <c r="C563" s="8"/>
      <c r="D563" s="8"/>
      <c r="E563" s="8"/>
      <c r="F563" s="2"/>
      <c r="G563" s="9"/>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84"/>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row>
    <row r="564" spans="1:62" ht="16.5" customHeight="1" x14ac:dyDescent="0.3">
      <c r="A564" s="8"/>
      <c r="B564" s="8"/>
      <c r="C564" s="8"/>
      <c r="D564" s="8"/>
      <c r="E564" s="8"/>
      <c r="F564" s="2"/>
      <c r="G564" s="9"/>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84"/>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row>
    <row r="565" spans="1:62" ht="16.5" customHeight="1" x14ac:dyDescent="0.3">
      <c r="A565" s="8"/>
      <c r="B565" s="8"/>
      <c r="C565" s="8"/>
      <c r="D565" s="8"/>
      <c r="E565" s="8"/>
      <c r="F565" s="2"/>
      <c r="G565" s="9"/>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84"/>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row>
    <row r="566" spans="1:62" ht="16.5" customHeight="1" x14ac:dyDescent="0.3">
      <c r="A566" s="8"/>
      <c r="B566" s="8"/>
      <c r="C566" s="8"/>
      <c r="D566" s="8"/>
      <c r="E566" s="8"/>
      <c r="F566" s="2"/>
      <c r="G566" s="9"/>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84"/>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row>
    <row r="567" spans="1:62" ht="16.5" customHeight="1" x14ac:dyDescent="0.3">
      <c r="A567" s="8"/>
      <c r="B567" s="8"/>
      <c r="C567" s="8"/>
      <c r="D567" s="8"/>
      <c r="E567" s="8"/>
      <c r="F567" s="2"/>
      <c r="G567" s="9"/>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84"/>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row>
    <row r="568" spans="1:62" ht="16.5" customHeight="1" x14ac:dyDescent="0.3">
      <c r="A568" s="8"/>
      <c r="B568" s="8"/>
      <c r="C568" s="8"/>
      <c r="D568" s="8"/>
      <c r="E568" s="8"/>
      <c r="F568" s="2"/>
      <c r="G568" s="9"/>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84"/>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row>
    <row r="569" spans="1:62" ht="16.5" customHeight="1" x14ac:dyDescent="0.3">
      <c r="A569" s="8"/>
      <c r="B569" s="8"/>
      <c r="C569" s="8"/>
      <c r="D569" s="8"/>
      <c r="E569" s="8"/>
      <c r="F569" s="2"/>
      <c r="G569" s="9"/>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84"/>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row>
    <row r="570" spans="1:62" ht="16.5" customHeight="1" x14ac:dyDescent="0.3">
      <c r="A570" s="8"/>
      <c r="B570" s="8"/>
      <c r="C570" s="8"/>
      <c r="D570" s="8"/>
      <c r="E570" s="8"/>
      <c r="F570" s="2"/>
      <c r="G570" s="9"/>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84"/>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row>
    <row r="571" spans="1:62" ht="16.5" customHeight="1" x14ac:dyDescent="0.3">
      <c r="A571" s="8"/>
      <c r="B571" s="8"/>
      <c r="C571" s="8"/>
      <c r="D571" s="8"/>
      <c r="E571" s="8"/>
      <c r="F571" s="2"/>
      <c r="G571" s="9"/>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84"/>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row>
    <row r="572" spans="1:62" ht="16.5" customHeight="1" x14ac:dyDescent="0.3">
      <c r="A572" s="8"/>
      <c r="B572" s="8"/>
      <c r="C572" s="8"/>
      <c r="D572" s="8"/>
      <c r="E572" s="8"/>
      <c r="F572" s="2"/>
      <c r="G572" s="9"/>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84"/>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row>
    <row r="573" spans="1:62" ht="16.5" customHeight="1" x14ac:dyDescent="0.3">
      <c r="A573" s="8"/>
      <c r="B573" s="8"/>
      <c r="C573" s="8"/>
      <c r="D573" s="8"/>
      <c r="E573" s="8"/>
      <c r="F573" s="2"/>
      <c r="G573" s="9"/>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84"/>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row>
    <row r="574" spans="1:62" ht="16.5" customHeight="1" x14ac:dyDescent="0.3">
      <c r="A574" s="8"/>
      <c r="B574" s="8"/>
      <c r="C574" s="8"/>
      <c r="D574" s="8"/>
      <c r="E574" s="8"/>
      <c r="F574" s="2"/>
      <c r="G574" s="9"/>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84"/>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row>
    <row r="575" spans="1:62" ht="16.5" customHeight="1" x14ac:dyDescent="0.3">
      <c r="A575" s="8"/>
      <c r="B575" s="8"/>
      <c r="C575" s="8"/>
      <c r="D575" s="8"/>
      <c r="E575" s="8"/>
      <c r="F575" s="2"/>
      <c r="G575" s="9"/>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84"/>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row>
    <row r="576" spans="1:62" ht="16.5" customHeight="1" x14ac:dyDescent="0.3">
      <c r="A576" s="8"/>
      <c r="B576" s="8"/>
      <c r="C576" s="8"/>
      <c r="D576" s="8"/>
      <c r="E576" s="8"/>
      <c r="F576" s="2"/>
      <c r="G576" s="9"/>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84"/>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row>
    <row r="577" spans="1:62" ht="16.5" customHeight="1" x14ac:dyDescent="0.3">
      <c r="A577" s="8"/>
      <c r="B577" s="8"/>
      <c r="C577" s="8"/>
      <c r="D577" s="8"/>
      <c r="E577" s="8"/>
      <c r="F577" s="2"/>
      <c r="G577" s="9"/>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84"/>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row>
    <row r="578" spans="1:62" ht="16.5" customHeight="1" x14ac:dyDescent="0.3">
      <c r="A578" s="8"/>
      <c r="B578" s="8"/>
      <c r="C578" s="8"/>
      <c r="D578" s="8"/>
      <c r="E578" s="8"/>
      <c r="F578" s="2"/>
      <c r="G578" s="9"/>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84"/>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row>
    <row r="579" spans="1:62" ht="16.5" customHeight="1" x14ac:dyDescent="0.3">
      <c r="A579" s="8"/>
      <c r="B579" s="8"/>
      <c r="C579" s="8"/>
      <c r="D579" s="8"/>
      <c r="E579" s="8"/>
      <c r="F579" s="2"/>
      <c r="G579" s="9"/>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84"/>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row>
    <row r="580" spans="1:62" ht="16.5" customHeight="1" x14ac:dyDescent="0.3">
      <c r="A580" s="8"/>
      <c r="B580" s="8"/>
      <c r="C580" s="8"/>
      <c r="D580" s="8"/>
      <c r="E580" s="8"/>
      <c r="F580" s="2"/>
      <c r="G580" s="9"/>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84"/>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row>
    <row r="581" spans="1:62" ht="16.5" customHeight="1" x14ac:dyDescent="0.3">
      <c r="A581" s="8"/>
      <c r="B581" s="8"/>
      <c r="C581" s="8"/>
      <c r="D581" s="8"/>
      <c r="E581" s="8"/>
      <c r="F581" s="2"/>
      <c r="G581" s="9"/>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84"/>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row>
    <row r="582" spans="1:62" ht="16.5" customHeight="1" x14ac:dyDescent="0.3">
      <c r="A582" s="8"/>
      <c r="B582" s="8"/>
      <c r="C582" s="8"/>
      <c r="D582" s="8"/>
      <c r="E582" s="8"/>
      <c r="F582" s="2"/>
      <c r="G582" s="9"/>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84"/>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row>
    <row r="583" spans="1:62" ht="16.5" customHeight="1" x14ac:dyDescent="0.3">
      <c r="A583" s="8"/>
      <c r="B583" s="8"/>
      <c r="C583" s="8"/>
      <c r="D583" s="8"/>
      <c r="E583" s="8"/>
      <c r="F583" s="2"/>
      <c r="G583" s="9"/>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84"/>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row>
    <row r="584" spans="1:62" ht="16.5" customHeight="1" x14ac:dyDescent="0.3">
      <c r="A584" s="8"/>
      <c r="B584" s="8"/>
      <c r="C584" s="8"/>
      <c r="D584" s="8"/>
      <c r="E584" s="8"/>
      <c r="F584" s="2"/>
      <c r="G584" s="9"/>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84"/>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row>
    <row r="585" spans="1:62" ht="16.5" customHeight="1" x14ac:dyDescent="0.3">
      <c r="A585" s="8"/>
      <c r="B585" s="8"/>
      <c r="C585" s="8"/>
      <c r="D585" s="8"/>
      <c r="E585" s="8"/>
      <c r="F585" s="2"/>
      <c r="G585" s="9"/>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84"/>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row>
    <row r="586" spans="1:62" ht="16.5" customHeight="1" x14ac:dyDescent="0.3">
      <c r="A586" s="8"/>
      <c r="B586" s="8"/>
      <c r="C586" s="8"/>
      <c r="D586" s="8"/>
      <c r="E586" s="8"/>
      <c r="F586" s="2"/>
      <c r="G586" s="9"/>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84"/>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row>
    <row r="587" spans="1:62" ht="16.5" customHeight="1" x14ac:dyDescent="0.3">
      <c r="A587" s="8"/>
      <c r="B587" s="8"/>
      <c r="C587" s="8"/>
      <c r="D587" s="8"/>
      <c r="E587" s="8"/>
      <c r="F587" s="2"/>
      <c r="G587" s="9"/>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84"/>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row>
    <row r="588" spans="1:62" ht="16.5" customHeight="1" x14ac:dyDescent="0.3">
      <c r="A588" s="8"/>
      <c r="B588" s="8"/>
      <c r="C588" s="8"/>
      <c r="D588" s="8"/>
      <c r="E588" s="8"/>
      <c r="F588" s="2"/>
      <c r="G588" s="9"/>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84"/>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row>
    <row r="589" spans="1:62" ht="16.5" customHeight="1" x14ac:dyDescent="0.3">
      <c r="A589" s="8"/>
      <c r="B589" s="8"/>
      <c r="C589" s="8"/>
      <c r="D589" s="8"/>
      <c r="E589" s="8"/>
      <c r="F589" s="2"/>
      <c r="G589" s="9"/>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84"/>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row>
    <row r="590" spans="1:62" ht="16.5" customHeight="1" x14ac:dyDescent="0.3">
      <c r="A590" s="8"/>
      <c r="B590" s="8"/>
      <c r="C590" s="8"/>
      <c r="D590" s="8"/>
      <c r="E590" s="8"/>
      <c r="F590" s="2"/>
      <c r="G590" s="9"/>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84"/>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row>
    <row r="591" spans="1:62" ht="16.5" customHeight="1" x14ac:dyDescent="0.3">
      <c r="A591" s="8"/>
      <c r="B591" s="8"/>
      <c r="C591" s="8"/>
      <c r="D591" s="8"/>
      <c r="E591" s="8"/>
      <c r="F591" s="2"/>
      <c r="G591" s="9"/>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84"/>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row>
    <row r="592" spans="1:62" ht="16.5" customHeight="1" x14ac:dyDescent="0.3">
      <c r="A592" s="8"/>
      <c r="B592" s="8"/>
      <c r="C592" s="8"/>
      <c r="D592" s="8"/>
      <c r="E592" s="8"/>
      <c r="F592" s="2"/>
      <c r="G592" s="9"/>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84"/>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row>
    <row r="593" spans="1:62" ht="16.5" customHeight="1" x14ac:dyDescent="0.3">
      <c r="A593" s="8"/>
      <c r="B593" s="8"/>
      <c r="C593" s="8"/>
      <c r="D593" s="8"/>
      <c r="E593" s="8"/>
      <c r="F593" s="2"/>
      <c r="G593" s="9"/>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84"/>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row>
    <row r="594" spans="1:62" ht="16.5" customHeight="1" x14ac:dyDescent="0.3">
      <c r="A594" s="8"/>
      <c r="B594" s="8"/>
      <c r="C594" s="8"/>
      <c r="D594" s="8"/>
      <c r="E594" s="8"/>
      <c r="F594" s="2"/>
      <c r="G594" s="9"/>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84"/>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row>
    <row r="595" spans="1:62" ht="16.5" customHeight="1" x14ac:dyDescent="0.3">
      <c r="A595" s="8"/>
      <c r="B595" s="8"/>
      <c r="C595" s="8"/>
      <c r="D595" s="8"/>
      <c r="E595" s="8"/>
      <c r="F595" s="2"/>
      <c r="G595" s="9"/>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84"/>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row>
    <row r="596" spans="1:62" ht="16.5" customHeight="1" x14ac:dyDescent="0.3">
      <c r="A596" s="8"/>
      <c r="B596" s="8"/>
      <c r="C596" s="8"/>
      <c r="D596" s="8"/>
      <c r="E596" s="8"/>
      <c r="F596" s="2"/>
      <c r="G596" s="9"/>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84"/>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row>
    <row r="597" spans="1:62" ht="16.5" customHeight="1" x14ac:dyDescent="0.3">
      <c r="A597" s="8"/>
      <c r="B597" s="8"/>
      <c r="C597" s="8"/>
      <c r="D597" s="8"/>
      <c r="E597" s="8"/>
      <c r="F597" s="2"/>
      <c r="G597" s="9"/>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84"/>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row>
    <row r="598" spans="1:62" ht="16.5" customHeight="1" x14ac:dyDescent="0.3">
      <c r="A598" s="8"/>
      <c r="B598" s="8"/>
      <c r="C598" s="8"/>
      <c r="D598" s="8"/>
      <c r="E598" s="8"/>
      <c r="F598" s="2"/>
      <c r="G598" s="9"/>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84"/>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row>
    <row r="599" spans="1:62" ht="16.5" customHeight="1" x14ac:dyDescent="0.3">
      <c r="A599" s="8"/>
      <c r="B599" s="8"/>
      <c r="C599" s="8"/>
      <c r="D599" s="8"/>
      <c r="E599" s="8"/>
      <c r="F599" s="2"/>
      <c r="G599" s="9"/>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84"/>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row>
    <row r="600" spans="1:62" ht="16.5" customHeight="1" x14ac:dyDescent="0.3">
      <c r="A600" s="8"/>
      <c r="B600" s="8"/>
      <c r="C600" s="8"/>
      <c r="D600" s="8"/>
      <c r="E600" s="8"/>
      <c r="F600" s="2"/>
      <c r="G600" s="9"/>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84"/>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row>
    <row r="601" spans="1:62" ht="16.5" customHeight="1" x14ac:dyDescent="0.3">
      <c r="A601" s="8"/>
      <c r="B601" s="8"/>
      <c r="C601" s="8"/>
      <c r="D601" s="8"/>
      <c r="E601" s="8"/>
      <c r="F601" s="2"/>
      <c r="G601" s="9"/>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84"/>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row>
    <row r="602" spans="1:62" ht="16.5" customHeight="1" x14ac:dyDescent="0.3">
      <c r="A602" s="8"/>
      <c r="B602" s="8"/>
      <c r="C602" s="8"/>
      <c r="D602" s="8"/>
      <c r="E602" s="8"/>
      <c r="F602" s="2"/>
      <c r="G602" s="9"/>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84"/>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row>
    <row r="603" spans="1:62" ht="16.5" customHeight="1" x14ac:dyDescent="0.3">
      <c r="A603" s="8"/>
      <c r="B603" s="8"/>
      <c r="C603" s="8"/>
      <c r="D603" s="8"/>
      <c r="E603" s="8"/>
      <c r="F603" s="2"/>
      <c r="G603" s="9"/>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84"/>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row>
    <row r="604" spans="1:62" ht="16.5" customHeight="1" x14ac:dyDescent="0.3">
      <c r="A604" s="8"/>
      <c r="B604" s="8"/>
      <c r="C604" s="8"/>
      <c r="D604" s="8"/>
      <c r="E604" s="8"/>
      <c r="F604" s="2"/>
      <c r="G604" s="9"/>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84"/>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row>
    <row r="605" spans="1:62" ht="16.5" customHeight="1" x14ac:dyDescent="0.3">
      <c r="A605" s="8"/>
      <c r="B605" s="8"/>
      <c r="C605" s="8"/>
      <c r="D605" s="8"/>
      <c r="E605" s="8"/>
      <c r="F605" s="2"/>
      <c r="G605" s="9"/>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84"/>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row>
    <row r="606" spans="1:62" ht="16.5" customHeight="1" x14ac:dyDescent="0.3">
      <c r="A606" s="8"/>
      <c r="B606" s="8"/>
      <c r="C606" s="8"/>
      <c r="D606" s="8"/>
      <c r="E606" s="8"/>
      <c r="F606" s="2"/>
      <c r="G606" s="9"/>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84"/>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row>
    <row r="607" spans="1:62" ht="16.5" customHeight="1" x14ac:dyDescent="0.3">
      <c r="A607" s="8"/>
      <c r="B607" s="8"/>
      <c r="C607" s="8"/>
      <c r="D607" s="8"/>
      <c r="E607" s="8"/>
      <c r="F607" s="2"/>
      <c r="G607" s="9"/>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84"/>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row>
    <row r="608" spans="1:62" ht="16.5" customHeight="1" x14ac:dyDescent="0.3">
      <c r="A608" s="8"/>
      <c r="B608" s="8"/>
      <c r="C608" s="8"/>
      <c r="D608" s="8"/>
      <c r="E608" s="8"/>
      <c r="F608" s="2"/>
      <c r="G608" s="9"/>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84"/>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row>
    <row r="609" spans="1:62" ht="16.5" customHeight="1" x14ac:dyDescent="0.3">
      <c r="A609" s="8"/>
      <c r="B609" s="8"/>
      <c r="C609" s="8"/>
      <c r="D609" s="8"/>
      <c r="E609" s="8"/>
      <c r="F609" s="2"/>
      <c r="G609" s="9"/>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84"/>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row>
    <row r="610" spans="1:62" ht="16.5" customHeight="1" x14ac:dyDescent="0.3">
      <c r="A610" s="8"/>
      <c r="B610" s="8"/>
      <c r="C610" s="8"/>
      <c r="D610" s="8"/>
      <c r="E610" s="8"/>
      <c r="F610" s="2"/>
      <c r="G610" s="9"/>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84"/>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row>
    <row r="611" spans="1:62" ht="16.5" customHeight="1" x14ac:dyDescent="0.3">
      <c r="A611" s="8"/>
      <c r="B611" s="8"/>
      <c r="C611" s="8"/>
      <c r="D611" s="8"/>
      <c r="E611" s="8"/>
      <c r="F611" s="2"/>
      <c r="G611" s="9"/>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84"/>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row>
    <row r="612" spans="1:62" ht="16.5" customHeight="1" x14ac:dyDescent="0.3">
      <c r="A612" s="8"/>
      <c r="B612" s="8"/>
      <c r="C612" s="8"/>
      <c r="D612" s="8"/>
      <c r="E612" s="8"/>
      <c r="F612" s="2"/>
      <c r="G612" s="9"/>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84"/>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row>
    <row r="613" spans="1:62" ht="16.5" customHeight="1" x14ac:dyDescent="0.3">
      <c r="A613" s="8"/>
      <c r="B613" s="8"/>
      <c r="C613" s="8"/>
      <c r="D613" s="8"/>
      <c r="E613" s="8"/>
      <c r="F613" s="2"/>
      <c r="G613" s="9"/>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84"/>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row>
    <row r="614" spans="1:62" ht="16.5" customHeight="1" x14ac:dyDescent="0.3">
      <c r="A614" s="8"/>
      <c r="B614" s="8"/>
      <c r="C614" s="8"/>
      <c r="D614" s="8"/>
      <c r="E614" s="8"/>
      <c r="F614" s="2"/>
      <c r="G614" s="9"/>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84"/>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row>
    <row r="615" spans="1:62" ht="16.5" customHeight="1" x14ac:dyDescent="0.3">
      <c r="A615" s="8"/>
      <c r="B615" s="8"/>
      <c r="C615" s="8"/>
      <c r="D615" s="8"/>
      <c r="E615" s="8"/>
      <c r="F615" s="2"/>
      <c r="G615" s="9"/>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84"/>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row>
    <row r="616" spans="1:62" ht="16.5" customHeight="1" x14ac:dyDescent="0.3">
      <c r="A616" s="8"/>
      <c r="B616" s="8"/>
      <c r="C616" s="8"/>
      <c r="D616" s="8"/>
      <c r="E616" s="8"/>
      <c r="F616" s="2"/>
      <c r="G616" s="9"/>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84"/>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row>
    <row r="617" spans="1:62" ht="16.5" customHeight="1" x14ac:dyDescent="0.3">
      <c r="A617" s="8"/>
      <c r="B617" s="8"/>
      <c r="C617" s="8"/>
      <c r="D617" s="8"/>
      <c r="E617" s="8"/>
      <c r="F617" s="2"/>
      <c r="G617" s="9"/>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84"/>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row>
    <row r="618" spans="1:62" ht="16.5" customHeight="1" x14ac:dyDescent="0.3">
      <c r="A618" s="8"/>
      <c r="B618" s="8"/>
      <c r="C618" s="8"/>
      <c r="D618" s="8"/>
      <c r="E618" s="8"/>
      <c r="F618" s="2"/>
      <c r="G618" s="9"/>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84"/>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row>
    <row r="619" spans="1:62" ht="16.5" customHeight="1" x14ac:dyDescent="0.3">
      <c r="A619" s="8"/>
      <c r="B619" s="8"/>
      <c r="C619" s="8"/>
      <c r="D619" s="8"/>
      <c r="E619" s="8"/>
      <c r="F619" s="2"/>
      <c r="G619" s="9"/>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84"/>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row>
    <row r="620" spans="1:62" ht="16.5" customHeight="1" x14ac:dyDescent="0.3">
      <c r="A620" s="8"/>
      <c r="B620" s="8"/>
      <c r="C620" s="8"/>
      <c r="D620" s="8"/>
      <c r="E620" s="8"/>
      <c r="F620" s="2"/>
      <c r="G620" s="9"/>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84"/>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row>
    <row r="621" spans="1:62" ht="16.5" customHeight="1" x14ac:dyDescent="0.3">
      <c r="A621" s="8"/>
      <c r="B621" s="8"/>
      <c r="C621" s="8"/>
      <c r="D621" s="8"/>
      <c r="E621" s="8"/>
      <c r="F621" s="2"/>
      <c r="G621" s="9"/>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84"/>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row>
    <row r="622" spans="1:62" ht="16.5" customHeight="1" x14ac:dyDescent="0.3">
      <c r="A622" s="8"/>
      <c r="B622" s="8"/>
      <c r="C622" s="8"/>
      <c r="D622" s="8"/>
      <c r="E622" s="8"/>
      <c r="F622" s="2"/>
      <c r="G622" s="9"/>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84"/>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row>
    <row r="623" spans="1:62" ht="16.5" customHeight="1" x14ac:dyDescent="0.3">
      <c r="A623" s="8"/>
      <c r="B623" s="8"/>
      <c r="C623" s="8"/>
      <c r="D623" s="8"/>
      <c r="E623" s="8"/>
      <c r="F623" s="2"/>
      <c r="G623" s="9"/>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84"/>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row>
    <row r="624" spans="1:62" ht="16.5" customHeight="1" x14ac:dyDescent="0.3">
      <c r="A624" s="8"/>
      <c r="B624" s="8"/>
      <c r="C624" s="8"/>
      <c r="D624" s="8"/>
      <c r="E624" s="8"/>
      <c r="F624" s="2"/>
      <c r="G624" s="9"/>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84"/>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row>
    <row r="625" spans="1:62" ht="16.5" customHeight="1" x14ac:dyDescent="0.3">
      <c r="A625" s="8"/>
      <c r="B625" s="8"/>
      <c r="C625" s="8"/>
      <c r="D625" s="8"/>
      <c r="E625" s="8"/>
      <c r="F625" s="2"/>
      <c r="G625" s="9"/>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84"/>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row>
    <row r="626" spans="1:62" ht="16.5" customHeight="1" x14ac:dyDescent="0.3">
      <c r="A626" s="8"/>
      <c r="B626" s="8"/>
      <c r="C626" s="8"/>
      <c r="D626" s="8"/>
      <c r="E626" s="8"/>
      <c r="F626" s="2"/>
      <c r="G626" s="9"/>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84"/>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row>
    <row r="627" spans="1:62" ht="16.5" customHeight="1" x14ac:dyDescent="0.3">
      <c r="A627" s="8"/>
      <c r="B627" s="8"/>
      <c r="C627" s="8"/>
      <c r="D627" s="8"/>
      <c r="E627" s="8"/>
      <c r="F627" s="2"/>
      <c r="G627" s="9"/>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84"/>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row>
    <row r="628" spans="1:62" ht="16.5" customHeight="1" x14ac:dyDescent="0.3">
      <c r="A628" s="8"/>
      <c r="B628" s="8"/>
      <c r="C628" s="8"/>
      <c r="D628" s="8"/>
      <c r="E628" s="8"/>
      <c r="F628" s="2"/>
      <c r="G628" s="9"/>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84"/>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row>
    <row r="629" spans="1:62" ht="16.5" customHeight="1" x14ac:dyDescent="0.3">
      <c r="A629" s="8"/>
      <c r="B629" s="8"/>
      <c r="C629" s="8"/>
      <c r="D629" s="8"/>
      <c r="E629" s="8"/>
      <c r="F629" s="2"/>
      <c r="G629" s="9"/>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84"/>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row>
    <row r="630" spans="1:62" ht="16.5" customHeight="1" x14ac:dyDescent="0.3">
      <c r="A630" s="8"/>
      <c r="B630" s="8"/>
      <c r="C630" s="8"/>
      <c r="D630" s="8"/>
      <c r="E630" s="8"/>
      <c r="F630" s="2"/>
      <c r="G630" s="9"/>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84"/>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row>
    <row r="631" spans="1:62" ht="16.5" customHeight="1" x14ac:dyDescent="0.3">
      <c r="A631" s="8"/>
      <c r="B631" s="8"/>
      <c r="C631" s="8"/>
      <c r="D631" s="8"/>
      <c r="E631" s="8"/>
      <c r="F631" s="2"/>
      <c r="G631" s="9"/>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84"/>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row>
    <row r="632" spans="1:62" ht="16.5" customHeight="1" x14ac:dyDescent="0.3">
      <c r="A632" s="8"/>
      <c r="B632" s="8"/>
      <c r="C632" s="8"/>
      <c r="D632" s="8"/>
      <c r="E632" s="8"/>
      <c r="F632" s="2"/>
      <c r="G632" s="9"/>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84"/>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row>
    <row r="633" spans="1:62" ht="16.5" customHeight="1" x14ac:dyDescent="0.3">
      <c r="A633" s="8"/>
      <c r="B633" s="8"/>
      <c r="C633" s="8"/>
      <c r="D633" s="8"/>
      <c r="E633" s="8"/>
      <c r="F633" s="2"/>
      <c r="G633" s="9"/>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84"/>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row>
    <row r="634" spans="1:62" ht="16.5" customHeight="1" x14ac:dyDescent="0.3">
      <c r="A634" s="8"/>
      <c r="B634" s="8"/>
      <c r="C634" s="8"/>
      <c r="D634" s="8"/>
      <c r="E634" s="8"/>
      <c r="F634" s="2"/>
      <c r="G634" s="9"/>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84"/>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row>
    <row r="635" spans="1:62" ht="16.5" customHeight="1" x14ac:dyDescent="0.3">
      <c r="A635" s="8"/>
      <c r="B635" s="8"/>
      <c r="C635" s="8"/>
      <c r="D635" s="8"/>
      <c r="E635" s="8"/>
      <c r="F635" s="2"/>
      <c r="G635" s="9"/>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84"/>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row>
    <row r="636" spans="1:62" ht="16.5" customHeight="1" x14ac:dyDescent="0.3">
      <c r="A636" s="8"/>
      <c r="B636" s="8"/>
      <c r="C636" s="8"/>
      <c r="D636" s="8"/>
      <c r="E636" s="8"/>
      <c r="F636" s="2"/>
      <c r="G636" s="9"/>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84"/>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row>
    <row r="637" spans="1:62" ht="16.5" customHeight="1" x14ac:dyDescent="0.3">
      <c r="A637" s="8"/>
      <c r="B637" s="8"/>
      <c r="C637" s="8"/>
      <c r="D637" s="8"/>
      <c r="E637" s="8"/>
      <c r="F637" s="2"/>
      <c r="G637" s="9"/>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84"/>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row>
    <row r="638" spans="1:62" ht="16.5" customHeight="1" x14ac:dyDescent="0.3">
      <c r="A638" s="8"/>
      <c r="B638" s="8"/>
      <c r="C638" s="8"/>
      <c r="D638" s="8"/>
      <c r="E638" s="8"/>
      <c r="F638" s="2"/>
      <c r="G638" s="9"/>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84"/>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row>
    <row r="639" spans="1:62" ht="16.5" customHeight="1" x14ac:dyDescent="0.3">
      <c r="A639" s="8"/>
      <c r="B639" s="8"/>
      <c r="C639" s="8"/>
      <c r="D639" s="8"/>
      <c r="E639" s="8"/>
      <c r="F639" s="2"/>
      <c r="G639" s="9"/>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84"/>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row>
    <row r="640" spans="1:62" ht="16.5" customHeight="1" x14ac:dyDescent="0.3">
      <c r="A640" s="8"/>
      <c r="B640" s="8"/>
      <c r="C640" s="8"/>
      <c r="D640" s="8"/>
      <c r="E640" s="8"/>
      <c r="F640" s="2"/>
      <c r="G640" s="9"/>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84"/>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row>
    <row r="641" spans="1:62" ht="16.5" customHeight="1" x14ac:dyDescent="0.3">
      <c r="A641" s="8"/>
      <c r="B641" s="8"/>
      <c r="C641" s="8"/>
      <c r="D641" s="8"/>
      <c r="E641" s="8"/>
      <c r="F641" s="2"/>
      <c r="G641" s="9"/>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84"/>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row>
    <row r="642" spans="1:62" ht="16.5" customHeight="1" x14ac:dyDescent="0.3">
      <c r="A642" s="8"/>
      <c r="B642" s="8"/>
      <c r="C642" s="8"/>
      <c r="D642" s="8"/>
      <c r="E642" s="8"/>
      <c r="F642" s="2"/>
      <c r="G642" s="9"/>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84"/>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row>
    <row r="643" spans="1:62" ht="16.5" customHeight="1" x14ac:dyDescent="0.3">
      <c r="A643" s="8"/>
      <c r="B643" s="8"/>
      <c r="C643" s="8"/>
      <c r="D643" s="8"/>
      <c r="E643" s="8"/>
      <c r="F643" s="2"/>
      <c r="G643" s="9"/>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84"/>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row>
    <row r="644" spans="1:62" ht="16.5" customHeight="1" x14ac:dyDescent="0.3">
      <c r="A644" s="8"/>
      <c r="B644" s="8"/>
      <c r="C644" s="8"/>
      <c r="D644" s="8"/>
      <c r="E644" s="8"/>
      <c r="F644" s="2"/>
      <c r="G644" s="9"/>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84"/>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row>
    <row r="645" spans="1:62" ht="16.5" customHeight="1" x14ac:dyDescent="0.3">
      <c r="A645" s="8"/>
      <c r="B645" s="8"/>
      <c r="C645" s="8"/>
      <c r="D645" s="8"/>
      <c r="E645" s="8"/>
      <c r="F645" s="2"/>
      <c r="G645" s="9"/>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84"/>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row>
    <row r="646" spans="1:62" ht="16.5" customHeight="1" x14ac:dyDescent="0.3">
      <c r="A646" s="8"/>
      <c r="B646" s="8"/>
      <c r="C646" s="8"/>
      <c r="D646" s="8"/>
      <c r="E646" s="8"/>
      <c r="F646" s="2"/>
      <c r="G646" s="9"/>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84"/>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row>
    <row r="647" spans="1:62" ht="16.5" customHeight="1" x14ac:dyDescent="0.3">
      <c r="A647" s="8"/>
      <c r="B647" s="8"/>
      <c r="C647" s="8"/>
      <c r="D647" s="8"/>
      <c r="E647" s="8"/>
      <c r="F647" s="2"/>
      <c r="G647" s="9"/>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84"/>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row>
    <row r="648" spans="1:62" ht="16.5" customHeight="1" x14ac:dyDescent="0.3">
      <c r="A648" s="8"/>
      <c r="B648" s="8"/>
      <c r="C648" s="8"/>
      <c r="D648" s="8"/>
      <c r="E648" s="8"/>
      <c r="F648" s="2"/>
      <c r="G648" s="9"/>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84"/>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row>
    <row r="649" spans="1:62" ht="16.5" customHeight="1" x14ac:dyDescent="0.3">
      <c r="A649" s="8"/>
      <c r="B649" s="8"/>
      <c r="C649" s="8"/>
      <c r="D649" s="8"/>
      <c r="E649" s="8"/>
      <c r="F649" s="2"/>
      <c r="G649" s="9"/>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84"/>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row>
    <row r="650" spans="1:62" ht="16.5" customHeight="1" x14ac:dyDescent="0.3">
      <c r="A650" s="8"/>
      <c r="B650" s="8"/>
      <c r="C650" s="8"/>
      <c r="D650" s="8"/>
      <c r="E650" s="8"/>
      <c r="F650" s="2"/>
      <c r="G650" s="9"/>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84"/>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row>
    <row r="651" spans="1:62" ht="16.5" customHeight="1" x14ac:dyDescent="0.3">
      <c r="A651" s="8"/>
      <c r="B651" s="8"/>
      <c r="C651" s="8"/>
      <c r="D651" s="8"/>
      <c r="E651" s="8"/>
      <c r="F651" s="2"/>
      <c r="G651" s="9"/>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84"/>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row>
    <row r="652" spans="1:62" ht="16.5" customHeight="1" x14ac:dyDescent="0.3">
      <c r="A652" s="8"/>
      <c r="B652" s="8"/>
      <c r="C652" s="8"/>
      <c r="D652" s="8"/>
      <c r="E652" s="8"/>
      <c r="F652" s="2"/>
      <c r="G652" s="9"/>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84"/>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row>
    <row r="653" spans="1:62" ht="16.5" customHeight="1" x14ac:dyDescent="0.3">
      <c r="A653" s="8"/>
      <c r="B653" s="8"/>
      <c r="C653" s="8"/>
      <c r="D653" s="8"/>
      <c r="E653" s="8"/>
      <c r="F653" s="2"/>
      <c r="G653" s="9"/>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84"/>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row>
    <row r="654" spans="1:62" ht="16.5" customHeight="1" x14ac:dyDescent="0.3">
      <c r="A654" s="8"/>
      <c r="B654" s="8"/>
      <c r="C654" s="8"/>
      <c r="D654" s="8"/>
      <c r="E654" s="8"/>
      <c r="F654" s="2"/>
      <c r="G654" s="9"/>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84"/>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row>
    <row r="655" spans="1:62" ht="16.5" customHeight="1" x14ac:dyDescent="0.3">
      <c r="A655" s="8"/>
      <c r="B655" s="8"/>
      <c r="C655" s="8"/>
      <c r="D655" s="8"/>
      <c r="E655" s="8"/>
      <c r="F655" s="2"/>
      <c r="G655" s="9"/>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84"/>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row>
    <row r="656" spans="1:62" ht="16.5" customHeight="1" x14ac:dyDescent="0.3">
      <c r="A656" s="8"/>
      <c r="B656" s="8"/>
      <c r="C656" s="8"/>
      <c r="D656" s="8"/>
      <c r="E656" s="8"/>
      <c r="F656" s="2"/>
      <c r="G656" s="9"/>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84"/>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row>
    <row r="657" spans="1:62" ht="16.5" customHeight="1" x14ac:dyDescent="0.3">
      <c r="A657" s="8"/>
      <c r="B657" s="8"/>
      <c r="C657" s="8"/>
      <c r="D657" s="8"/>
      <c r="E657" s="8"/>
      <c r="F657" s="2"/>
      <c r="G657" s="9"/>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84"/>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row>
    <row r="658" spans="1:62" ht="16.5" customHeight="1" x14ac:dyDescent="0.3">
      <c r="A658" s="8"/>
      <c r="B658" s="8"/>
      <c r="C658" s="8"/>
      <c r="D658" s="8"/>
      <c r="E658" s="8"/>
      <c r="F658" s="2"/>
      <c r="G658" s="9"/>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84"/>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row>
    <row r="659" spans="1:62" ht="16.5" customHeight="1" x14ac:dyDescent="0.3">
      <c r="A659" s="8"/>
      <c r="B659" s="8"/>
      <c r="C659" s="8"/>
      <c r="D659" s="8"/>
      <c r="E659" s="8"/>
      <c r="F659" s="2"/>
      <c r="G659" s="9"/>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84"/>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row>
    <row r="660" spans="1:62" ht="16.5" customHeight="1" x14ac:dyDescent="0.3">
      <c r="A660" s="8"/>
      <c r="B660" s="8"/>
      <c r="C660" s="8"/>
      <c r="D660" s="8"/>
      <c r="E660" s="8"/>
      <c r="F660" s="2"/>
      <c r="G660" s="9"/>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84"/>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row>
    <row r="661" spans="1:62" ht="16.5" customHeight="1" x14ac:dyDescent="0.3">
      <c r="A661" s="8"/>
      <c r="B661" s="8"/>
      <c r="C661" s="8"/>
      <c r="D661" s="8"/>
      <c r="E661" s="8"/>
      <c r="F661" s="2"/>
      <c r="G661" s="9"/>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84"/>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row>
    <row r="662" spans="1:62" ht="16.5" customHeight="1" x14ac:dyDescent="0.3">
      <c r="A662" s="8"/>
      <c r="B662" s="8"/>
      <c r="C662" s="8"/>
      <c r="D662" s="8"/>
      <c r="E662" s="8"/>
      <c r="F662" s="2"/>
      <c r="G662" s="9"/>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84"/>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row>
    <row r="663" spans="1:62" ht="16.5" customHeight="1" x14ac:dyDescent="0.3">
      <c r="A663" s="8"/>
      <c r="B663" s="8"/>
      <c r="C663" s="8"/>
      <c r="D663" s="8"/>
      <c r="E663" s="8"/>
      <c r="F663" s="2"/>
      <c r="G663" s="9"/>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84"/>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row>
    <row r="664" spans="1:62" ht="16.5" customHeight="1" x14ac:dyDescent="0.3">
      <c r="A664" s="8"/>
      <c r="B664" s="8"/>
      <c r="C664" s="8"/>
      <c r="D664" s="8"/>
      <c r="E664" s="8"/>
      <c r="F664" s="2"/>
      <c r="G664" s="9"/>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84"/>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row>
    <row r="665" spans="1:62" ht="16.5" customHeight="1" x14ac:dyDescent="0.3">
      <c r="A665" s="8"/>
      <c r="B665" s="8"/>
      <c r="C665" s="8"/>
      <c r="D665" s="8"/>
      <c r="E665" s="8"/>
      <c r="F665" s="2"/>
      <c r="G665" s="9"/>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84"/>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row>
    <row r="666" spans="1:62" ht="16.5" customHeight="1" x14ac:dyDescent="0.3">
      <c r="A666" s="8"/>
      <c r="B666" s="8"/>
      <c r="C666" s="8"/>
      <c r="D666" s="8"/>
      <c r="E666" s="8"/>
      <c r="F666" s="2"/>
      <c r="G666" s="9"/>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84"/>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row>
    <row r="667" spans="1:62" ht="16.5" customHeight="1" x14ac:dyDescent="0.3">
      <c r="A667" s="8"/>
      <c r="B667" s="8"/>
      <c r="C667" s="8"/>
      <c r="D667" s="8"/>
      <c r="E667" s="8"/>
      <c r="F667" s="2"/>
      <c r="G667" s="9"/>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84"/>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row>
    <row r="668" spans="1:62" ht="16.5" customHeight="1" x14ac:dyDescent="0.3">
      <c r="A668" s="8"/>
      <c r="B668" s="8"/>
      <c r="C668" s="8"/>
      <c r="D668" s="8"/>
      <c r="E668" s="8"/>
      <c r="F668" s="2"/>
      <c r="G668" s="9"/>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84"/>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row>
    <row r="669" spans="1:62" ht="16.5" customHeight="1" x14ac:dyDescent="0.3">
      <c r="A669" s="8"/>
      <c r="B669" s="8"/>
      <c r="C669" s="8"/>
      <c r="D669" s="8"/>
      <c r="E669" s="8"/>
      <c r="F669" s="2"/>
      <c r="G669" s="9"/>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84"/>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row>
    <row r="670" spans="1:62" ht="16.5" customHeight="1" x14ac:dyDescent="0.3">
      <c r="A670" s="8"/>
      <c r="B670" s="8"/>
      <c r="C670" s="8"/>
      <c r="D670" s="8"/>
      <c r="E670" s="8"/>
      <c r="F670" s="2"/>
      <c r="G670" s="9"/>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84"/>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row>
    <row r="671" spans="1:62" ht="16.5" customHeight="1" x14ac:dyDescent="0.3">
      <c r="A671" s="8"/>
      <c r="B671" s="8"/>
      <c r="C671" s="8"/>
      <c r="D671" s="8"/>
      <c r="E671" s="8"/>
      <c r="F671" s="2"/>
      <c r="G671" s="9"/>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84"/>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row>
    <row r="672" spans="1:62" ht="16.5" customHeight="1" x14ac:dyDescent="0.3">
      <c r="A672" s="8"/>
      <c r="B672" s="8"/>
      <c r="C672" s="8"/>
      <c r="D672" s="8"/>
      <c r="E672" s="8"/>
      <c r="F672" s="2"/>
      <c r="G672" s="9"/>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84"/>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row>
    <row r="673" spans="1:62" ht="16.5" customHeight="1" x14ac:dyDescent="0.3">
      <c r="A673" s="8"/>
      <c r="B673" s="8"/>
      <c r="C673" s="8"/>
      <c r="D673" s="8"/>
      <c r="E673" s="8"/>
      <c r="F673" s="2"/>
      <c r="G673" s="9"/>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84"/>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row>
    <row r="674" spans="1:62" ht="16.5" customHeight="1" x14ac:dyDescent="0.3">
      <c r="A674" s="8"/>
      <c r="B674" s="8"/>
      <c r="C674" s="8"/>
      <c r="D674" s="8"/>
      <c r="E674" s="8"/>
      <c r="F674" s="2"/>
      <c r="G674" s="9"/>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84"/>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row>
    <row r="675" spans="1:62" ht="16.5" customHeight="1" x14ac:dyDescent="0.3">
      <c r="A675" s="8"/>
      <c r="B675" s="8"/>
      <c r="C675" s="8"/>
      <c r="D675" s="8"/>
      <c r="E675" s="8"/>
      <c r="F675" s="2"/>
      <c r="G675" s="9"/>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84"/>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row>
    <row r="676" spans="1:62" ht="16.5" customHeight="1" x14ac:dyDescent="0.3">
      <c r="A676" s="8"/>
      <c r="B676" s="8"/>
      <c r="C676" s="8"/>
      <c r="D676" s="8"/>
      <c r="E676" s="8"/>
      <c r="F676" s="2"/>
      <c r="G676" s="9"/>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84"/>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row>
    <row r="677" spans="1:62" ht="16.5" customHeight="1" x14ac:dyDescent="0.3">
      <c r="A677" s="8"/>
      <c r="B677" s="8"/>
      <c r="C677" s="8"/>
      <c r="D677" s="8"/>
      <c r="E677" s="8"/>
      <c r="F677" s="2"/>
      <c r="G677" s="9"/>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84"/>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row>
    <row r="678" spans="1:62" ht="16.5" customHeight="1" x14ac:dyDescent="0.3">
      <c r="A678" s="8"/>
      <c r="B678" s="8"/>
      <c r="C678" s="8"/>
      <c r="D678" s="8"/>
      <c r="E678" s="8"/>
      <c r="F678" s="2"/>
      <c r="G678" s="9"/>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84"/>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row>
    <row r="679" spans="1:62" ht="16.5" customHeight="1" x14ac:dyDescent="0.3">
      <c r="A679" s="8"/>
      <c r="B679" s="8"/>
      <c r="C679" s="8"/>
      <c r="D679" s="8"/>
      <c r="E679" s="8"/>
      <c r="F679" s="2"/>
      <c r="G679" s="9"/>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84"/>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row>
    <row r="680" spans="1:62" ht="16.5" customHeight="1" x14ac:dyDescent="0.3">
      <c r="A680" s="8"/>
      <c r="B680" s="8"/>
      <c r="C680" s="8"/>
      <c r="D680" s="8"/>
      <c r="E680" s="8"/>
      <c r="F680" s="2"/>
      <c r="G680" s="9"/>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84"/>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row>
    <row r="681" spans="1:62" ht="16.5" customHeight="1" x14ac:dyDescent="0.3">
      <c r="A681" s="8"/>
      <c r="B681" s="8"/>
      <c r="C681" s="8"/>
      <c r="D681" s="8"/>
      <c r="E681" s="8"/>
      <c r="F681" s="2"/>
      <c r="G681" s="9"/>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84"/>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row>
    <row r="682" spans="1:62" ht="16.5" customHeight="1" x14ac:dyDescent="0.3">
      <c r="A682" s="8"/>
      <c r="B682" s="8"/>
      <c r="C682" s="8"/>
      <c r="D682" s="8"/>
      <c r="E682" s="8"/>
      <c r="F682" s="2"/>
      <c r="G682" s="9"/>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84"/>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row>
    <row r="683" spans="1:62" ht="16.5" customHeight="1" x14ac:dyDescent="0.3">
      <c r="A683" s="8"/>
      <c r="B683" s="8"/>
      <c r="C683" s="8"/>
      <c r="D683" s="8"/>
      <c r="E683" s="8"/>
      <c r="F683" s="2"/>
      <c r="G683" s="9"/>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84"/>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row>
    <row r="684" spans="1:62" ht="16.5" customHeight="1" x14ac:dyDescent="0.3">
      <c r="A684" s="8"/>
      <c r="B684" s="8"/>
      <c r="C684" s="8"/>
      <c r="D684" s="8"/>
      <c r="E684" s="8"/>
      <c r="F684" s="2"/>
      <c r="G684" s="9"/>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84"/>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row>
    <row r="685" spans="1:62" ht="16.5" customHeight="1" x14ac:dyDescent="0.3">
      <c r="A685" s="8"/>
      <c r="B685" s="8"/>
      <c r="C685" s="8"/>
      <c r="D685" s="8"/>
      <c r="E685" s="8"/>
      <c r="F685" s="2"/>
      <c r="G685" s="9"/>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84"/>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row>
    <row r="686" spans="1:62" ht="16.5" customHeight="1" x14ac:dyDescent="0.3">
      <c r="A686" s="8"/>
      <c r="B686" s="8"/>
      <c r="C686" s="8"/>
      <c r="D686" s="8"/>
      <c r="E686" s="8"/>
      <c r="F686" s="2"/>
      <c r="G686" s="9"/>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84"/>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row>
    <row r="687" spans="1:62" ht="16.5" customHeight="1" x14ac:dyDescent="0.3">
      <c r="A687" s="8"/>
      <c r="B687" s="8"/>
      <c r="C687" s="8"/>
      <c r="D687" s="8"/>
      <c r="E687" s="8"/>
      <c r="F687" s="2"/>
      <c r="G687" s="9"/>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84"/>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row>
    <row r="688" spans="1:62" ht="16.5" customHeight="1" x14ac:dyDescent="0.3">
      <c r="A688" s="8"/>
      <c r="B688" s="8"/>
      <c r="C688" s="8"/>
      <c r="D688" s="8"/>
      <c r="E688" s="8"/>
      <c r="F688" s="2"/>
      <c r="G688" s="9"/>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84"/>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row>
    <row r="689" spans="1:62" ht="16.5" customHeight="1" x14ac:dyDescent="0.3">
      <c r="A689" s="8"/>
      <c r="B689" s="8"/>
      <c r="C689" s="8"/>
      <c r="D689" s="8"/>
      <c r="E689" s="8"/>
      <c r="F689" s="2"/>
      <c r="G689" s="9"/>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84"/>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row>
    <row r="690" spans="1:62" ht="16.5" customHeight="1" x14ac:dyDescent="0.3">
      <c r="A690" s="8"/>
      <c r="B690" s="8"/>
      <c r="C690" s="8"/>
      <c r="D690" s="8"/>
      <c r="E690" s="8"/>
      <c r="F690" s="2"/>
      <c r="G690" s="9"/>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84"/>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row>
    <row r="691" spans="1:62" ht="16.5" customHeight="1" x14ac:dyDescent="0.3">
      <c r="A691" s="8"/>
      <c r="B691" s="8"/>
      <c r="C691" s="8"/>
      <c r="D691" s="8"/>
      <c r="E691" s="8"/>
      <c r="F691" s="2"/>
      <c r="G691" s="9"/>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84"/>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row>
    <row r="692" spans="1:62" ht="16.5" customHeight="1" x14ac:dyDescent="0.3">
      <c r="A692" s="8"/>
      <c r="B692" s="8"/>
      <c r="C692" s="8"/>
      <c r="D692" s="8"/>
      <c r="E692" s="8"/>
      <c r="F692" s="2"/>
      <c r="G692" s="9"/>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84"/>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row>
    <row r="693" spans="1:62" ht="16.5" customHeight="1" x14ac:dyDescent="0.3">
      <c r="A693" s="8"/>
      <c r="B693" s="8"/>
      <c r="C693" s="8"/>
      <c r="D693" s="8"/>
      <c r="E693" s="8"/>
      <c r="F693" s="2"/>
      <c r="G693" s="9"/>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84"/>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row>
    <row r="694" spans="1:62" ht="16.5" customHeight="1" x14ac:dyDescent="0.3">
      <c r="A694" s="8"/>
      <c r="B694" s="8"/>
      <c r="C694" s="8"/>
      <c r="D694" s="8"/>
      <c r="E694" s="8"/>
      <c r="F694" s="2"/>
      <c r="G694" s="9"/>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84"/>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row>
    <row r="695" spans="1:62" ht="16.5" customHeight="1" x14ac:dyDescent="0.3">
      <c r="A695" s="8"/>
      <c r="B695" s="8"/>
      <c r="C695" s="8"/>
      <c r="D695" s="8"/>
      <c r="E695" s="8"/>
      <c r="F695" s="2"/>
      <c r="G695" s="9"/>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84"/>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row>
    <row r="696" spans="1:62" ht="16.5" customHeight="1" x14ac:dyDescent="0.3">
      <c r="A696" s="8"/>
      <c r="B696" s="8"/>
      <c r="C696" s="8"/>
      <c r="D696" s="8"/>
      <c r="E696" s="8"/>
      <c r="F696" s="2"/>
      <c r="G696" s="9"/>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84"/>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row>
    <row r="697" spans="1:62" ht="16.5" customHeight="1" x14ac:dyDescent="0.3">
      <c r="A697" s="8"/>
      <c r="B697" s="8"/>
      <c r="C697" s="8"/>
      <c r="D697" s="8"/>
      <c r="E697" s="8"/>
      <c r="F697" s="2"/>
      <c r="G697" s="9"/>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84"/>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row>
    <row r="698" spans="1:62" ht="16.5" customHeight="1" x14ac:dyDescent="0.3">
      <c r="A698" s="8"/>
      <c r="B698" s="8"/>
      <c r="C698" s="8"/>
      <c r="D698" s="8"/>
      <c r="E698" s="8"/>
      <c r="F698" s="2"/>
      <c r="G698" s="9"/>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84"/>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row>
    <row r="699" spans="1:62" ht="16.5" customHeight="1" x14ac:dyDescent="0.3">
      <c r="A699" s="8"/>
      <c r="B699" s="8"/>
      <c r="C699" s="8"/>
      <c r="D699" s="8"/>
      <c r="E699" s="8"/>
      <c r="F699" s="2"/>
      <c r="G699" s="9"/>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84"/>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row>
    <row r="700" spans="1:62" ht="16.5" customHeight="1" x14ac:dyDescent="0.3">
      <c r="A700" s="8"/>
      <c r="B700" s="8"/>
      <c r="C700" s="8"/>
      <c r="D700" s="8"/>
      <c r="E700" s="8"/>
      <c r="F700" s="2"/>
      <c r="G700" s="9"/>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84"/>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row>
    <row r="701" spans="1:62" ht="16.5" customHeight="1" x14ac:dyDescent="0.3">
      <c r="A701" s="8"/>
      <c r="B701" s="8"/>
      <c r="C701" s="8"/>
      <c r="D701" s="8"/>
      <c r="E701" s="8"/>
      <c r="F701" s="2"/>
      <c r="G701" s="9"/>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84"/>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row>
    <row r="702" spans="1:62" ht="16.5" customHeight="1" x14ac:dyDescent="0.3">
      <c r="A702" s="8"/>
      <c r="B702" s="8"/>
      <c r="C702" s="8"/>
      <c r="D702" s="8"/>
      <c r="E702" s="8"/>
      <c r="F702" s="2"/>
      <c r="G702" s="9"/>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84"/>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row>
    <row r="703" spans="1:62" ht="16.5" customHeight="1" x14ac:dyDescent="0.3">
      <c r="A703" s="8"/>
      <c r="B703" s="8"/>
      <c r="C703" s="8"/>
      <c r="D703" s="8"/>
      <c r="E703" s="8"/>
      <c r="F703" s="2"/>
      <c r="G703" s="9"/>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84"/>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row>
    <row r="704" spans="1:62" ht="16.5" customHeight="1" x14ac:dyDescent="0.3">
      <c r="A704" s="8"/>
      <c r="B704" s="8"/>
      <c r="C704" s="8"/>
      <c r="D704" s="8"/>
      <c r="E704" s="8"/>
      <c r="F704" s="2"/>
      <c r="G704" s="9"/>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84"/>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row>
    <row r="705" spans="1:62" ht="16.5" customHeight="1" x14ac:dyDescent="0.3">
      <c r="A705" s="8"/>
      <c r="B705" s="8"/>
      <c r="C705" s="8"/>
      <c r="D705" s="8"/>
      <c r="E705" s="8"/>
      <c r="F705" s="2"/>
      <c r="G705" s="9"/>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84"/>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row>
    <row r="706" spans="1:62" ht="16.5" customHeight="1" x14ac:dyDescent="0.3">
      <c r="A706" s="8"/>
      <c r="B706" s="8"/>
      <c r="C706" s="8"/>
      <c r="D706" s="8"/>
      <c r="E706" s="8"/>
      <c r="F706" s="2"/>
      <c r="G706" s="9"/>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84"/>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row>
    <row r="707" spans="1:62" ht="16.5" customHeight="1" x14ac:dyDescent="0.3">
      <c r="A707" s="8"/>
      <c r="B707" s="8"/>
      <c r="C707" s="8"/>
      <c r="D707" s="8"/>
      <c r="E707" s="8"/>
      <c r="F707" s="2"/>
      <c r="G707" s="9"/>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84"/>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row>
    <row r="708" spans="1:62" ht="16.5" customHeight="1" x14ac:dyDescent="0.3">
      <c r="A708" s="8"/>
      <c r="B708" s="8"/>
      <c r="C708" s="8"/>
      <c r="D708" s="8"/>
      <c r="E708" s="8"/>
      <c r="F708" s="2"/>
      <c r="G708" s="9"/>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84"/>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row>
    <row r="709" spans="1:62" ht="16.5" customHeight="1" x14ac:dyDescent="0.3">
      <c r="A709" s="8"/>
      <c r="B709" s="8"/>
      <c r="C709" s="8"/>
      <c r="D709" s="8"/>
      <c r="E709" s="8"/>
      <c r="F709" s="2"/>
      <c r="G709" s="9"/>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84"/>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row>
    <row r="710" spans="1:62" ht="16.5" customHeight="1" x14ac:dyDescent="0.3">
      <c r="A710" s="8"/>
      <c r="B710" s="8"/>
      <c r="C710" s="8"/>
      <c r="D710" s="8"/>
      <c r="E710" s="8"/>
      <c r="F710" s="2"/>
      <c r="G710" s="9"/>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84"/>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row>
    <row r="711" spans="1:62" ht="16.5" customHeight="1" x14ac:dyDescent="0.3">
      <c r="A711" s="8"/>
      <c r="B711" s="8"/>
      <c r="C711" s="8"/>
      <c r="D711" s="8"/>
      <c r="E711" s="8"/>
      <c r="F711" s="2"/>
      <c r="G711" s="9"/>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84"/>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row>
    <row r="712" spans="1:62" ht="16.5" customHeight="1" x14ac:dyDescent="0.3">
      <c r="A712" s="8"/>
      <c r="B712" s="8"/>
      <c r="C712" s="8"/>
      <c r="D712" s="8"/>
      <c r="E712" s="8"/>
      <c r="F712" s="2"/>
      <c r="G712" s="9"/>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84"/>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row>
    <row r="713" spans="1:62" ht="16.5" customHeight="1" x14ac:dyDescent="0.3">
      <c r="A713" s="8"/>
      <c r="B713" s="8"/>
      <c r="C713" s="8"/>
      <c r="D713" s="8"/>
      <c r="E713" s="8"/>
      <c r="F713" s="2"/>
      <c r="G713" s="9"/>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84"/>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row>
    <row r="714" spans="1:62" ht="16.5" customHeight="1" x14ac:dyDescent="0.3">
      <c r="A714" s="8"/>
      <c r="B714" s="8"/>
      <c r="C714" s="8"/>
      <c r="D714" s="8"/>
      <c r="E714" s="8"/>
      <c r="F714" s="2"/>
      <c r="G714" s="9"/>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84"/>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row>
    <row r="715" spans="1:62" ht="16.5" customHeight="1" x14ac:dyDescent="0.3">
      <c r="A715" s="8"/>
      <c r="B715" s="8"/>
      <c r="C715" s="8"/>
      <c r="D715" s="8"/>
      <c r="E715" s="8"/>
      <c r="F715" s="2"/>
      <c r="G715" s="9"/>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84"/>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row>
    <row r="716" spans="1:62" ht="16.5" customHeight="1" x14ac:dyDescent="0.3">
      <c r="A716" s="8"/>
      <c r="B716" s="8"/>
      <c r="C716" s="8"/>
      <c r="D716" s="8"/>
      <c r="E716" s="8"/>
      <c r="F716" s="2"/>
      <c r="G716" s="9"/>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84"/>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row>
    <row r="717" spans="1:62" ht="16.5" customHeight="1" x14ac:dyDescent="0.3">
      <c r="A717" s="8"/>
      <c r="B717" s="8"/>
      <c r="C717" s="8"/>
      <c r="D717" s="8"/>
      <c r="E717" s="8"/>
      <c r="F717" s="2"/>
      <c r="G717" s="9"/>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84"/>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row>
    <row r="718" spans="1:62" ht="16.5" customHeight="1" x14ac:dyDescent="0.3">
      <c r="A718" s="8"/>
      <c r="B718" s="8"/>
      <c r="C718" s="8"/>
      <c r="D718" s="8"/>
      <c r="E718" s="8"/>
      <c r="F718" s="2"/>
      <c r="G718" s="9"/>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84"/>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row>
    <row r="719" spans="1:62" ht="16.5" customHeight="1" x14ac:dyDescent="0.3">
      <c r="A719" s="8"/>
      <c r="B719" s="8"/>
      <c r="C719" s="8"/>
      <c r="D719" s="8"/>
      <c r="E719" s="8"/>
      <c r="F719" s="2"/>
      <c r="G719" s="9"/>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84"/>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row>
    <row r="720" spans="1:62" ht="16.5" customHeight="1" x14ac:dyDescent="0.3">
      <c r="A720" s="8"/>
      <c r="B720" s="8"/>
      <c r="C720" s="8"/>
      <c r="D720" s="8"/>
      <c r="E720" s="8"/>
      <c r="F720" s="2"/>
      <c r="G720" s="9"/>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84"/>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row>
    <row r="721" spans="1:62" ht="16.5" customHeight="1" x14ac:dyDescent="0.3">
      <c r="A721" s="8"/>
      <c r="B721" s="8"/>
      <c r="C721" s="8"/>
      <c r="D721" s="8"/>
      <c r="E721" s="8"/>
      <c r="F721" s="2"/>
      <c r="G721" s="9"/>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84"/>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row>
    <row r="722" spans="1:62" ht="16.5" customHeight="1" x14ac:dyDescent="0.3">
      <c r="A722" s="8"/>
      <c r="B722" s="8"/>
      <c r="C722" s="8"/>
      <c r="D722" s="8"/>
      <c r="E722" s="8"/>
      <c r="F722" s="2"/>
      <c r="G722" s="9"/>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84"/>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row>
    <row r="723" spans="1:62" ht="16.5" customHeight="1" x14ac:dyDescent="0.3">
      <c r="A723" s="8"/>
      <c r="B723" s="8"/>
      <c r="C723" s="8"/>
      <c r="D723" s="8"/>
      <c r="E723" s="8"/>
      <c r="F723" s="2"/>
      <c r="G723" s="9"/>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84"/>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row>
    <row r="724" spans="1:62" ht="16.5" customHeight="1" x14ac:dyDescent="0.3">
      <c r="A724" s="8"/>
      <c r="B724" s="8"/>
      <c r="C724" s="8"/>
      <c r="D724" s="8"/>
      <c r="E724" s="8"/>
      <c r="F724" s="2"/>
      <c r="G724" s="9"/>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84"/>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row>
    <row r="725" spans="1:62" ht="16.5" customHeight="1" x14ac:dyDescent="0.3">
      <c r="A725" s="8"/>
      <c r="B725" s="8"/>
      <c r="C725" s="8"/>
      <c r="D725" s="8"/>
      <c r="E725" s="8"/>
      <c r="F725" s="2"/>
      <c r="G725" s="9"/>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84"/>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row>
    <row r="726" spans="1:62" ht="16.5" customHeight="1" x14ac:dyDescent="0.3">
      <c r="A726" s="8"/>
      <c r="B726" s="8"/>
      <c r="C726" s="8"/>
      <c r="D726" s="8"/>
      <c r="E726" s="8"/>
      <c r="F726" s="2"/>
      <c r="G726" s="9"/>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84"/>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row>
    <row r="727" spans="1:62" ht="16.5" customHeight="1" x14ac:dyDescent="0.3">
      <c r="A727" s="8"/>
      <c r="B727" s="8"/>
      <c r="C727" s="8"/>
      <c r="D727" s="8"/>
      <c r="E727" s="8"/>
      <c r="F727" s="2"/>
      <c r="G727" s="9"/>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84"/>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row>
    <row r="728" spans="1:62" ht="16.5" customHeight="1" x14ac:dyDescent="0.3">
      <c r="A728" s="8"/>
      <c r="B728" s="8"/>
      <c r="C728" s="8"/>
      <c r="D728" s="8"/>
      <c r="E728" s="8"/>
      <c r="F728" s="2"/>
      <c r="G728" s="9"/>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84"/>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row>
    <row r="729" spans="1:62" ht="16.5" customHeight="1" x14ac:dyDescent="0.3">
      <c r="A729" s="8"/>
      <c r="B729" s="8"/>
      <c r="C729" s="8"/>
      <c r="D729" s="8"/>
      <c r="E729" s="8"/>
      <c r="F729" s="2"/>
      <c r="G729" s="9"/>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84"/>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row>
    <row r="730" spans="1:62" ht="16.5" customHeight="1" x14ac:dyDescent="0.3">
      <c r="A730" s="8"/>
      <c r="B730" s="8"/>
      <c r="C730" s="8"/>
      <c r="D730" s="8"/>
      <c r="E730" s="8"/>
      <c r="F730" s="2"/>
      <c r="G730" s="9"/>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84"/>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row>
    <row r="731" spans="1:62" ht="16.5" customHeight="1" x14ac:dyDescent="0.3">
      <c r="A731" s="8"/>
      <c r="B731" s="8"/>
      <c r="C731" s="8"/>
      <c r="D731" s="8"/>
      <c r="E731" s="8"/>
      <c r="F731" s="2"/>
      <c r="G731" s="9"/>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84"/>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row>
    <row r="732" spans="1:62" ht="16.5" customHeight="1" x14ac:dyDescent="0.3">
      <c r="A732" s="8"/>
      <c r="B732" s="8"/>
      <c r="C732" s="8"/>
      <c r="D732" s="8"/>
      <c r="E732" s="8"/>
      <c r="F732" s="2"/>
      <c r="G732" s="9"/>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84"/>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row>
    <row r="733" spans="1:62" ht="16.5" customHeight="1" x14ac:dyDescent="0.3">
      <c r="A733" s="8"/>
      <c r="B733" s="8"/>
      <c r="C733" s="8"/>
      <c r="D733" s="8"/>
      <c r="E733" s="8"/>
      <c r="F733" s="2"/>
      <c r="G733" s="9"/>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84"/>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row>
    <row r="734" spans="1:62" ht="16.5" customHeight="1" x14ac:dyDescent="0.3">
      <c r="A734" s="8"/>
      <c r="B734" s="8"/>
      <c r="C734" s="8"/>
      <c r="D734" s="8"/>
      <c r="E734" s="8"/>
      <c r="F734" s="2"/>
      <c r="G734" s="9"/>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84"/>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row>
    <row r="735" spans="1:62" ht="16.5" customHeight="1" x14ac:dyDescent="0.3">
      <c r="A735" s="8"/>
      <c r="B735" s="8"/>
      <c r="C735" s="8"/>
      <c r="D735" s="8"/>
      <c r="E735" s="8"/>
      <c r="F735" s="2"/>
      <c r="G735" s="9"/>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84"/>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row>
    <row r="736" spans="1:62" ht="16.5" customHeight="1" x14ac:dyDescent="0.3">
      <c r="A736" s="8"/>
      <c r="B736" s="8"/>
      <c r="C736" s="8"/>
      <c r="D736" s="8"/>
      <c r="E736" s="8"/>
      <c r="F736" s="2"/>
      <c r="G736" s="9"/>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84"/>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row>
    <row r="737" spans="1:62" ht="16.5" customHeight="1" x14ac:dyDescent="0.3">
      <c r="A737" s="8"/>
      <c r="B737" s="8"/>
      <c r="C737" s="8"/>
      <c r="D737" s="8"/>
      <c r="E737" s="8"/>
      <c r="F737" s="2"/>
      <c r="G737" s="9"/>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84"/>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row>
    <row r="738" spans="1:62" ht="16.5" customHeight="1" x14ac:dyDescent="0.3">
      <c r="A738" s="8"/>
      <c r="B738" s="8"/>
      <c r="C738" s="8"/>
      <c r="D738" s="8"/>
      <c r="E738" s="8"/>
      <c r="F738" s="2"/>
      <c r="G738" s="9"/>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84"/>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row>
    <row r="739" spans="1:62" ht="16.5" customHeight="1" x14ac:dyDescent="0.3">
      <c r="A739" s="8"/>
      <c r="B739" s="8"/>
      <c r="C739" s="8"/>
      <c r="D739" s="8"/>
      <c r="E739" s="8"/>
      <c r="F739" s="2"/>
      <c r="G739" s="9"/>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84"/>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row>
    <row r="740" spans="1:62" ht="16.5" customHeight="1" x14ac:dyDescent="0.3">
      <c r="A740" s="8"/>
      <c r="B740" s="8"/>
      <c r="C740" s="8"/>
      <c r="D740" s="8"/>
      <c r="E740" s="8"/>
      <c r="F740" s="2"/>
      <c r="G740" s="9"/>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84"/>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row>
    <row r="741" spans="1:62" ht="16.5" customHeight="1" x14ac:dyDescent="0.3">
      <c r="A741" s="8"/>
      <c r="B741" s="8"/>
      <c r="C741" s="8"/>
      <c r="D741" s="8"/>
      <c r="E741" s="8"/>
      <c r="F741" s="2"/>
      <c r="G741" s="9"/>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84"/>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row>
    <row r="742" spans="1:62" ht="16.5" customHeight="1" x14ac:dyDescent="0.3">
      <c r="A742" s="8"/>
      <c r="B742" s="8"/>
      <c r="C742" s="8"/>
      <c r="D742" s="8"/>
      <c r="E742" s="8"/>
      <c r="F742" s="2"/>
      <c r="G742" s="9"/>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84"/>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row>
    <row r="743" spans="1:62" ht="16.5" customHeight="1" x14ac:dyDescent="0.3">
      <c r="A743" s="8"/>
      <c r="B743" s="8"/>
      <c r="C743" s="8"/>
      <c r="D743" s="8"/>
      <c r="E743" s="8"/>
      <c r="F743" s="2"/>
      <c r="G743" s="9"/>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84"/>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row>
    <row r="744" spans="1:62" ht="16.5" customHeight="1" x14ac:dyDescent="0.3">
      <c r="A744" s="8"/>
      <c r="B744" s="8"/>
      <c r="C744" s="8"/>
      <c r="D744" s="8"/>
      <c r="E744" s="8"/>
      <c r="F744" s="2"/>
      <c r="G744" s="9"/>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84"/>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row>
    <row r="745" spans="1:62" ht="16.5" customHeight="1" x14ac:dyDescent="0.3">
      <c r="A745" s="8"/>
      <c r="B745" s="8"/>
      <c r="C745" s="8"/>
      <c r="D745" s="8"/>
      <c r="E745" s="8"/>
      <c r="F745" s="2"/>
      <c r="G745" s="9"/>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84"/>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row>
    <row r="746" spans="1:62" ht="16.5" customHeight="1" x14ac:dyDescent="0.3">
      <c r="A746" s="8"/>
      <c r="B746" s="8"/>
      <c r="C746" s="8"/>
      <c r="D746" s="8"/>
      <c r="E746" s="8"/>
      <c r="F746" s="2"/>
      <c r="G746" s="9"/>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84"/>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row>
    <row r="747" spans="1:62" ht="16.5" customHeight="1" x14ac:dyDescent="0.3">
      <c r="A747" s="8"/>
      <c r="B747" s="8"/>
      <c r="C747" s="8"/>
      <c r="D747" s="8"/>
      <c r="E747" s="8"/>
      <c r="F747" s="2"/>
      <c r="G747" s="9"/>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84"/>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row>
    <row r="748" spans="1:62" ht="16.5" customHeight="1" x14ac:dyDescent="0.3">
      <c r="A748" s="8"/>
      <c r="B748" s="8"/>
      <c r="C748" s="8"/>
      <c r="D748" s="8"/>
      <c r="E748" s="8"/>
      <c r="F748" s="2"/>
      <c r="G748" s="9"/>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84"/>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row>
    <row r="749" spans="1:62" ht="16.5" customHeight="1" x14ac:dyDescent="0.3">
      <c r="A749" s="8"/>
      <c r="B749" s="8"/>
      <c r="C749" s="8"/>
      <c r="D749" s="8"/>
      <c r="E749" s="8"/>
      <c r="F749" s="2"/>
      <c r="G749" s="9"/>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84"/>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row>
    <row r="750" spans="1:62" ht="16.5" customHeight="1" x14ac:dyDescent="0.3">
      <c r="A750" s="8"/>
      <c r="B750" s="8"/>
      <c r="C750" s="8"/>
      <c r="D750" s="8"/>
      <c r="E750" s="8"/>
      <c r="F750" s="2"/>
      <c r="G750" s="9"/>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84"/>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row>
    <row r="751" spans="1:62" ht="16.5" customHeight="1" x14ac:dyDescent="0.3">
      <c r="A751" s="8"/>
      <c r="B751" s="8"/>
      <c r="C751" s="8"/>
      <c r="D751" s="8"/>
      <c r="E751" s="8"/>
      <c r="F751" s="2"/>
      <c r="G751" s="9"/>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84"/>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row>
    <row r="752" spans="1:62" ht="16.5" customHeight="1" x14ac:dyDescent="0.3">
      <c r="A752" s="8"/>
      <c r="B752" s="8"/>
      <c r="C752" s="8"/>
      <c r="D752" s="8"/>
      <c r="E752" s="8"/>
      <c r="F752" s="2"/>
      <c r="G752" s="9"/>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84"/>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row>
    <row r="753" spans="1:62" ht="16.5" customHeight="1" x14ac:dyDescent="0.3">
      <c r="A753" s="8"/>
      <c r="B753" s="8"/>
      <c r="C753" s="8"/>
      <c r="D753" s="8"/>
      <c r="E753" s="8"/>
      <c r="F753" s="2"/>
      <c r="G753" s="9"/>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84"/>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row>
    <row r="754" spans="1:62" ht="16.5" customHeight="1" x14ac:dyDescent="0.3">
      <c r="A754" s="8"/>
      <c r="B754" s="8"/>
      <c r="C754" s="8"/>
      <c r="D754" s="8"/>
      <c r="E754" s="8"/>
      <c r="F754" s="2"/>
      <c r="G754" s="9"/>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84"/>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row>
    <row r="755" spans="1:62" ht="16.5" customHeight="1" x14ac:dyDescent="0.3">
      <c r="A755" s="8"/>
      <c r="B755" s="8"/>
      <c r="C755" s="8"/>
      <c r="D755" s="8"/>
      <c r="E755" s="8"/>
      <c r="F755" s="2"/>
      <c r="G755" s="9"/>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84"/>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row>
    <row r="756" spans="1:62" ht="16.5" customHeight="1" x14ac:dyDescent="0.3">
      <c r="A756" s="8"/>
      <c r="B756" s="8"/>
      <c r="C756" s="8"/>
      <c r="D756" s="8"/>
      <c r="E756" s="8"/>
      <c r="F756" s="2"/>
      <c r="G756" s="9"/>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84"/>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row>
    <row r="757" spans="1:62" ht="16.5" customHeight="1" x14ac:dyDescent="0.3">
      <c r="A757" s="8"/>
      <c r="B757" s="8"/>
      <c r="C757" s="8"/>
      <c r="D757" s="8"/>
      <c r="E757" s="8"/>
      <c r="F757" s="2"/>
      <c r="G757" s="9"/>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84"/>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row>
    <row r="758" spans="1:62" ht="16.5" customHeight="1" x14ac:dyDescent="0.3">
      <c r="A758" s="8"/>
      <c r="B758" s="8"/>
      <c r="C758" s="8"/>
      <c r="D758" s="8"/>
      <c r="E758" s="8"/>
      <c r="F758" s="2"/>
      <c r="G758" s="9"/>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84"/>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row>
    <row r="759" spans="1:62" ht="16.5" customHeight="1" x14ac:dyDescent="0.3">
      <c r="A759" s="8"/>
      <c r="B759" s="8"/>
      <c r="C759" s="8"/>
      <c r="D759" s="8"/>
      <c r="E759" s="8"/>
      <c r="F759" s="2"/>
      <c r="G759" s="9"/>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84"/>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row>
    <row r="760" spans="1:62" ht="16.5" customHeight="1" x14ac:dyDescent="0.3">
      <c r="A760" s="8"/>
      <c r="B760" s="8"/>
      <c r="C760" s="8"/>
      <c r="D760" s="8"/>
      <c r="E760" s="8"/>
      <c r="F760" s="2"/>
      <c r="G760" s="9"/>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84"/>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row>
    <row r="761" spans="1:62" ht="16.5" customHeight="1" x14ac:dyDescent="0.3">
      <c r="A761" s="8"/>
      <c r="B761" s="8"/>
      <c r="C761" s="8"/>
      <c r="D761" s="8"/>
      <c r="E761" s="8"/>
      <c r="F761" s="2"/>
      <c r="G761" s="9"/>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84"/>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row>
    <row r="762" spans="1:62" ht="16.5" customHeight="1" x14ac:dyDescent="0.3">
      <c r="A762" s="8"/>
      <c r="B762" s="8"/>
      <c r="C762" s="8"/>
      <c r="D762" s="8"/>
      <c r="E762" s="8"/>
      <c r="F762" s="2"/>
      <c r="G762" s="9"/>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84"/>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row>
    <row r="763" spans="1:62" ht="16.5" customHeight="1" x14ac:dyDescent="0.3">
      <c r="A763" s="8"/>
      <c r="B763" s="8"/>
      <c r="C763" s="8"/>
      <c r="D763" s="8"/>
      <c r="E763" s="8"/>
      <c r="F763" s="2"/>
      <c r="G763" s="9"/>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84"/>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row>
    <row r="764" spans="1:62" ht="16.5" customHeight="1" x14ac:dyDescent="0.3">
      <c r="A764" s="8"/>
      <c r="B764" s="8"/>
      <c r="C764" s="8"/>
      <c r="D764" s="8"/>
      <c r="E764" s="8"/>
      <c r="F764" s="2"/>
      <c r="G764" s="9"/>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84"/>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row>
    <row r="765" spans="1:62" ht="16.5" customHeight="1" x14ac:dyDescent="0.3">
      <c r="A765" s="8"/>
      <c r="B765" s="8"/>
      <c r="C765" s="8"/>
      <c r="D765" s="8"/>
      <c r="E765" s="8"/>
      <c r="F765" s="2"/>
      <c r="G765" s="9"/>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84"/>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row>
    <row r="766" spans="1:62" ht="16.5" customHeight="1" x14ac:dyDescent="0.3">
      <c r="A766" s="8"/>
      <c r="B766" s="8"/>
      <c r="C766" s="8"/>
      <c r="D766" s="8"/>
      <c r="E766" s="8"/>
      <c r="F766" s="2"/>
      <c r="G766" s="9"/>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84"/>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row>
    <row r="767" spans="1:62" ht="16.5" customHeight="1" x14ac:dyDescent="0.3">
      <c r="A767" s="8"/>
      <c r="B767" s="8"/>
      <c r="C767" s="8"/>
      <c r="D767" s="8"/>
      <c r="E767" s="8"/>
      <c r="F767" s="2"/>
      <c r="G767" s="9"/>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84"/>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row>
    <row r="768" spans="1:62" ht="16.5" customHeight="1" x14ac:dyDescent="0.3">
      <c r="A768" s="8"/>
      <c r="B768" s="8"/>
      <c r="C768" s="8"/>
      <c r="D768" s="8"/>
      <c r="E768" s="8"/>
      <c r="F768" s="2"/>
      <c r="G768" s="9"/>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84"/>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row>
    <row r="769" spans="1:62" ht="16.5" customHeight="1" x14ac:dyDescent="0.3">
      <c r="A769" s="8"/>
      <c r="B769" s="8"/>
      <c r="C769" s="8"/>
      <c r="D769" s="8"/>
      <c r="E769" s="8"/>
      <c r="F769" s="2"/>
      <c r="G769" s="9"/>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84"/>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row>
    <row r="770" spans="1:62" ht="16.5" customHeight="1" x14ac:dyDescent="0.3">
      <c r="A770" s="8"/>
      <c r="B770" s="8"/>
      <c r="C770" s="8"/>
      <c r="D770" s="8"/>
      <c r="E770" s="8"/>
      <c r="F770" s="2"/>
      <c r="G770" s="9"/>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84"/>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row>
    <row r="771" spans="1:62" ht="16.5" customHeight="1" x14ac:dyDescent="0.3">
      <c r="A771" s="8"/>
      <c r="B771" s="8"/>
      <c r="C771" s="8"/>
      <c r="D771" s="8"/>
      <c r="E771" s="8"/>
      <c r="F771" s="2"/>
      <c r="G771" s="9"/>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84"/>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row>
    <row r="772" spans="1:62" ht="16.5" customHeight="1" x14ac:dyDescent="0.3">
      <c r="A772" s="8"/>
      <c r="B772" s="8"/>
      <c r="C772" s="8"/>
      <c r="D772" s="8"/>
      <c r="E772" s="8"/>
      <c r="F772" s="2"/>
      <c r="G772" s="9"/>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84"/>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row>
    <row r="773" spans="1:62" ht="16.5" customHeight="1" x14ac:dyDescent="0.3">
      <c r="A773" s="8"/>
      <c r="B773" s="8"/>
      <c r="C773" s="8"/>
      <c r="D773" s="8"/>
      <c r="E773" s="8"/>
      <c r="F773" s="2"/>
      <c r="G773" s="9"/>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84"/>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row>
    <row r="774" spans="1:62" ht="16.5" customHeight="1" x14ac:dyDescent="0.3">
      <c r="A774" s="8"/>
      <c r="B774" s="8"/>
      <c r="C774" s="8"/>
      <c r="D774" s="8"/>
      <c r="E774" s="8"/>
      <c r="F774" s="2"/>
      <c r="G774" s="9"/>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84"/>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row>
    <row r="775" spans="1:62" ht="16.5" customHeight="1" x14ac:dyDescent="0.3">
      <c r="A775" s="8"/>
      <c r="B775" s="8"/>
      <c r="C775" s="8"/>
      <c r="D775" s="8"/>
      <c r="E775" s="8"/>
      <c r="F775" s="2"/>
      <c r="G775" s="9"/>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84"/>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row>
    <row r="776" spans="1:62" ht="16.5" customHeight="1" x14ac:dyDescent="0.3">
      <c r="A776" s="8"/>
      <c r="B776" s="8"/>
      <c r="C776" s="8"/>
      <c r="D776" s="8"/>
      <c r="E776" s="8"/>
      <c r="F776" s="2"/>
      <c r="G776" s="9"/>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84"/>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row>
    <row r="777" spans="1:62" ht="16.5" customHeight="1" x14ac:dyDescent="0.3">
      <c r="A777" s="8"/>
      <c r="B777" s="8"/>
      <c r="C777" s="8"/>
      <c r="D777" s="8"/>
      <c r="E777" s="8"/>
      <c r="F777" s="2"/>
      <c r="G777" s="9"/>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84"/>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row>
    <row r="778" spans="1:62" ht="16.5" customHeight="1" x14ac:dyDescent="0.3">
      <c r="A778" s="8"/>
      <c r="B778" s="8"/>
      <c r="C778" s="8"/>
      <c r="D778" s="8"/>
      <c r="E778" s="8"/>
      <c r="F778" s="2"/>
      <c r="G778" s="9"/>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84"/>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row>
    <row r="779" spans="1:62" ht="16.5" customHeight="1" x14ac:dyDescent="0.3">
      <c r="A779" s="8"/>
      <c r="B779" s="8"/>
      <c r="C779" s="8"/>
      <c r="D779" s="8"/>
      <c r="E779" s="8"/>
      <c r="F779" s="2"/>
      <c r="G779" s="9"/>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84"/>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row>
    <row r="780" spans="1:62" ht="16.5" customHeight="1" x14ac:dyDescent="0.3">
      <c r="A780" s="8"/>
      <c r="B780" s="8"/>
      <c r="C780" s="8"/>
      <c r="D780" s="8"/>
      <c r="E780" s="8"/>
      <c r="F780" s="2"/>
      <c r="G780" s="9"/>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84"/>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row>
    <row r="781" spans="1:62" ht="16.5" customHeight="1" x14ac:dyDescent="0.3">
      <c r="A781" s="8"/>
      <c r="B781" s="8"/>
      <c r="C781" s="8"/>
      <c r="D781" s="8"/>
      <c r="E781" s="8"/>
      <c r="F781" s="2"/>
      <c r="G781" s="9"/>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84"/>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row>
    <row r="782" spans="1:62" ht="16.5" customHeight="1" x14ac:dyDescent="0.3">
      <c r="A782" s="8"/>
      <c r="B782" s="8"/>
      <c r="C782" s="8"/>
      <c r="D782" s="8"/>
      <c r="E782" s="8"/>
      <c r="F782" s="2"/>
      <c r="G782" s="9"/>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84"/>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row>
    <row r="783" spans="1:62" ht="16.5" customHeight="1" x14ac:dyDescent="0.3">
      <c r="A783" s="8"/>
      <c r="B783" s="8"/>
      <c r="C783" s="8"/>
      <c r="D783" s="8"/>
      <c r="E783" s="8"/>
      <c r="F783" s="2"/>
      <c r="G783" s="9"/>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84"/>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row>
    <row r="784" spans="1:62" ht="16.5" customHeight="1" x14ac:dyDescent="0.3">
      <c r="A784" s="8"/>
      <c r="B784" s="8"/>
      <c r="C784" s="8"/>
      <c r="D784" s="8"/>
      <c r="E784" s="8"/>
      <c r="F784" s="2"/>
      <c r="G784" s="9"/>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84"/>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row>
    <row r="785" spans="1:62" ht="16.5" customHeight="1" x14ac:dyDescent="0.3">
      <c r="A785" s="8"/>
      <c r="B785" s="8"/>
      <c r="C785" s="8"/>
      <c r="D785" s="8"/>
      <c r="E785" s="8"/>
      <c r="F785" s="2"/>
      <c r="G785" s="9"/>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84"/>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row>
    <row r="786" spans="1:62" ht="16.5" customHeight="1" x14ac:dyDescent="0.3">
      <c r="A786" s="8"/>
      <c r="B786" s="8"/>
      <c r="C786" s="8"/>
      <c r="D786" s="8"/>
      <c r="E786" s="8"/>
      <c r="F786" s="2"/>
      <c r="G786" s="9"/>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84"/>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row>
    <row r="787" spans="1:62" ht="16.5" customHeight="1" x14ac:dyDescent="0.3">
      <c r="A787" s="8"/>
      <c r="B787" s="8"/>
      <c r="C787" s="8"/>
      <c r="D787" s="8"/>
      <c r="E787" s="8"/>
      <c r="F787" s="2"/>
      <c r="G787" s="9"/>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84"/>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row>
    <row r="788" spans="1:62" ht="16.5" customHeight="1" x14ac:dyDescent="0.3">
      <c r="A788" s="8"/>
      <c r="B788" s="8"/>
      <c r="C788" s="8"/>
      <c r="D788" s="8"/>
      <c r="E788" s="8"/>
      <c r="F788" s="2"/>
      <c r="G788" s="9"/>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84"/>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row>
    <row r="789" spans="1:62" ht="16.5" customHeight="1" x14ac:dyDescent="0.3">
      <c r="A789" s="8"/>
      <c r="B789" s="8"/>
      <c r="C789" s="8"/>
      <c r="D789" s="8"/>
      <c r="E789" s="8"/>
      <c r="F789" s="2"/>
      <c r="G789" s="9"/>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84"/>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row>
    <row r="790" spans="1:62" ht="16.5" customHeight="1" x14ac:dyDescent="0.3">
      <c r="A790" s="8"/>
      <c r="B790" s="8"/>
      <c r="C790" s="8"/>
      <c r="D790" s="8"/>
      <c r="E790" s="8"/>
      <c r="F790" s="2"/>
      <c r="G790" s="9"/>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84"/>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row>
    <row r="791" spans="1:62" ht="16.5" customHeight="1" x14ac:dyDescent="0.3">
      <c r="A791" s="8"/>
      <c r="B791" s="8"/>
      <c r="C791" s="8"/>
      <c r="D791" s="8"/>
      <c r="E791" s="8"/>
      <c r="F791" s="2"/>
      <c r="G791" s="9"/>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84"/>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row>
    <row r="792" spans="1:62" ht="16.5" customHeight="1" x14ac:dyDescent="0.3">
      <c r="A792" s="8"/>
      <c r="B792" s="8"/>
      <c r="C792" s="8"/>
      <c r="D792" s="8"/>
      <c r="E792" s="8"/>
      <c r="F792" s="2"/>
      <c r="G792" s="9"/>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84"/>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row>
    <row r="793" spans="1:62" ht="16.5" customHeight="1" x14ac:dyDescent="0.3">
      <c r="A793" s="8"/>
      <c r="B793" s="8"/>
      <c r="C793" s="8"/>
      <c r="D793" s="8"/>
      <c r="E793" s="8"/>
      <c r="F793" s="2"/>
      <c r="G793" s="9"/>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84"/>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row>
    <row r="794" spans="1:62" ht="16.5" customHeight="1" x14ac:dyDescent="0.3">
      <c r="A794" s="8"/>
      <c r="B794" s="8"/>
      <c r="C794" s="8"/>
      <c r="D794" s="8"/>
      <c r="E794" s="8"/>
      <c r="F794" s="2"/>
      <c r="G794" s="9"/>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84"/>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row>
    <row r="795" spans="1:62" ht="16.5" customHeight="1" x14ac:dyDescent="0.3">
      <c r="A795" s="8"/>
      <c r="B795" s="8"/>
      <c r="C795" s="8"/>
      <c r="D795" s="8"/>
      <c r="E795" s="8"/>
      <c r="F795" s="2"/>
      <c r="G795" s="9"/>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84"/>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row>
    <row r="796" spans="1:62" ht="16.5" customHeight="1" x14ac:dyDescent="0.3">
      <c r="A796" s="8"/>
      <c r="B796" s="8"/>
      <c r="C796" s="8"/>
      <c r="D796" s="8"/>
      <c r="E796" s="8"/>
      <c r="F796" s="2"/>
      <c r="G796" s="9"/>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84"/>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row>
    <row r="797" spans="1:62" ht="16.5" customHeight="1" x14ac:dyDescent="0.3">
      <c r="A797" s="8"/>
      <c r="B797" s="8"/>
      <c r="C797" s="8"/>
      <c r="D797" s="8"/>
      <c r="E797" s="8"/>
      <c r="F797" s="2"/>
      <c r="G797" s="9"/>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84"/>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row>
    <row r="798" spans="1:62" ht="16.5" customHeight="1" x14ac:dyDescent="0.3">
      <c r="A798" s="8"/>
      <c r="B798" s="8"/>
      <c r="C798" s="8"/>
      <c r="D798" s="8"/>
      <c r="E798" s="8"/>
      <c r="F798" s="2"/>
      <c r="G798" s="9"/>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84"/>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row>
    <row r="799" spans="1:62" ht="16.5" customHeight="1" x14ac:dyDescent="0.3">
      <c r="A799" s="8"/>
      <c r="B799" s="8"/>
      <c r="C799" s="8"/>
      <c r="D799" s="8"/>
      <c r="E799" s="8"/>
      <c r="F799" s="2"/>
      <c r="G799" s="9"/>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84"/>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row>
    <row r="800" spans="1:62" ht="16.5" customHeight="1" x14ac:dyDescent="0.3">
      <c r="A800" s="8"/>
      <c r="B800" s="8"/>
      <c r="C800" s="8"/>
      <c r="D800" s="8"/>
      <c r="E800" s="8"/>
      <c r="F800" s="2"/>
      <c r="G800" s="9"/>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84"/>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row>
    <row r="801" spans="1:62" ht="16.5" customHeight="1" x14ac:dyDescent="0.3">
      <c r="A801" s="8"/>
      <c r="B801" s="8"/>
      <c r="C801" s="8"/>
      <c r="D801" s="8"/>
      <c r="E801" s="8"/>
      <c r="F801" s="2"/>
      <c r="G801" s="9"/>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84"/>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row>
    <row r="802" spans="1:62" ht="16.5" customHeight="1" x14ac:dyDescent="0.3">
      <c r="A802" s="8"/>
      <c r="B802" s="8"/>
      <c r="C802" s="8"/>
      <c r="D802" s="8"/>
      <c r="E802" s="8"/>
      <c r="F802" s="2"/>
      <c r="G802" s="9"/>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84"/>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row>
    <row r="803" spans="1:62" ht="16.5" customHeight="1" x14ac:dyDescent="0.3">
      <c r="A803" s="8"/>
      <c r="B803" s="8"/>
      <c r="C803" s="8"/>
      <c r="D803" s="8"/>
      <c r="E803" s="8"/>
      <c r="F803" s="2"/>
      <c r="G803" s="9"/>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84"/>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row>
    <row r="804" spans="1:62" ht="16.5" customHeight="1" x14ac:dyDescent="0.3">
      <c r="A804" s="8"/>
      <c r="B804" s="8"/>
      <c r="C804" s="8"/>
      <c r="D804" s="8"/>
      <c r="E804" s="8"/>
      <c r="F804" s="2"/>
      <c r="G804" s="9"/>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84"/>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row>
    <row r="805" spans="1:62" ht="16.5" customHeight="1" x14ac:dyDescent="0.3">
      <c r="A805" s="8"/>
      <c r="B805" s="8"/>
      <c r="C805" s="8"/>
      <c r="D805" s="8"/>
      <c r="E805" s="8"/>
      <c r="F805" s="2"/>
      <c r="G805" s="9"/>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84"/>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row>
    <row r="806" spans="1:62" ht="16.5" customHeight="1" x14ac:dyDescent="0.3">
      <c r="A806" s="8"/>
      <c r="B806" s="8"/>
      <c r="C806" s="8"/>
      <c r="D806" s="8"/>
      <c r="E806" s="8"/>
      <c r="F806" s="2"/>
      <c r="G806" s="9"/>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84"/>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row>
    <row r="807" spans="1:62" ht="16.5" customHeight="1" x14ac:dyDescent="0.3">
      <c r="A807" s="8"/>
      <c r="B807" s="8"/>
      <c r="C807" s="8"/>
      <c r="D807" s="8"/>
      <c r="E807" s="8"/>
      <c r="F807" s="2"/>
      <c r="G807" s="9"/>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84"/>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row>
    <row r="808" spans="1:62" ht="16.5" customHeight="1" x14ac:dyDescent="0.3">
      <c r="A808" s="8"/>
      <c r="B808" s="8"/>
      <c r="C808" s="8"/>
      <c r="D808" s="8"/>
      <c r="E808" s="8"/>
      <c r="F808" s="2"/>
      <c r="G808" s="9"/>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84"/>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row>
    <row r="809" spans="1:62" ht="16.5" customHeight="1" x14ac:dyDescent="0.3">
      <c r="A809" s="8"/>
      <c r="B809" s="8"/>
      <c r="C809" s="8"/>
      <c r="D809" s="8"/>
      <c r="E809" s="8"/>
      <c r="F809" s="2"/>
      <c r="G809" s="9"/>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84"/>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row>
    <row r="810" spans="1:62" ht="16.5" customHeight="1" x14ac:dyDescent="0.3">
      <c r="A810" s="8"/>
      <c r="B810" s="8"/>
      <c r="C810" s="8"/>
      <c r="D810" s="8"/>
      <c r="E810" s="8"/>
      <c r="F810" s="2"/>
      <c r="G810" s="9"/>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84"/>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row>
    <row r="811" spans="1:62" ht="16.5" customHeight="1" x14ac:dyDescent="0.3">
      <c r="A811" s="8"/>
      <c r="B811" s="8"/>
      <c r="C811" s="8"/>
      <c r="D811" s="8"/>
      <c r="E811" s="8"/>
      <c r="F811" s="2"/>
      <c r="G811" s="9"/>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84"/>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row>
    <row r="812" spans="1:62" ht="16.5" customHeight="1" x14ac:dyDescent="0.3">
      <c r="A812" s="8"/>
      <c r="B812" s="8"/>
      <c r="C812" s="8"/>
      <c r="D812" s="8"/>
      <c r="E812" s="8"/>
      <c r="F812" s="2"/>
      <c r="G812" s="9"/>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84"/>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row>
    <row r="813" spans="1:62" ht="16.5" customHeight="1" x14ac:dyDescent="0.3">
      <c r="A813" s="8"/>
      <c r="B813" s="8"/>
      <c r="C813" s="8"/>
      <c r="D813" s="8"/>
      <c r="E813" s="8"/>
      <c r="F813" s="2"/>
      <c r="G813" s="9"/>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84"/>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row>
    <row r="814" spans="1:62" ht="16.5" customHeight="1" x14ac:dyDescent="0.3">
      <c r="A814" s="8"/>
      <c r="B814" s="8"/>
      <c r="C814" s="8"/>
      <c r="D814" s="8"/>
      <c r="E814" s="8"/>
      <c r="F814" s="2"/>
      <c r="G814" s="9"/>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84"/>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row>
    <row r="815" spans="1:62" ht="16.5" customHeight="1" x14ac:dyDescent="0.3">
      <c r="A815" s="8"/>
      <c r="B815" s="8"/>
      <c r="C815" s="8"/>
      <c r="D815" s="8"/>
      <c r="E815" s="8"/>
      <c r="F815" s="2"/>
      <c r="G815" s="9"/>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84"/>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row>
    <row r="816" spans="1:62" ht="16.5" customHeight="1" x14ac:dyDescent="0.3">
      <c r="A816" s="8"/>
      <c r="B816" s="8"/>
      <c r="C816" s="8"/>
      <c r="D816" s="8"/>
      <c r="E816" s="8"/>
      <c r="F816" s="2"/>
      <c r="G816" s="9"/>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84"/>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row>
    <row r="817" spans="1:62" ht="16.5" customHeight="1" x14ac:dyDescent="0.3">
      <c r="A817" s="8"/>
      <c r="B817" s="8"/>
      <c r="C817" s="8"/>
      <c r="D817" s="8"/>
      <c r="E817" s="8"/>
      <c r="F817" s="2"/>
      <c r="G817" s="9"/>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84"/>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row>
    <row r="818" spans="1:62" ht="16.5" customHeight="1" x14ac:dyDescent="0.3">
      <c r="A818" s="8"/>
      <c r="B818" s="8"/>
      <c r="C818" s="8"/>
      <c r="D818" s="8"/>
      <c r="E818" s="8"/>
      <c r="F818" s="2"/>
      <c r="G818" s="9"/>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84"/>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row>
    <row r="819" spans="1:62" ht="16.5" customHeight="1" x14ac:dyDescent="0.3">
      <c r="A819" s="8"/>
      <c r="B819" s="8"/>
      <c r="C819" s="8"/>
      <c r="D819" s="8"/>
      <c r="E819" s="8"/>
      <c r="F819" s="2"/>
      <c r="G819" s="9"/>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84"/>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row>
    <row r="820" spans="1:62" ht="16.5" customHeight="1" x14ac:dyDescent="0.3">
      <c r="A820" s="8"/>
      <c r="B820" s="8"/>
      <c r="C820" s="8"/>
      <c r="D820" s="8"/>
      <c r="E820" s="8"/>
      <c r="F820" s="2"/>
      <c r="G820" s="9"/>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84"/>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row>
    <row r="821" spans="1:62" ht="16.5" customHeight="1" x14ac:dyDescent="0.3">
      <c r="A821" s="8"/>
      <c r="B821" s="8"/>
      <c r="C821" s="8"/>
      <c r="D821" s="8"/>
      <c r="E821" s="8"/>
      <c r="F821" s="2"/>
      <c r="G821" s="9"/>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84"/>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row>
    <row r="822" spans="1:62" ht="16.5" customHeight="1" x14ac:dyDescent="0.3">
      <c r="A822" s="8"/>
      <c r="B822" s="8"/>
      <c r="C822" s="8"/>
      <c r="D822" s="8"/>
      <c r="E822" s="8"/>
      <c r="F822" s="2"/>
      <c r="G822" s="9"/>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84"/>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row>
    <row r="823" spans="1:62" ht="16.5" customHeight="1" x14ac:dyDescent="0.3">
      <c r="A823" s="8"/>
      <c r="B823" s="8"/>
      <c r="C823" s="8"/>
      <c r="D823" s="8"/>
      <c r="E823" s="8"/>
      <c r="F823" s="2"/>
      <c r="G823" s="9"/>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84"/>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row>
    <row r="824" spans="1:62" ht="16.5" customHeight="1" x14ac:dyDescent="0.3">
      <c r="A824" s="8"/>
      <c r="B824" s="8"/>
      <c r="C824" s="8"/>
      <c r="D824" s="8"/>
      <c r="E824" s="8"/>
      <c r="F824" s="2"/>
      <c r="G824" s="9"/>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84"/>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row>
    <row r="825" spans="1:62" ht="16.5" customHeight="1" x14ac:dyDescent="0.3">
      <c r="A825" s="8"/>
      <c r="B825" s="8"/>
      <c r="C825" s="8"/>
      <c r="D825" s="8"/>
      <c r="E825" s="8"/>
      <c r="F825" s="2"/>
      <c r="G825" s="9"/>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84"/>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row>
    <row r="826" spans="1:62" ht="16.5" customHeight="1" x14ac:dyDescent="0.3">
      <c r="A826" s="8"/>
      <c r="B826" s="8"/>
      <c r="C826" s="8"/>
      <c r="D826" s="8"/>
      <c r="E826" s="8"/>
      <c r="F826" s="2"/>
      <c r="G826" s="9"/>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84"/>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row>
    <row r="827" spans="1:62" ht="16.5" customHeight="1" x14ac:dyDescent="0.3">
      <c r="A827" s="8"/>
      <c r="B827" s="8"/>
      <c r="C827" s="8"/>
      <c r="D827" s="8"/>
      <c r="E827" s="8"/>
      <c r="F827" s="2"/>
      <c r="G827" s="9"/>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84"/>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row>
    <row r="828" spans="1:62" ht="16.5" customHeight="1" x14ac:dyDescent="0.3">
      <c r="A828" s="8"/>
      <c r="B828" s="8"/>
      <c r="C828" s="8"/>
      <c r="D828" s="8"/>
      <c r="E828" s="8"/>
      <c r="F828" s="2"/>
      <c r="G828" s="9"/>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84"/>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row>
    <row r="829" spans="1:62" ht="16.5" customHeight="1" x14ac:dyDescent="0.3">
      <c r="A829" s="8"/>
      <c r="B829" s="8"/>
      <c r="C829" s="8"/>
      <c r="D829" s="8"/>
      <c r="E829" s="8"/>
      <c r="F829" s="2"/>
      <c r="G829" s="9"/>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84"/>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row>
    <row r="830" spans="1:62" ht="16.5" customHeight="1" x14ac:dyDescent="0.3">
      <c r="A830" s="8"/>
      <c r="B830" s="8"/>
      <c r="C830" s="8"/>
      <c r="D830" s="8"/>
      <c r="E830" s="8"/>
      <c r="F830" s="2"/>
      <c r="G830" s="9"/>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84"/>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row>
    <row r="831" spans="1:62" ht="16.5" customHeight="1" x14ac:dyDescent="0.3">
      <c r="A831" s="8"/>
      <c r="B831" s="8"/>
      <c r="C831" s="8"/>
      <c r="D831" s="8"/>
      <c r="E831" s="8"/>
      <c r="F831" s="2"/>
      <c r="G831" s="9"/>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84"/>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row>
    <row r="832" spans="1:62" ht="16.5" customHeight="1" x14ac:dyDescent="0.3">
      <c r="A832" s="8"/>
      <c r="B832" s="8"/>
      <c r="C832" s="8"/>
      <c r="D832" s="8"/>
      <c r="E832" s="8"/>
      <c r="F832" s="2"/>
      <c r="G832" s="9"/>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84"/>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row>
    <row r="833" spans="1:62" ht="16.5" customHeight="1" x14ac:dyDescent="0.3">
      <c r="A833" s="8"/>
      <c r="B833" s="8"/>
      <c r="C833" s="8"/>
      <c r="D833" s="8"/>
      <c r="E833" s="8"/>
      <c r="F833" s="2"/>
      <c r="G833" s="9"/>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84"/>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row>
    <row r="834" spans="1:62" ht="16.5" customHeight="1" x14ac:dyDescent="0.3">
      <c r="A834" s="8"/>
      <c r="B834" s="8"/>
      <c r="C834" s="8"/>
      <c r="D834" s="8"/>
      <c r="E834" s="8"/>
      <c r="F834" s="2"/>
      <c r="G834" s="9"/>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84"/>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row>
    <row r="835" spans="1:62" ht="16.5" customHeight="1" x14ac:dyDescent="0.3">
      <c r="A835" s="8"/>
      <c r="B835" s="8"/>
      <c r="C835" s="8"/>
      <c r="D835" s="8"/>
      <c r="E835" s="8"/>
      <c r="F835" s="2"/>
      <c r="G835" s="9"/>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84"/>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row>
    <row r="836" spans="1:62" ht="16.5" customHeight="1" x14ac:dyDescent="0.3">
      <c r="A836" s="8"/>
      <c r="B836" s="8"/>
      <c r="C836" s="8"/>
      <c r="D836" s="8"/>
      <c r="E836" s="8"/>
      <c r="F836" s="2"/>
      <c r="G836" s="9"/>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84"/>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row>
    <row r="837" spans="1:62" ht="16.5" customHeight="1" x14ac:dyDescent="0.3">
      <c r="A837" s="8"/>
      <c r="B837" s="8"/>
      <c r="C837" s="8"/>
      <c r="D837" s="8"/>
      <c r="E837" s="8"/>
      <c r="F837" s="2"/>
      <c r="G837" s="9"/>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84"/>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row>
    <row r="838" spans="1:62" ht="16.5" customHeight="1" x14ac:dyDescent="0.3">
      <c r="A838" s="8"/>
      <c r="B838" s="8"/>
      <c r="C838" s="8"/>
      <c r="D838" s="8"/>
      <c r="E838" s="8"/>
      <c r="F838" s="2"/>
      <c r="G838" s="9"/>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84"/>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row>
    <row r="839" spans="1:62" ht="16.5" customHeight="1" x14ac:dyDescent="0.3">
      <c r="A839" s="8"/>
      <c r="B839" s="8"/>
      <c r="C839" s="8"/>
      <c r="D839" s="8"/>
      <c r="E839" s="8"/>
      <c r="F839" s="2"/>
      <c r="G839" s="9"/>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84"/>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row>
    <row r="840" spans="1:62" ht="16.5" customHeight="1" x14ac:dyDescent="0.3">
      <c r="A840" s="8"/>
      <c r="B840" s="8"/>
      <c r="C840" s="8"/>
      <c r="D840" s="8"/>
      <c r="E840" s="8"/>
      <c r="F840" s="2"/>
      <c r="G840" s="9"/>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84"/>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row>
    <row r="841" spans="1:62" ht="16.5" customHeight="1" x14ac:dyDescent="0.3">
      <c r="A841" s="8"/>
      <c r="B841" s="8"/>
      <c r="C841" s="8"/>
      <c r="D841" s="8"/>
      <c r="E841" s="8"/>
      <c r="F841" s="2"/>
      <c r="G841" s="9"/>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84"/>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row>
    <row r="842" spans="1:62" ht="16.5" customHeight="1" x14ac:dyDescent="0.3">
      <c r="A842" s="8"/>
      <c r="B842" s="8"/>
      <c r="C842" s="8"/>
      <c r="D842" s="8"/>
      <c r="E842" s="8"/>
      <c r="F842" s="2"/>
      <c r="G842" s="9"/>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84"/>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row>
    <row r="843" spans="1:62" ht="16.5" customHeight="1" x14ac:dyDescent="0.3">
      <c r="A843" s="8"/>
      <c r="B843" s="8"/>
      <c r="C843" s="8"/>
      <c r="D843" s="8"/>
      <c r="E843" s="8"/>
      <c r="F843" s="2"/>
      <c r="G843" s="9"/>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84"/>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row>
    <row r="844" spans="1:62" ht="16.5" customHeight="1" x14ac:dyDescent="0.3">
      <c r="A844" s="8"/>
      <c r="B844" s="8"/>
      <c r="C844" s="8"/>
      <c r="D844" s="8"/>
      <c r="E844" s="8"/>
      <c r="F844" s="2"/>
      <c r="G844" s="9"/>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84"/>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row>
    <row r="845" spans="1:62" ht="16.5" customHeight="1" x14ac:dyDescent="0.3">
      <c r="A845" s="8"/>
      <c r="B845" s="8"/>
      <c r="C845" s="8"/>
      <c r="D845" s="8"/>
      <c r="E845" s="8"/>
      <c r="F845" s="2"/>
      <c r="G845" s="9"/>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84"/>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row>
    <row r="846" spans="1:62" ht="16.5" customHeight="1" x14ac:dyDescent="0.3">
      <c r="A846" s="8"/>
      <c r="B846" s="8"/>
      <c r="C846" s="8"/>
      <c r="D846" s="8"/>
      <c r="E846" s="8"/>
      <c r="F846" s="2"/>
      <c r="G846" s="9"/>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84"/>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row>
    <row r="847" spans="1:62" ht="16.5" customHeight="1" x14ac:dyDescent="0.3">
      <c r="A847" s="8"/>
      <c r="B847" s="8"/>
      <c r="C847" s="8"/>
      <c r="D847" s="8"/>
      <c r="E847" s="8"/>
      <c r="F847" s="2"/>
      <c r="G847" s="9"/>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84"/>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row>
    <row r="848" spans="1:62" ht="16.5" customHeight="1" x14ac:dyDescent="0.3">
      <c r="A848" s="8"/>
      <c r="B848" s="8"/>
      <c r="C848" s="8"/>
      <c r="D848" s="8"/>
      <c r="E848" s="8"/>
      <c r="F848" s="2"/>
      <c r="G848" s="9"/>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84"/>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row>
    <row r="849" spans="1:62" ht="16.5" customHeight="1" x14ac:dyDescent="0.3">
      <c r="A849" s="8"/>
      <c r="B849" s="8"/>
      <c r="C849" s="8"/>
      <c r="D849" s="8"/>
      <c r="E849" s="8"/>
      <c r="F849" s="2"/>
      <c r="G849" s="9"/>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84"/>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row>
    <row r="850" spans="1:62" ht="16.5" customHeight="1" x14ac:dyDescent="0.3">
      <c r="A850" s="8"/>
      <c r="B850" s="8"/>
      <c r="C850" s="8"/>
      <c r="D850" s="8"/>
      <c r="E850" s="8"/>
      <c r="F850" s="2"/>
      <c r="G850" s="9"/>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84"/>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row>
    <row r="851" spans="1:62" ht="16.5" customHeight="1" x14ac:dyDescent="0.3">
      <c r="A851" s="8"/>
      <c r="B851" s="8"/>
      <c r="C851" s="8"/>
      <c r="D851" s="8"/>
      <c r="E851" s="8"/>
      <c r="F851" s="2"/>
      <c r="G851" s="9"/>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84"/>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row>
    <row r="852" spans="1:62" ht="16.5" customHeight="1" x14ac:dyDescent="0.3">
      <c r="A852" s="8"/>
      <c r="B852" s="8"/>
      <c r="C852" s="8"/>
      <c r="D852" s="8"/>
      <c r="E852" s="8"/>
      <c r="F852" s="2"/>
      <c r="G852" s="9"/>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84"/>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row>
    <row r="853" spans="1:62" ht="16.5" customHeight="1" x14ac:dyDescent="0.3">
      <c r="A853" s="8"/>
      <c r="B853" s="8"/>
      <c r="C853" s="8"/>
      <c r="D853" s="8"/>
      <c r="E853" s="8"/>
      <c r="F853" s="2"/>
      <c r="G853" s="9"/>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84"/>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row>
    <row r="854" spans="1:62" ht="16.5" customHeight="1" x14ac:dyDescent="0.3">
      <c r="A854" s="8"/>
      <c r="B854" s="8"/>
      <c r="C854" s="8"/>
      <c r="D854" s="8"/>
      <c r="E854" s="8"/>
      <c r="F854" s="2"/>
      <c r="G854" s="9"/>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84"/>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row>
    <row r="855" spans="1:62" ht="16.5" customHeight="1" x14ac:dyDescent="0.3">
      <c r="A855" s="8"/>
      <c r="B855" s="8"/>
      <c r="C855" s="8"/>
      <c r="D855" s="8"/>
      <c r="E855" s="8"/>
      <c r="F855" s="2"/>
      <c r="G855" s="9"/>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84"/>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row>
    <row r="856" spans="1:62" ht="16.5" customHeight="1" x14ac:dyDescent="0.3">
      <c r="A856" s="8"/>
      <c r="B856" s="8"/>
      <c r="C856" s="8"/>
      <c r="D856" s="8"/>
      <c r="E856" s="8"/>
      <c r="F856" s="2"/>
      <c r="G856" s="9"/>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84"/>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row>
    <row r="857" spans="1:62" ht="16.5" customHeight="1" x14ac:dyDescent="0.3">
      <c r="A857" s="8"/>
      <c r="B857" s="8"/>
      <c r="C857" s="8"/>
      <c r="D857" s="8"/>
      <c r="E857" s="8"/>
      <c r="F857" s="2"/>
      <c r="G857" s="9"/>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84"/>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row>
    <row r="858" spans="1:62" ht="16.5" customHeight="1" x14ac:dyDescent="0.3">
      <c r="A858" s="8"/>
      <c r="B858" s="8"/>
      <c r="C858" s="8"/>
      <c r="D858" s="8"/>
      <c r="E858" s="8"/>
      <c r="F858" s="2"/>
      <c r="G858" s="9"/>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84"/>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row>
    <row r="859" spans="1:62" ht="16.5" customHeight="1" x14ac:dyDescent="0.3">
      <c r="A859" s="8"/>
      <c r="B859" s="8"/>
      <c r="C859" s="8"/>
      <c r="D859" s="8"/>
      <c r="E859" s="8"/>
      <c r="F859" s="2"/>
      <c r="G859" s="9"/>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84"/>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row>
    <row r="860" spans="1:62" ht="16.5" customHeight="1" x14ac:dyDescent="0.3">
      <c r="A860" s="8"/>
      <c r="B860" s="8"/>
      <c r="C860" s="8"/>
      <c r="D860" s="8"/>
      <c r="E860" s="8"/>
      <c r="F860" s="2"/>
      <c r="G860" s="9"/>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84"/>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row>
    <row r="861" spans="1:62" ht="16.5" customHeight="1" x14ac:dyDescent="0.3">
      <c r="A861" s="8"/>
      <c r="B861" s="8"/>
      <c r="C861" s="8"/>
      <c r="D861" s="8"/>
      <c r="E861" s="8"/>
      <c r="F861" s="2"/>
      <c r="G861" s="9"/>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84"/>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row>
    <row r="862" spans="1:62" ht="16.5" customHeight="1" x14ac:dyDescent="0.3">
      <c r="A862" s="8"/>
      <c r="B862" s="8"/>
      <c r="C862" s="8"/>
      <c r="D862" s="8"/>
      <c r="E862" s="8"/>
      <c r="F862" s="2"/>
      <c r="G862" s="9"/>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84"/>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row>
    <row r="863" spans="1:62" ht="16.5" customHeight="1" x14ac:dyDescent="0.3">
      <c r="A863" s="8"/>
      <c r="B863" s="8"/>
      <c r="C863" s="8"/>
      <c r="D863" s="8"/>
      <c r="E863" s="8"/>
      <c r="F863" s="2"/>
      <c r="G863" s="9"/>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84"/>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row>
    <row r="864" spans="1:62" ht="16.5" customHeight="1" x14ac:dyDescent="0.3">
      <c r="A864" s="8"/>
      <c r="B864" s="8"/>
      <c r="C864" s="8"/>
      <c r="D864" s="8"/>
      <c r="E864" s="8"/>
      <c r="F864" s="2"/>
      <c r="G864" s="9"/>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84"/>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row>
    <row r="865" spans="1:62" ht="16.5" customHeight="1" x14ac:dyDescent="0.3">
      <c r="A865" s="8"/>
      <c r="B865" s="8"/>
      <c r="C865" s="8"/>
      <c r="D865" s="8"/>
      <c r="E865" s="8"/>
      <c r="F865" s="2"/>
      <c r="G865" s="9"/>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84"/>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row>
    <row r="866" spans="1:62" ht="16.5" customHeight="1" x14ac:dyDescent="0.3">
      <c r="A866" s="8"/>
      <c r="B866" s="8"/>
      <c r="C866" s="8"/>
      <c r="D866" s="8"/>
      <c r="E866" s="8"/>
      <c r="F866" s="2"/>
      <c r="G866" s="9"/>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84"/>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row>
    <row r="867" spans="1:62" ht="16.5" customHeight="1" x14ac:dyDescent="0.3">
      <c r="A867" s="8"/>
      <c r="B867" s="8"/>
      <c r="C867" s="8"/>
      <c r="D867" s="8"/>
      <c r="E867" s="8"/>
      <c r="F867" s="2"/>
      <c r="G867" s="9"/>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84"/>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row>
    <row r="868" spans="1:62" ht="16.5" customHeight="1" x14ac:dyDescent="0.3">
      <c r="A868" s="8"/>
      <c r="B868" s="8"/>
      <c r="C868" s="8"/>
      <c r="D868" s="8"/>
      <c r="E868" s="8"/>
      <c r="F868" s="2"/>
      <c r="G868" s="9"/>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84"/>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row>
    <row r="869" spans="1:62" ht="16.5" customHeight="1" x14ac:dyDescent="0.3">
      <c r="A869" s="8"/>
      <c r="B869" s="8"/>
      <c r="C869" s="8"/>
      <c r="D869" s="8"/>
      <c r="E869" s="8"/>
      <c r="F869" s="2"/>
      <c r="G869" s="9"/>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84"/>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row>
    <row r="870" spans="1:62" ht="16.5" customHeight="1" x14ac:dyDescent="0.3">
      <c r="A870" s="8"/>
      <c r="B870" s="8"/>
      <c r="C870" s="8"/>
      <c r="D870" s="8"/>
      <c r="E870" s="8"/>
      <c r="F870" s="2"/>
      <c r="G870" s="9"/>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84"/>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row>
    <row r="871" spans="1:62" ht="16.5" customHeight="1" x14ac:dyDescent="0.3">
      <c r="A871" s="8"/>
      <c r="B871" s="8"/>
      <c r="C871" s="8"/>
      <c r="D871" s="8"/>
      <c r="E871" s="8"/>
      <c r="F871" s="2"/>
      <c r="G871" s="9"/>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84"/>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row>
    <row r="872" spans="1:62" ht="16.5" customHeight="1" x14ac:dyDescent="0.3">
      <c r="A872" s="8"/>
      <c r="B872" s="8"/>
      <c r="C872" s="8"/>
      <c r="D872" s="8"/>
      <c r="E872" s="8"/>
      <c r="F872" s="2"/>
      <c r="G872" s="9"/>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84"/>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row>
    <row r="873" spans="1:62" ht="16.5" customHeight="1" x14ac:dyDescent="0.3">
      <c r="A873" s="8"/>
      <c r="B873" s="8"/>
      <c r="C873" s="8"/>
      <c r="D873" s="8"/>
      <c r="E873" s="8"/>
      <c r="F873" s="2"/>
      <c r="G873" s="9"/>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84"/>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row>
    <row r="874" spans="1:62" ht="16.5" customHeight="1" x14ac:dyDescent="0.3">
      <c r="A874" s="8"/>
      <c r="B874" s="8"/>
      <c r="C874" s="8"/>
      <c r="D874" s="8"/>
      <c r="E874" s="8"/>
      <c r="F874" s="2"/>
      <c r="G874" s="9"/>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84"/>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row>
    <row r="875" spans="1:62" ht="16.5" customHeight="1" x14ac:dyDescent="0.3">
      <c r="A875" s="8"/>
      <c r="B875" s="8"/>
      <c r="C875" s="8"/>
      <c r="D875" s="8"/>
      <c r="E875" s="8"/>
      <c r="F875" s="2"/>
      <c r="G875" s="9"/>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84"/>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row>
    <row r="876" spans="1:62" ht="16.5" customHeight="1" x14ac:dyDescent="0.3">
      <c r="A876" s="8"/>
      <c r="B876" s="8"/>
      <c r="C876" s="8"/>
      <c r="D876" s="8"/>
      <c r="E876" s="8"/>
      <c r="F876" s="2"/>
      <c r="G876" s="9"/>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84"/>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row>
    <row r="877" spans="1:62" ht="16.5" customHeight="1" x14ac:dyDescent="0.3">
      <c r="A877" s="8"/>
      <c r="B877" s="8"/>
      <c r="C877" s="8"/>
      <c r="D877" s="8"/>
      <c r="E877" s="8"/>
      <c r="F877" s="2"/>
      <c r="G877" s="9"/>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84"/>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row>
    <row r="878" spans="1:62" ht="16.5" customHeight="1" x14ac:dyDescent="0.3">
      <c r="A878" s="8"/>
      <c r="B878" s="8"/>
      <c r="C878" s="8"/>
      <c r="D878" s="8"/>
      <c r="E878" s="8"/>
      <c r="F878" s="2"/>
      <c r="G878" s="9"/>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84"/>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row>
    <row r="879" spans="1:62" ht="16.5" customHeight="1" x14ac:dyDescent="0.3">
      <c r="A879" s="8"/>
      <c r="B879" s="8"/>
      <c r="C879" s="8"/>
      <c r="D879" s="8"/>
      <c r="E879" s="8"/>
      <c r="F879" s="2"/>
      <c r="G879" s="9"/>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84"/>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row>
    <row r="880" spans="1:62" ht="16.5" customHeight="1" x14ac:dyDescent="0.3">
      <c r="A880" s="8"/>
      <c r="B880" s="8"/>
      <c r="C880" s="8"/>
      <c r="D880" s="8"/>
      <c r="E880" s="8"/>
      <c r="F880" s="2"/>
      <c r="G880" s="9"/>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84"/>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row>
    <row r="881" spans="1:62" ht="16.5" customHeight="1" x14ac:dyDescent="0.3">
      <c r="A881" s="8"/>
      <c r="B881" s="8"/>
      <c r="C881" s="8"/>
      <c r="D881" s="8"/>
      <c r="E881" s="8"/>
      <c r="F881" s="2"/>
      <c r="G881" s="9"/>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84"/>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row>
    <row r="882" spans="1:62" ht="16.5" customHeight="1" x14ac:dyDescent="0.3">
      <c r="A882" s="8"/>
      <c r="B882" s="8"/>
      <c r="C882" s="8"/>
      <c r="D882" s="8"/>
      <c r="E882" s="8"/>
      <c r="F882" s="2"/>
      <c r="G882" s="9"/>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84"/>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row>
    <row r="883" spans="1:62" ht="16.5" customHeight="1" x14ac:dyDescent="0.3">
      <c r="A883" s="8"/>
      <c r="B883" s="8"/>
      <c r="C883" s="8"/>
      <c r="D883" s="8"/>
      <c r="E883" s="8"/>
      <c r="F883" s="2"/>
      <c r="G883" s="9"/>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84"/>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row>
    <row r="884" spans="1:62" ht="16.5" customHeight="1" x14ac:dyDescent="0.3">
      <c r="A884" s="8"/>
      <c r="B884" s="8"/>
      <c r="C884" s="8"/>
      <c r="D884" s="8"/>
      <c r="E884" s="8"/>
      <c r="F884" s="2"/>
      <c r="G884" s="9"/>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84"/>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row>
    <row r="885" spans="1:62" ht="16.5" customHeight="1" x14ac:dyDescent="0.3">
      <c r="A885" s="8"/>
      <c r="B885" s="8"/>
      <c r="C885" s="8"/>
      <c r="D885" s="8"/>
      <c r="E885" s="8"/>
      <c r="F885" s="2"/>
      <c r="G885" s="9"/>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84"/>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row>
    <row r="886" spans="1:62" ht="16.5" customHeight="1" x14ac:dyDescent="0.3">
      <c r="A886" s="8"/>
      <c r="B886" s="8"/>
      <c r="C886" s="8"/>
      <c r="D886" s="8"/>
      <c r="E886" s="8"/>
      <c r="F886" s="2"/>
      <c r="G886" s="9"/>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84"/>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row>
    <row r="887" spans="1:62" ht="16.5" customHeight="1" x14ac:dyDescent="0.3">
      <c r="A887" s="8"/>
      <c r="B887" s="8"/>
      <c r="C887" s="8"/>
      <c r="D887" s="8"/>
      <c r="E887" s="8"/>
      <c r="F887" s="2"/>
      <c r="G887" s="9"/>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84"/>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row>
    <row r="888" spans="1:62" ht="16.5" customHeight="1" x14ac:dyDescent="0.3">
      <c r="A888" s="8"/>
      <c r="B888" s="8"/>
      <c r="C888" s="8"/>
      <c r="D888" s="8"/>
      <c r="E888" s="8"/>
      <c r="F888" s="2"/>
      <c r="G888" s="9"/>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84"/>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row>
    <row r="889" spans="1:62" ht="16.5" customHeight="1" x14ac:dyDescent="0.3">
      <c r="A889" s="8"/>
      <c r="B889" s="8"/>
      <c r="C889" s="8"/>
      <c r="D889" s="8"/>
      <c r="E889" s="8"/>
      <c r="F889" s="2"/>
      <c r="G889" s="9"/>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84"/>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row>
    <row r="890" spans="1:62" ht="16.5" customHeight="1" x14ac:dyDescent="0.3">
      <c r="A890" s="8"/>
      <c r="B890" s="8"/>
      <c r="C890" s="8"/>
      <c r="D890" s="8"/>
      <c r="E890" s="8"/>
      <c r="F890" s="2"/>
      <c r="G890" s="9"/>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84"/>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row>
    <row r="891" spans="1:62" ht="16.5" customHeight="1" x14ac:dyDescent="0.3">
      <c r="A891" s="8"/>
      <c r="B891" s="8"/>
      <c r="C891" s="8"/>
      <c r="D891" s="8"/>
      <c r="E891" s="8"/>
      <c r="F891" s="2"/>
      <c r="G891" s="9"/>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84"/>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row>
    <row r="892" spans="1:62" ht="16.5" customHeight="1" x14ac:dyDescent="0.3">
      <c r="A892" s="8"/>
      <c r="B892" s="8"/>
      <c r="C892" s="8"/>
      <c r="D892" s="8"/>
      <c r="E892" s="8"/>
      <c r="F892" s="2"/>
      <c r="G892" s="9"/>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84"/>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row>
    <row r="893" spans="1:62" ht="16.5" customHeight="1" x14ac:dyDescent="0.3">
      <c r="A893" s="8"/>
      <c r="B893" s="8"/>
      <c r="C893" s="8"/>
      <c r="D893" s="8"/>
      <c r="E893" s="8"/>
      <c r="F893" s="2"/>
      <c r="G893" s="9"/>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84"/>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row>
    <row r="894" spans="1:62" ht="16.5" customHeight="1" x14ac:dyDescent="0.3">
      <c r="A894" s="8"/>
      <c r="B894" s="8"/>
      <c r="C894" s="8"/>
      <c r="D894" s="8"/>
      <c r="E894" s="8"/>
      <c r="F894" s="2"/>
      <c r="G894" s="9"/>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84"/>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row>
    <row r="895" spans="1:62" ht="16.5" customHeight="1" x14ac:dyDescent="0.3">
      <c r="A895" s="8"/>
      <c r="B895" s="8"/>
      <c r="C895" s="8"/>
      <c r="D895" s="8"/>
      <c r="E895" s="8"/>
      <c r="F895" s="2"/>
      <c r="G895" s="9"/>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84"/>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row>
    <row r="896" spans="1:62" ht="16.5" customHeight="1" x14ac:dyDescent="0.3">
      <c r="A896" s="8"/>
      <c r="B896" s="8"/>
      <c r="C896" s="8"/>
      <c r="D896" s="8"/>
      <c r="E896" s="8"/>
      <c r="F896" s="2"/>
      <c r="G896" s="9"/>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84"/>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row>
    <row r="897" spans="1:62" ht="16.5" customHeight="1" x14ac:dyDescent="0.3">
      <c r="A897" s="8"/>
      <c r="B897" s="8"/>
      <c r="C897" s="8"/>
      <c r="D897" s="8"/>
      <c r="E897" s="8"/>
      <c r="F897" s="2"/>
      <c r="G897" s="9"/>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84"/>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row>
    <row r="898" spans="1:62" ht="16.5" customHeight="1" x14ac:dyDescent="0.3">
      <c r="A898" s="8"/>
      <c r="B898" s="8"/>
      <c r="C898" s="8"/>
      <c r="D898" s="8"/>
      <c r="E898" s="8"/>
      <c r="F898" s="2"/>
      <c r="G898" s="9"/>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84"/>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row>
    <row r="899" spans="1:62" ht="16.5" customHeight="1" x14ac:dyDescent="0.3">
      <c r="A899" s="8"/>
      <c r="B899" s="8"/>
      <c r="C899" s="8"/>
      <c r="D899" s="8"/>
      <c r="E899" s="8"/>
      <c r="F899" s="2"/>
      <c r="G899" s="9"/>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84"/>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row>
    <row r="900" spans="1:62" ht="16.5" customHeight="1" x14ac:dyDescent="0.3">
      <c r="A900" s="8"/>
      <c r="B900" s="8"/>
      <c r="C900" s="8"/>
      <c r="D900" s="8"/>
      <c r="E900" s="8"/>
      <c r="F900" s="2"/>
      <c r="G900" s="9"/>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84"/>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row>
    <row r="901" spans="1:62" ht="16.5" customHeight="1" x14ac:dyDescent="0.3">
      <c r="A901" s="8"/>
      <c r="B901" s="8"/>
      <c r="C901" s="8"/>
      <c r="D901" s="8"/>
      <c r="E901" s="8"/>
      <c r="F901" s="2"/>
      <c r="G901" s="9"/>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84"/>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row>
    <row r="902" spans="1:62" ht="16.5" customHeight="1" x14ac:dyDescent="0.3">
      <c r="A902" s="8"/>
      <c r="B902" s="8"/>
      <c r="C902" s="8"/>
      <c r="D902" s="8"/>
      <c r="E902" s="8"/>
      <c r="F902" s="2"/>
      <c r="G902" s="9"/>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84"/>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row>
    <row r="903" spans="1:62" ht="16.5" customHeight="1" x14ac:dyDescent="0.3">
      <c r="A903" s="8"/>
      <c r="B903" s="8"/>
      <c r="C903" s="8"/>
      <c r="D903" s="8"/>
      <c r="E903" s="8"/>
      <c r="F903" s="2"/>
      <c r="G903" s="9"/>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84"/>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row>
    <row r="904" spans="1:62" ht="16.5" customHeight="1" x14ac:dyDescent="0.3">
      <c r="A904" s="8"/>
      <c r="B904" s="8"/>
      <c r="C904" s="8"/>
      <c r="D904" s="8"/>
      <c r="E904" s="8"/>
      <c r="F904" s="2"/>
      <c r="G904" s="9"/>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84"/>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row>
    <row r="905" spans="1:62" ht="16.5" customHeight="1" x14ac:dyDescent="0.3">
      <c r="A905" s="8"/>
      <c r="B905" s="8"/>
      <c r="C905" s="8"/>
      <c r="D905" s="8"/>
      <c r="E905" s="8"/>
      <c r="F905" s="2"/>
      <c r="G905" s="9"/>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84"/>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row>
    <row r="906" spans="1:62" ht="16.5" customHeight="1" x14ac:dyDescent="0.3">
      <c r="A906" s="8"/>
      <c r="B906" s="8"/>
      <c r="C906" s="8"/>
      <c r="D906" s="8"/>
      <c r="E906" s="8"/>
      <c r="F906" s="2"/>
      <c r="G906" s="9"/>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84"/>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row>
    <row r="907" spans="1:62" ht="16.5" customHeight="1" x14ac:dyDescent="0.3">
      <c r="A907" s="8"/>
      <c r="B907" s="8"/>
      <c r="C907" s="8"/>
      <c r="D907" s="8"/>
      <c r="E907" s="8"/>
      <c r="F907" s="2"/>
      <c r="G907" s="9"/>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84"/>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row>
    <row r="908" spans="1:62" ht="16.5" customHeight="1" x14ac:dyDescent="0.3">
      <c r="A908" s="8"/>
      <c r="B908" s="8"/>
      <c r="C908" s="8"/>
      <c r="D908" s="8"/>
      <c r="E908" s="8"/>
      <c r="F908" s="2"/>
      <c r="G908" s="9"/>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84"/>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row>
    <row r="909" spans="1:62" ht="16.5" customHeight="1" x14ac:dyDescent="0.3">
      <c r="A909" s="8"/>
      <c r="B909" s="8"/>
      <c r="C909" s="8"/>
      <c r="D909" s="8"/>
      <c r="E909" s="8"/>
      <c r="F909" s="2"/>
      <c r="G909" s="9"/>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84"/>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row>
    <row r="910" spans="1:62" ht="16.5" customHeight="1" x14ac:dyDescent="0.3">
      <c r="A910" s="8"/>
      <c r="B910" s="8"/>
      <c r="C910" s="8"/>
      <c r="D910" s="8"/>
      <c r="E910" s="8"/>
      <c r="F910" s="2"/>
      <c r="G910" s="9"/>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84"/>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row>
    <row r="911" spans="1:62" ht="16.5" customHeight="1" x14ac:dyDescent="0.3">
      <c r="A911" s="8"/>
      <c r="B911" s="8"/>
      <c r="C911" s="8"/>
      <c r="D911" s="8"/>
      <c r="E911" s="8"/>
      <c r="F911" s="2"/>
      <c r="G911" s="9"/>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84"/>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row>
    <row r="912" spans="1:62" ht="16.5" customHeight="1" x14ac:dyDescent="0.3">
      <c r="A912" s="8"/>
      <c r="B912" s="8"/>
      <c r="C912" s="8"/>
      <c r="D912" s="8"/>
      <c r="E912" s="8"/>
      <c r="F912" s="2"/>
      <c r="G912" s="9"/>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84"/>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row>
    <row r="913" spans="1:62" ht="16.5" customHeight="1" x14ac:dyDescent="0.3">
      <c r="A913" s="8"/>
      <c r="B913" s="8"/>
      <c r="C913" s="8"/>
      <c r="D913" s="8"/>
      <c r="E913" s="8"/>
      <c r="F913" s="2"/>
      <c r="G913" s="9"/>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84"/>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row>
    <row r="914" spans="1:62" ht="16.5" customHeight="1" x14ac:dyDescent="0.3">
      <c r="A914" s="8"/>
      <c r="B914" s="8"/>
      <c r="C914" s="8"/>
      <c r="D914" s="8"/>
      <c r="E914" s="8"/>
      <c r="F914" s="2"/>
      <c r="G914" s="9"/>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84"/>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row>
    <row r="915" spans="1:62" ht="16.5" customHeight="1" x14ac:dyDescent="0.3">
      <c r="A915" s="8"/>
      <c r="B915" s="8"/>
      <c r="C915" s="8"/>
      <c r="D915" s="8"/>
      <c r="E915" s="8"/>
      <c r="F915" s="2"/>
      <c r="G915" s="9"/>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84"/>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row>
    <row r="916" spans="1:62" ht="16.5" customHeight="1" x14ac:dyDescent="0.3">
      <c r="A916" s="8"/>
      <c r="B916" s="8"/>
      <c r="C916" s="8"/>
      <c r="D916" s="8"/>
      <c r="E916" s="8"/>
      <c r="F916" s="2"/>
      <c r="G916" s="9"/>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84"/>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row>
    <row r="917" spans="1:62" ht="16.5" customHeight="1" x14ac:dyDescent="0.3">
      <c r="A917" s="8"/>
      <c r="B917" s="8"/>
      <c r="C917" s="8"/>
      <c r="D917" s="8"/>
      <c r="E917" s="8"/>
      <c r="F917" s="2"/>
      <c r="G917" s="9"/>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84"/>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row>
    <row r="918" spans="1:62" ht="16.5" customHeight="1" x14ac:dyDescent="0.3">
      <c r="A918" s="8"/>
      <c r="B918" s="8"/>
      <c r="C918" s="8"/>
      <c r="D918" s="8"/>
      <c r="E918" s="8"/>
      <c r="F918" s="2"/>
      <c r="G918" s="9"/>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84"/>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row>
    <row r="919" spans="1:62" ht="16.5" customHeight="1" x14ac:dyDescent="0.3">
      <c r="A919" s="8"/>
      <c r="B919" s="8"/>
      <c r="C919" s="8"/>
      <c r="D919" s="8"/>
      <c r="E919" s="8"/>
      <c r="F919" s="2"/>
      <c r="G919" s="9"/>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84"/>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row>
    <row r="920" spans="1:62" ht="16.5" customHeight="1" x14ac:dyDescent="0.3">
      <c r="A920" s="8"/>
      <c r="B920" s="8"/>
      <c r="C920" s="8"/>
      <c r="D920" s="8"/>
      <c r="E920" s="8"/>
      <c r="F920" s="2"/>
      <c r="G920" s="9"/>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84"/>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row>
    <row r="921" spans="1:62" ht="16.5" customHeight="1" x14ac:dyDescent="0.3">
      <c r="A921" s="8"/>
      <c r="B921" s="8"/>
      <c r="C921" s="8"/>
      <c r="D921" s="8"/>
      <c r="E921" s="8"/>
      <c r="F921" s="2"/>
      <c r="G921" s="9"/>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84"/>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row>
    <row r="922" spans="1:62" ht="16.5" customHeight="1" x14ac:dyDescent="0.3">
      <c r="A922" s="8"/>
      <c r="B922" s="8"/>
      <c r="C922" s="8"/>
      <c r="D922" s="8"/>
      <c r="E922" s="8"/>
      <c r="F922" s="2"/>
      <c r="G922" s="9"/>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84"/>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row>
    <row r="923" spans="1:62" ht="16.5" customHeight="1" x14ac:dyDescent="0.3">
      <c r="A923" s="8"/>
      <c r="B923" s="8"/>
      <c r="C923" s="8"/>
      <c r="D923" s="8"/>
      <c r="E923" s="8"/>
      <c r="F923" s="2"/>
      <c r="G923" s="9"/>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84"/>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row>
    <row r="924" spans="1:62" ht="16.5" customHeight="1" x14ac:dyDescent="0.3">
      <c r="A924" s="8"/>
      <c r="B924" s="8"/>
      <c r="C924" s="8"/>
      <c r="D924" s="8"/>
      <c r="E924" s="8"/>
      <c r="F924" s="2"/>
      <c r="G924" s="9"/>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84"/>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row>
    <row r="925" spans="1:62" ht="16.5" customHeight="1" x14ac:dyDescent="0.3">
      <c r="A925" s="8"/>
      <c r="B925" s="8"/>
      <c r="C925" s="8"/>
      <c r="D925" s="8"/>
      <c r="E925" s="8"/>
      <c r="F925" s="2"/>
      <c r="G925" s="9"/>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84"/>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row>
    <row r="926" spans="1:62" ht="16.5" customHeight="1" x14ac:dyDescent="0.3">
      <c r="A926" s="8"/>
      <c r="B926" s="8"/>
      <c r="C926" s="8"/>
      <c r="D926" s="8"/>
      <c r="E926" s="8"/>
      <c r="F926" s="2"/>
      <c r="G926" s="9"/>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84"/>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row>
    <row r="927" spans="1:62" ht="16.5" customHeight="1" x14ac:dyDescent="0.3">
      <c r="A927" s="8"/>
      <c r="B927" s="8"/>
      <c r="C927" s="8"/>
      <c r="D927" s="8"/>
      <c r="E927" s="8"/>
      <c r="F927" s="2"/>
      <c r="G927" s="9"/>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84"/>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row>
    <row r="928" spans="1:62" ht="16.5" customHeight="1" x14ac:dyDescent="0.3">
      <c r="A928" s="8"/>
      <c r="B928" s="8"/>
      <c r="C928" s="8"/>
      <c r="D928" s="8"/>
      <c r="E928" s="8"/>
      <c r="F928" s="2"/>
      <c r="G928" s="9"/>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84"/>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row>
    <row r="929" spans="1:62" ht="16.5" customHeight="1" x14ac:dyDescent="0.3">
      <c r="A929" s="8"/>
      <c r="B929" s="8"/>
      <c r="C929" s="8"/>
      <c r="D929" s="8"/>
      <c r="E929" s="8"/>
      <c r="F929" s="2"/>
      <c r="G929" s="9"/>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84"/>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row>
    <row r="930" spans="1:62" ht="16.5" customHeight="1" x14ac:dyDescent="0.3">
      <c r="A930" s="8"/>
      <c r="B930" s="8"/>
      <c r="C930" s="8"/>
      <c r="D930" s="8"/>
      <c r="E930" s="8"/>
      <c r="F930" s="2"/>
      <c r="G930" s="9"/>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84"/>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row>
    <row r="931" spans="1:62" ht="16.5" customHeight="1" x14ac:dyDescent="0.3">
      <c r="A931" s="8"/>
      <c r="B931" s="8"/>
      <c r="C931" s="8"/>
      <c r="D931" s="8"/>
      <c r="E931" s="8"/>
      <c r="F931" s="2"/>
      <c r="G931" s="9"/>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84"/>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row>
    <row r="932" spans="1:62" ht="16.5" customHeight="1" x14ac:dyDescent="0.3">
      <c r="A932" s="8"/>
      <c r="B932" s="8"/>
      <c r="C932" s="8"/>
      <c r="D932" s="8"/>
      <c r="E932" s="8"/>
      <c r="F932" s="2"/>
      <c r="G932" s="9"/>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84"/>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row>
    <row r="933" spans="1:62" ht="16.5" customHeight="1" x14ac:dyDescent="0.3">
      <c r="A933" s="8"/>
      <c r="B933" s="8"/>
      <c r="C933" s="8"/>
      <c r="D933" s="8"/>
      <c r="E933" s="8"/>
      <c r="F933" s="2"/>
      <c r="G933" s="9"/>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84"/>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row>
    <row r="934" spans="1:62" ht="16.5" customHeight="1" x14ac:dyDescent="0.3">
      <c r="A934" s="8"/>
      <c r="B934" s="8"/>
      <c r="C934" s="8"/>
      <c r="D934" s="8"/>
      <c r="E934" s="8"/>
      <c r="F934" s="2"/>
      <c r="G934" s="9"/>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84"/>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row>
    <row r="935" spans="1:62" ht="16.5" customHeight="1" x14ac:dyDescent="0.3">
      <c r="A935" s="8"/>
      <c r="B935" s="8"/>
      <c r="C935" s="8"/>
      <c r="D935" s="8"/>
      <c r="E935" s="8"/>
      <c r="F935" s="2"/>
      <c r="G935" s="9"/>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84"/>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row>
    <row r="936" spans="1:62" ht="16.5" customHeight="1" x14ac:dyDescent="0.3">
      <c r="A936" s="8"/>
      <c r="B936" s="8"/>
      <c r="C936" s="8"/>
      <c r="D936" s="8"/>
      <c r="E936" s="8"/>
      <c r="F936" s="2"/>
      <c r="G936" s="9"/>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84"/>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row>
    <row r="937" spans="1:62" ht="16.5" customHeight="1" x14ac:dyDescent="0.3">
      <c r="A937" s="8"/>
      <c r="B937" s="8"/>
      <c r="C937" s="8"/>
      <c r="D937" s="8"/>
      <c r="E937" s="8"/>
      <c r="F937" s="2"/>
      <c r="G937" s="9"/>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84"/>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row>
    <row r="938" spans="1:62" ht="16.5" customHeight="1" x14ac:dyDescent="0.3">
      <c r="A938" s="8"/>
      <c r="B938" s="8"/>
      <c r="C938" s="8"/>
      <c r="D938" s="8"/>
      <c r="E938" s="8"/>
      <c r="F938" s="2"/>
      <c r="G938" s="9"/>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84"/>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row>
    <row r="939" spans="1:62" ht="16.5" customHeight="1" x14ac:dyDescent="0.3">
      <c r="A939" s="8"/>
      <c r="B939" s="8"/>
      <c r="C939" s="8"/>
      <c r="D939" s="8"/>
      <c r="E939" s="8"/>
      <c r="F939" s="2"/>
      <c r="G939" s="9"/>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84"/>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row>
    <row r="940" spans="1:62" ht="16.5" customHeight="1" x14ac:dyDescent="0.3">
      <c r="A940" s="8"/>
      <c r="B940" s="8"/>
      <c r="C940" s="8"/>
      <c r="D940" s="8"/>
      <c r="E940" s="8"/>
      <c r="F940" s="2"/>
      <c r="G940" s="9"/>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84"/>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row>
    <row r="941" spans="1:62" ht="16.5" customHeight="1" x14ac:dyDescent="0.3">
      <c r="A941" s="8"/>
      <c r="B941" s="8"/>
      <c r="C941" s="8"/>
      <c r="D941" s="8"/>
      <c r="E941" s="8"/>
      <c r="F941" s="2"/>
      <c r="G941" s="9"/>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84"/>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row>
    <row r="942" spans="1:62" ht="16.5" customHeight="1" x14ac:dyDescent="0.3">
      <c r="A942" s="8"/>
      <c r="B942" s="8"/>
      <c r="C942" s="8"/>
      <c r="D942" s="8"/>
      <c r="E942" s="8"/>
      <c r="F942" s="2"/>
      <c r="G942" s="9"/>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84"/>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row>
    <row r="943" spans="1:62" ht="16.5" customHeight="1" x14ac:dyDescent="0.3">
      <c r="A943" s="8"/>
      <c r="B943" s="8"/>
      <c r="C943" s="8"/>
      <c r="D943" s="8"/>
      <c r="E943" s="8"/>
      <c r="F943" s="2"/>
      <c r="G943" s="9"/>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84"/>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row>
    <row r="944" spans="1:62" ht="16.5" customHeight="1" x14ac:dyDescent="0.3">
      <c r="A944" s="8"/>
      <c r="B944" s="8"/>
      <c r="C944" s="8"/>
      <c r="D944" s="8"/>
      <c r="E944" s="8"/>
      <c r="F944" s="2"/>
      <c r="G944" s="9"/>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84"/>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row>
    <row r="945" spans="1:62" ht="16.5" customHeight="1" x14ac:dyDescent="0.3">
      <c r="A945" s="8"/>
      <c r="B945" s="8"/>
      <c r="C945" s="8"/>
      <c r="D945" s="8"/>
      <c r="E945" s="8"/>
      <c r="F945" s="2"/>
      <c r="G945" s="9"/>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84"/>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row>
    <row r="946" spans="1:62" ht="16.5" customHeight="1" x14ac:dyDescent="0.3">
      <c r="A946" s="8"/>
      <c r="B946" s="8"/>
      <c r="C946" s="8"/>
      <c r="D946" s="8"/>
      <c r="E946" s="8"/>
      <c r="F946" s="2"/>
      <c r="G946" s="9"/>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84"/>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row>
    <row r="947" spans="1:62" ht="16.5" customHeight="1" x14ac:dyDescent="0.3">
      <c r="A947" s="8"/>
      <c r="B947" s="8"/>
      <c r="C947" s="8"/>
      <c r="D947" s="8"/>
      <c r="E947" s="8"/>
      <c r="F947" s="2"/>
      <c r="G947" s="9"/>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84"/>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row>
    <row r="948" spans="1:62" ht="16.5" customHeight="1" x14ac:dyDescent="0.3">
      <c r="A948" s="8"/>
      <c r="B948" s="8"/>
      <c r="C948" s="8"/>
      <c r="D948" s="8"/>
      <c r="E948" s="8"/>
      <c r="F948" s="2"/>
      <c r="G948" s="9"/>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84"/>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row>
    <row r="949" spans="1:62" ht="16.5" customHeight="1" x14ac:dyDescent="0.3">
      <c r="A949" s="8"/>
      <c r="B949" s="8"/>
      <c r="C949" s="8"/>
      <c r="D949" s="8"/>
      <c r="E949" s="8"/>
      <c r="F949" s="2"/>
      <c r="G949" s="9"/>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84"/>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row>
    <row r="950" spans="1:62" ht="16.5" customHeight="1" x14ac:dyDescent="0.3">
      <c r="A950" s="8"/>
      <c r="B950" s="8"/>
      <c r="C950" s="8"/>
      <c r="D950" s="8"/>
      <c r="E950" s="8"/>
      <c r="F950" s="2"/>
      <c r="G950" s="9"/>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84"/>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row>
    <row r="951" spans="1:62" ht="16.5" customHeight="1" x14ac:dyDescent="0.3">
      <c r="A951" s="8"/>
      <c r="B951" s="8"/>
      <c r="C951" s="8"/>
      <c r="D951" s="8"/>
      <c r="E951" s="8"/>
      <c r="F951" s="2"/>
      <c r="G951" s="9"/>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84"/>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row>
    <row r="952" spans="1:62" ht="16.5" customHeight="1" x14ac:dyDescent="0.3">
      <c r="A952" s="8"/>
      <c r="B952" s="8"/>
      <c r="C952" s="8"/>
      <c r="D952" s="8"/>
      <c r="E952" s="8"/>
      <c r="F952" s="2"/>
      <c r="G952" s="9"/>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84"/>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row>
    <row r="953" spans="1:62" ht="16.5" customHeight="1" x14ac:dyDescent="0.3">
      <c r="A953" s="8"/>
      <c r="B953" s="8"/>
      <c r="C953" s="8"/>
      <c r="D953" s="8"/>
      <c r="E953" s="8"/>
      <c r="F953" s="2"/>
      <c r="G953" s="9"/>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84"/>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row>
    <row r="954" spans="1:62" ht="16.5" customHeight="1" x14ac:dyDescent="0.3">
      <c r="A954" s="8"/>
      <c r="B954" s="8"/>
      <c r="C954" s="8"/>
      <c r="D954" s="8"/>
      <c r="E954" s="8"/>
      <c r="F954" s="2"/>
      <c r="G954" s="9"/>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84"/>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row>
    <row r="955" spans="1:62" ht="16.5" customHeight="1" x14ac:dyDescent="0.3">
      <c r="A955" s="8"/>
      <c r="B955" s="8"/>
      <c r="C955" s="8"/>
      <c r="D955" s="8"/>
      <c r="E955" s="8"/>
      <c r="F955" s="2"/>
      <c r="G955" s="9"/>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84"/>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row>
    <row r="956" spans="1:62" ht="16.5" customHeight="1" x14ac:dyDescent="0.3">
      <c r="A956" s="8"/>
      <c r="B956" s="8"/>
      <c r="C956" s="8"/>
      <c r="D956" s="8"/>
      <c r="E956" s="8"/>
      <c r="F956" s="2"/>
      <c r="G956" s="9"/>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84"/>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row>
    <row r="957" spans="1:62" ht="16.5" customHeight="1" x14ac:dyDescent="0.3">
      <c r="A957" s="8"/>
      <c r="B957" s="8"/>
      <c r="C957" s="8"/>
      <c r="D957" s="8"/>
      <c r="E957" s="8"/>
      <c r="F957" s="2"/>
      <c r="G957" s="9"/>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84"/>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row>
    <row r="958" spans="1:62" ht="16.5" customHeight="1" x14ac:dyDescent="0.3">
      <c r="A958" s="8"/>
      <c r="B958" s="8"/>
      <c r="C958" s="8"/>
      <c r="D958" s="8"/>
      <c r="E958" s="8"/>
      <c r="F958" s="2"/>
      <c r="G958" s="9"/>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84"/>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row>
    <row r="959" spans="1:62" ht="16.5" customHeight="1" x14ac:dyDescent="0.3">
      <c r="A959" s="8"/>
      <c r="B959" s="8"/>
      <c r="C959" s="8"/>
      <c r="D959" s="8"/>
      <c r="E959" s="8"/>
      <c r="F959" s="2"/>
      <c r="G959" s="9"/>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84"/>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row>
    <row r="960" spans="1:62" ht="16.5" customHeight="1" x14ac:dyDescent="0.3">
      <c r="A960" s="8"/>
      <c r="B960" s="8"/>
      <c r="C960" s="8"/>
      <c r="D960" s="8"/>
      <c r="E960" s="8"/>
      <c r="F960" s="2"/>
      <c r="G960" s="9"/>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84"/>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row>
    <row r="961" spans="1:62" ht="16.5" customHeight="1" x14ac:dyDescent="0.3">
      <c r="A961" s="8"/>
      <c r="B961" s="8"/>
      <c r="C961" s="8"/>
      <c r="D961" s="8"/>
      <c r="E961" s="8"/>
      <c r="F961" s="2"/>
      <c r="G961" s="9"/>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84"/>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row>
    <row r="962" spans="1:62" ht="16.5" customHeight="1" x14ac:dyDescent="0.3">
      <c r="A962" s="8"/>
      <c r="B962" s="8"/>
      <c r="C962" s="8"/>
      <c r="D962" s="8"/>
      <c r="E962" s="8"/>
      <c r="F962" s="2"/>
      <c r="G962" s="9"/>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84"/>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row>
    <row r="963" spans="1:62" ht="16.5" customHeight="1" x14ac:dyDescent="0.3">
      <c r="A963" s="8"/>
      <c r="B963" s="8"/>
      <c r="C963" s="8"/>
      <c r="D963" s="8"/>
      <c r="E963" s="8"/>
      <c r="F963" s="2"/>
      <c r="G963" s="9"/>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84"/>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row>
    <row r="964" spans="1:62" ht="16.5" customHeight="1" x14ac:dyDescent="0.3">
      <c r="A964" s="8"/>
      <c r="B964" s="8"/>
      <c r="C964" s="8"/>
      <c r="D964" s="8"/>
      <c r="E964" s="8"/>
      <c r="F964" s="2"/>
      <c r="G964" s="9"/>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84"/>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row>
    <row r="965" spans="1:62" ht="16.5" customHeight="1" x14ac:dyDescent="0.3">
      <c r="A965" s="8"/>
      <c r="B965" s="8"/>
      <c r="C965" s="8"/>
      <c r="D965" s="8"/>
      <c r="E965" s="8"/>
      <c r="F965" s="2"/>
      <c r="G965" s="9"/>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84"/>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row>
    <row r="966" spans="1:62" ht="16.5" customHeight="1" x14ac:dyDescent="0.3">
      <c r="A966" s="8"/>
      <c r="B966" s="8"/>
      <c r="C966" s="8"/>
      <c r="D966" s="8"/>
      <c r="E966" s="8"/>
      <c r="F966" s="2"/>
      <c r="G966" s="9"/>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84"/>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row>
    <row r="967" spans="1:62" ht="16.5" customHeight="1" x14ac:dyDescent="0.3">
      <c r="A967" s="8"/>
      <c r="B967" s="8"/>
      <c r="C967" s="8"/>
      <c r="D967" s="8"/>
      <c r="E967" s="8"/>
      <c r="F967" s="2"/>
      <c r="G967" s="9"/>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84"/>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row>
    <row r="968" spans="1:62" ht="16.5" customHeight="1" x14ac:dyDescent="0.3">
      <c r="A968" s="8"/>
      <c r="B968" s="8"/>
      <c r="C968" s="8"/>
      <c r="D968" s="8"/>
      <c r="E968" s="8"/>
      <c r="F968" s="2"/>
      <c r="G968" s="9"/>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84"/>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row>
    <row r="969" spans="1:62" ht="16.5" customHeight="1" x14ac:dyDescent="0.3">
      <c r="A969" s="8"/>
      <c r="B969" s="8"/>
      <c r="C969" s="8"/>
      <c r="D969" s="8"/>
      <c r="E969" s="8"/>
      <c r="F969" s="2"/>
      <c r="G969" s="9"/>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84"/>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row>
    <row r="970" spans="1:62" ht="16.5" customHeight="1" x14ac:dyDescent="0.3">
      <c r="A970" s="8"/>
      <c r="B970" s="8"/>
      <c r="C970" s="8"/>
      <c r="D970" s="8"/>
      <c r="E970" s="8"/>
      <c r="F970" s="2"/>
      <c r="G970" s="9"/>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84"/>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row>
    <row r="971" spans="1:62" ht="16.5" customHeight="1" x14ac:dyDescent="0.3">
      <c r="A971" s="8"/>
      <c r="B971" s="8"/>
      <c r="C971" s="8"/>
      <c r="D971" s="8"/>
      <c r="E971" s="8"/>
      <c r="F971" s="2"/>
      <c r="G971" s="9"/>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84"/>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row>
    <row r="972" spans="1:62" ht="16.5" customHeight="1" x14ac:dyDescent="0.3">
      <c r="A972" s="8"/>
      <c r="B972" s="8"/>
      <c r="C972" s="8"/>
      <c r="D972" s="8"/>
      <c r="E972" s="8"/>
      <c r="F972" s="2"/>
      <c r="G972" s="9"/>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84"/>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row>
    <row r="973" spans="1:62" ht="16.5" customHeight="1" x14ac:dyDescent="0.3">
      <c r="A973" s="8"/>
      <c r="B973" s="8"/>
      <c r="C973" s="8"/>
      <c r="D973" s="8"/>
      <c r="E973" s="8"/>
      <c r="F973" s="2"/>
      <c r="G973" s="9"/>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84"/>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row>
    <row r="974" spans="1:62" ht="16.5" customHeight="1" x14ac:dyDescent="0.3">
      <c r="A974" s="8"/>
      <c r="B974" s="8"/>
      <c r="C974" s="8"/>
      <c r="D974" s="8"/>
      <c r="E974" s="8"/>
      <c r="F974" s="2"/>
      <c r="G974" s="9"/>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84"/>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row>
    <row r="975" spans="1:62" ht="16.5" customHeight="1" x14ac:dyDescent="0.3">
      <c r="A975" s="8"/>
      <c r="B975" s="8"/>
      <c r="C975" s="8"/>
      <c r="D975" s="8"/>
      <c r="E975" s="8"/>
      <c r="F975" s="2"/>
      <c r="G975" s="9"/>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84"/>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row>
    <row r="976" spans="1:62" ht="16.5" customHeight="1" x14ac:dyDescent="0.3">
      <c r="A976" s="8"/>
      <c r="B976" s="8"/>
      <c r="C976" s="8"/>
      <c r="D976" s="8"/>
      <c r="E976" s="8"/>
      <c r="F976" s="2"/>
      <c r="G976" s="9"/>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84"/>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row>
    <row r="977" spans="1:62" ht="16.5" customHeight="1" x14ac:dyDescent="0.3">
      <c r="A977" s="8"/>
      <c r="B977" s="8"/>
      <c r="C977" s="8"/>
      <c r="D977" s="8"/>
      <c r="E977" s="8"/>
      <c r="F977" s="2"/>
      <c r="G977" s="9"/>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84"/>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row>
    <row r="978" spans="1:62" ht="16.5" customHeight="1" x14ac:dyDescent="0.3">
      <c r="A978" s="8"/>
      <c r="B978" s="8"/>
      <c r="C978" s="8"/>
      <c r="D978" s="8"/>
      <c r="E978" s="8"/>
      <c r="F978" s="2"/>
      <c r="G978" s="9"/>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84"/>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row>
    <row r="979" spans="1:62" ht="16.5" customHeight="1" x14ac:dyDescent="0.3">
      <c r="A979" s="8"/>
      <c r="B979" s="8"/>
      <c r="C979" s="8"/>
      <c r="D979" s="8"/>
      <c r="E979" s="8"/>
      <c r="F979" s="2"/>
      <c r="G979" s="9"/>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84"/>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row>
    <row r="980" spans="1:62" ht="16.5" customHeight="1" x14ac:dyDescent="0.3">
      <c r="A980" s="8"/>
      <c r="B980" s="8"/>
      <c r="C980" s="8"/>
      <c r="D980" s="8"/>
      <c r="E980" s="8"/>
      <c r="F980" s="2"/>
      <c r="G980" s="9"/>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84"/>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row>
    <row r="981" spans="1:62" ht="16.5" customHeight="1" x14ac:dyDescent="0.3">
      <c r="A981" s="8"/>
      <c r="B981" s="8"/>
      <c r="C981" s="8"/>
      <c r="D981" s="8"/>
      <c r="E981" s="8"/>
      <c r="F981" s="2"/>
      <c r="G981" s="9"/>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84"/>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row>
    <row r="982" spans="1:62" ht="16.5" customHeight="1" x14ac:dyDescent="0.3">
      <c r="A982" s="8"/>
      <c r="B982" s="8"/>
      <c r="C982" s="8"/>
      <c r="D982" s="8"/>
      <c r="E982" s="8"/>
      <c r="F982" s="2"/>
      <c r="G982" s="9"/>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84"/>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row>
    <row r="983" spans="1:62" ht="16.5" customHeight="1" x14ac:dyDescent="0.3">
      <c r="A983" s="8"/>
      <c r="B983" s="8"/>
      <c r="C983" s="8"/>
      <c r="D983" s="8"/>
      <c r="E983" s="8"/>
      <c r="F983" s="2"/>
      <c r="G983" s="9"/>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84"/>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row>
    <row r="984" spans="1:62" ht="16.5" customHeight="1" x14ac:dyDescent="0.3">
      <c r="A984" s="8"/>
      <c r="B984" s="8"/>
      <c r="C984" s="8"/>
      <c r="D984" s="8"/>
      <c r="E984" s="8"/>
      <c r="F984" s="2"/>
      <c r="G984" s="9"/>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84"/>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row>
  </sheetData>
  <autoFilter ref="A12:BJ12"/>
  <mergeCells count="297">
    <mergeCell ref="AI26:AI27"/>
    <mergeCell ref="AH26:AH27"/>
    <mergeCell ref="AG26:AG27"/>
    <mergeCell ref="AF26:AF27"/>
    <mergeCell ref="AE26:AE27"/>
    <mergeCell ref="AD26:AD27"/>
    <mergeCell ref="AC26:AC27"/>
    <mergeCell ref="AB26:AB27"/>
    <mergeCell ref="AA26:AA27"/>
    <mergeCell ref="AI32:AI33"/>
    <mergeCell ref="AH32:AH33"/>
    <mergeCell ref="AG32:AG33"/>
    <mergeCell ref="AF32:AF33"/>
    <mergeCell ref="AE32:AE33"/>
    <mergeCell ref="AD32:AD33"/>
    <mergeCell ref="AC32:AC33"/>
    <mergeCell ref="AB32:AB33"/>
    <mergeCell ref="AA32:AA33"/>
    <mergeCell ref="AI21:AI22"/>
    <mergeCell ref="AH21:AH22"/>
    <mergeCell ref="AG21:AG22"/>
    <mergeCell ref="AF21:AF22"/>
    <mergeCell ref="AE21:AE22"/>
    <mergeCell ref="AD21:AD22"/>
    <mergeCell ref="AC21:AC22"/>
    <mergeCell ref="O16:O17"/>
    <mergeCell ref="N16:N17"/>
    <mergeCell ref="Y16:Y17"/>
    <mergeCell ref="X16:X17"/>
    <mergeCell ref="AH18:AH20"/>
    <mergeCell ref="AI18:AI20"/>
    <mergeCell ref="R18:R20"/>
    <mergeCell ref="AF18:AF20"/>
    <mergeCell ref="R21:R22"/>
    <mergeCell ref="R16:R17"/>
    <mergeCell ref="Q16:Q17"/>
    <mergeCell ref="P16:P17"/>
    <mergeCell ref="AG23:AG25"/>
    <mergeCell ref="AH23:AH25"/>
    <mergeCell ref="AI23:AI25"/>
    <mergeCell ref="AI16:AI17"/>
    <mergeCell ref="I32:I33"/>
    <mergeCell ref="H32:H33"/>
    <mergeCell ref="G32:G33"/>
    <mergeCell ref="S26:S27"/>
    <mergeCell ref="Z32:Z33"/>
    <mergeCell ref="I26:I27"/>
    <mergeCell ref="H26:H27"/>
    <mergeCell ref="G26:G27"/>
    <mergeCell ref="G23:G25"/>
    <mergeCell ref="H23:H25"/>
    <mergeCell ref="I23:I25"/>
    <mergeCell ref="J23:J25"/>
    <mergeCell ref="K23:K25"/>
    <mergeCell ref="L23:L25"/>
    <mergeCell ref="M23:M25"/>
    <mergeCell ref="N23:N25"/>
    <mergeCell ref="O23:O25"/>
    <mergeCell ref="P23:P25"/>
    <mergeCell ref="AH16:AH17"/>
    <mergeCell ref="AG16:AG17"/>
    <mergeCell ref="A32:A33"/>
    <mergeCell ref="R32:R33"/>
    <mergeCell ref="Q32:Q33"/>
    <mergeCell ref="P32:P33"/>
    <mergeCell ref="O32:O33"/>
    <mergeCell ref="N32:N33"/>
    <mergeCell ref="M32:M33"/>
    <mergeCell ref="L32:L33"/>
    <mergeCell ref="K32:K33"/>
    <mergeCell ref="J32:J33"/>
    <mergeCell ref="A26:A27"/>
    <mergeCell ref="AD23:AD25"/>
    <mergeCell ref="AE23:AE25"/>
    <mergeCell ref="AF23:AF25"/>
    <mergeCell ref="R26:R27"/>
    <mergeCell ref="Q26:Q27"/>
    <mergeCell ref="P26:P27"/>
    <mergeCell ref="O26:O27"/>
    <mergeCell ref="N26:N27"/>
    <mergeCell ref="M26:M27"/>
    <mergeCell ref="L26:L27"/>
    <mergeCell ref="K26:K27"/>
    <mergeCell ref="J26:J27"/>
    <mergeCell ref="A23:A25"/>
    <mergeCell ref="B23:B25"/>
    <mergeCell ref="C23:C25"/>
    <mergeCell ref="D23:D25"/>
    <mergeCell ref="E23:E25"/>
    <mergeCell ref="F23:F25"/>
    <mergeCell ref="V26:V27"/>
    <mergeCell ref="U26:U27"/>
    <mergeCell ref="T26:T27"/>
    <mergeCell ref="Z26:Z27"/>
    <mergeCell ref="Y26:Y27"/>
    <mergeCell ref="F26:F27"/>
    <mergeCell ref="E26:E27"/>
    <mergeCell ref="D26:D27"/>
    <mergeCell ref="C26:C27"/>
    <mergeCell ref="B26:B27"/>
    <mergeCell ref="Y32:Y33"/>
    <mergeCell ref="X32:X33"/>
    <mergeCell ref="W32:W33"/>
    <mergeCell ref="V32:V33"/>
    <mergeCell ref="U32:U33"/>
    <mergeCell ref="F32:F33"/>
    <mergeCell ref="E32:E33"/>
    <mergeCell ref="D32:D33"/>
    <mergeCell ref="C32:C33"/>
    <mergeCell ref="B32:B33"/>
    <mergeCell ref="U23:U25"/>
    <mergeCell ref="V23:V25"/>
    <mergeCell ref="W23:W25"/>
    <mergeCell ref="T32:T33"/>
    <mergeCell ref="S32:S33"/>
    <mergeCell ref="AF16:AF17"/>
    <mergeCell ref="AE16:AE17"/>
    <mergeCell ref="AD16:AD17"/>
    <mergeCell ref="AC16:AC17"/>
    <mergeCell ref="AB16:AB17"/>
    <mergeCell ref="AA16:AA17"/>
    <mergeCell ref="Z16:Z17"/>
    <mergeCell ref="X26:X27"/>
    <mergeCell ref="W26:W27"/>
    <mergeCell ref="W16:W17"/>
    <mergeCell ref="V16:V17"/>
    <mergeCell ref="U16:U17"/>
    <mergeCell ref="T16:T17"/>
    <mergeCell ref="S21:S22"/>
    <mergeCell ref="T21:T22"/>
    <mergeCell ref="U21:U22"/>
    <mergeCell ref="X21:X22"/>
    <mergeCell ref="Y21:Y22"/>
    <mergeCell ref="S16:S17"/>
    <mergeCell ref="Q23:Q25"/>
    <mergeCell ref="R23:R25"/>
    <mergeCell ref="X23:X25"/>
    <mergeCell ref="Y23:Y25"/>
    <mergeCell ref="Z23:Z25"/>
    <mergeCell ref="AA23:AA25"/>
    <mergeCell ref="AB23:AB25"/>
    <mergeCell ref="AC23:AC25"/>
    <mergeCell ref="AG18:AG20"/>
    <mergeCell ref="X18:X20"/>
    <mergeCell ref="Y18:Y20"/>
    <mergeCell ref="Z18:Z20"/>
    <mergeCell ref="AA18:AA20"/>
    <mergeCell ref="AB18:AB20"/>
    <mergeCell ref="AC18:AC20"/>
    <mergeCell ref="AD18:AD20"/>
    <mergeCell ref="AE18:AE20"/>
    <mergeCell ref="Z21:Z22"/>
    <mergeCell ref="AA21:AA22"/>
    <mergeCell ref="AB21:AB22"/>
    <mergeCell ref="V21:V22"/>
    <mergeCell ref="W21:W22"/>
    <mergeCell ref="S23:S25"/>
    <mergeCell ref="T23:T25"/>
    <mergeCell ref="M18:M20"/>
    <mergeCell ref="N18:N20"/>
    <mergeCell ref="O18:O20"/>
    <mergeCell ref="P18:P20"/>
    <mergeCell ref="Q18:Q20"/>
    <mergeCell ref="F21:F22"/>
    <mergeCell ref="G21:G22"/>
    <mergeCell ref="H21:H22"/>
    <mergeCell ref="I21:I22"/>
    <mergeCell ref="J21:J22"/>
    <mergeCell ref="K21:K22"/>
    <mergeCell ref="L21:L22"/>
    <mergeCell ref="O21:O22"/>
    <mergeCell ref="P21:P22"/>
    <mergeCell ref="Q21:Q22"/>
    <mergeCell ref="A21:A22"/>
    <mergeCell ref="B21:B22"/>
    <mergeCell ref="C21:C22"/>
    <mergeCell ref="D21:D22"/>
    <mergeCell ref="S18:S20"/>
    <mergeCell ref="T18:T20"/>
    <mergeCell ref="U18:U20"/>
    <mergeCell ref="V18:V20"/>
    <mergeCell ref="W18:W20"/>
    <mergeCell ref="M21:M22"/>
    <mergeCell ref="N21:N22"/>
    <mergeCell ref="A18:A20"/>
    <mergeCell ref="B18:B20"/>
    <mergeCell ref="C18:C20"/>
    <mergeCell ref="D18:D20"/>
    <mergeCell ref="E18:E20"/>
    <mergeCell ref="F18:F20"/>
    <mergeCell ref="G18:G20"/>
    <mergeCell ref="H18:H20"/>
    <mergeCell ref="I18:I20"/>
    <mergeCell ref="E21:E22"/>
    <mergeCell ref="J18:J20"/>
    <mergeCell ref="K18:K20"/>
    <mergeCell ref="L18:L20"/>
    <mergeCell ref="E13:E15"/>
    <mergeCell ref="A11:A12"/>
    <mergeCell ref="B11:B12"/>
    <mergeCell ref="D11:D12"/>
    <mergeCell ref="E11:E12"/>
    <mergeCell ref="A13:A15"/>
    <mergeCell ref="B13:B15"/>
    <mergeCell ref="F16:F17"/>
    <mergeCell ref="E16:E17"/>
    <mergeCell ref="D16:D17"/>
    <mergeCell ref="C16:C17"/>
    <mergeCell ref="B16:B17"/>
    <mergeCell ref="A16:A17"/>
    <mergeCell ref="M16:M17"/>
    <mergeCell ref="L16:L17"/>
    <mergeCell ref="K16:K17"/>
    <mergeCell ref="J16:J17"/>
    <mergeCell ref="I16:I17"/>
    <mergeCell ref="H16:H17"/>
    <mergeCell ref="G16:G17"/>
    <mergeCell ref="K13:K15"/>
    <mergeCell ref="L13:L15"/>
    <mergeCell ref="M13:M15"/>
    <mergeCell ref="N13:N15"/>
    <mergeCell ref="O13:O15"/>
    <mergeCell ref="P13:P15"/>
    <mergeCell ref="Q13:Q15"/>
    <mergeCell ref="AA13:AA15"/>
    <mergeCell ref="AB13:AB15"/>
    <mergeCell ref="T13:T15"/>
    <mergeCell ref="U13:U15"/>
    <mergeCell ref="V13:V15"/>
    <mergeCell ref="W13:W15"/>
    <mergeCell ref="X13:X15"/>
    <mergeCell ref="Y13:Y15"/>
    <mergeCell ref="Z13:Z15"/>
    <mergeCell ref="BI11:BJ11"/>
    <mergeCell ref="C11:C12"/>
    <mergeCell ref="C13:C15"/>
    <mergeCell ref="F13:F15"/>
    <mergeCell ref="G13:G15"/>
    <mergeCell ref="H13:H15"/>
    <mergeCell ref="I13:I15"/>
    <mergeCell ref="J13:J15"/>
    <mergeCell ref="AC13:AC15"/>
    <mergeCell ref="AD13:AD15"/>
    <mergeCell ref="AE13:AE15"/>
    <mergeCell ref="AG13:AG15"/>
    <mergeCell ref="AH13:AH15"/>
    <mergeCell ref="AI13:AI15"/>
    <mergeCell ref="F11:F12"/>
    <mergeCell ref="G11:G12"/>
    <mergeCell ref="H11:H12"/>
    <mergeCell ref="I11:I12"/>
    <mergeCell ref="J11:J12"/>
    <mergeCell ref="K11:AC11"/>
    <mergeCell ref="AD11:AD12"/>
    <mergeCell ref="BE11:BF11"/>
    <mergeCell ref="BG11:BH11"/>
    <mergeCell ref="D13:D15"/>
    <mergeCell ref="A1:B4"/>
    <mergeCell ref="C1:BG4"/>
    <mergeCell ref="BH1:BJ1"/>
    <mergeCell ref="BH2:BJ2"/>
    <mergeCell ref="BH3:BJ3"/>
    <mergeCell ref="BH4:BJ4"/>
    <mergeCell ref="A5:BJ5"/>
    <mergeCell ref="A10:BJ10"/>
    <mergeCell ref="A6:B6"/>
    <mergeCell ref="C6:BJ6"/>
    <mergeCell ref="A7:B7"/>
    <mergeCell ref="C7:BJ7"/>
    <mergeCell ref="A9:B9"/>
    <mergeCell ref="C9:BJ9"/>
    <mergeCell ref="A8:B8"/>
    <mergeCell ref="C8:BJ8"/>
    <mergeCell ref="AU11:AU12"/>
    <mergeCell ref="AV11:AV12"/>
    <mergeCell ref="AW11:AW12"/>
    <mergeCell ref="AX11:AX12"/>
    <mergeCell ref="AY11:AY12"/>
    <mergeCell ref="BD11:BD12"/>
    <mergeCell ref="R13:R15"/>
    <mergeCell ref="S13:S15"/>
    <mergeCell ref="AL11:AL12"/>
    <mergeCell ref="AM11:AR11"/>
    <mergeCell ref="AS11:AS12"/>
    <mergeCell ref="AT11:AT12"/>
    <mergeCell ref="AJ11:AJ12"/>
    <mergeCell ref="AK11:AK12"/>
    <mergeCell ref="BC11:BC12"/>
    <mergeCell ref="BB11:BB12"/>
    <mergeCell ref="AZ11:AZ12"/>
    <mergeCell ref="BA11:BA12"/>
    <mergeCell ref="AG11:AG12"/>
    <mergeCell ref="AH11:AH12"/>
    <mergeCell ref="AI11:AI12"/>
    <mergeCell ref="AE11:AE12"/>
    <mergeCell ref="AF11:AF12"/>
    <mergeCell ref="AF13:AF15"/>
  </mergeCells>
  <conditionalFormatting sqref="I18 AT13:AT33">
    <cfRule type="cellIs" dxfId="263" priority="354" operator="equal">
      <formula>"Muy Alta"</formula>
    </cfRule>
    <cfRule type="cellIs" dxfId="262" priority="355" operator="equal">
      <formula>"Alta"</formula>
    </cfRule>
    <cfRule type="cellIs" dxfId="261" priority="356" operator="equal">
      <formula>"Media"</formula>
    </cfRule>
    <cfRule type="cellIs" dxfId="260" priority="357" operator="equal">
      <formula>"Baja"</formula>
    </cfRule>
    <cfRule type="cellIs" dxfId="259" priority="358" operator="equal">
      <formula>"Muy Baja"</formula>
    </cfRule>
  </conditionalFormatting>
  <conditionalFormatting sqref="AG18">
    <cfRule type="cellIs" dxfId="258" priority="349" operator="equal">
      <formula>"Catastrófico"</formula>
    </cfRule>
    <cfRule type="cellIs" dxfId="257" priority="350" operator="equal">
      <formula>"Mayor"</formula>
    </cfRule>
    <cfRule type="cellIs" dxfId="256" priority="351" operator="equal">
      <formula>"Moderado"</formula>
    </cfRule>
    <cfRule type="cellIs" dxfId="255" priority="352" operator="equal">
      <formula>"Menor"</formula>
    </cfRule>
    <cfRule type="cellIs" dxfId="254" priority="353" operator="equal">
      <formula>"Leve"</formula>
    </cfRule>
  </conditionalFormatting>
  <conditionalFormatting sqref="AI18">
    <cfRule type="cellIs" dxfId="253" priority="345" operator="equal">
      <formula>"Extremo"</formula>
    </cfRule>
    <cfRule type="cellIs" dxfId="252" priority="346" operator="equal">
      <formula>"Alto"</formula>
    </cfRule>
    <cfRule type="cellIs" dxfId="251" priority="347" operator="equal">
      <formula>"Moderado"</formula>
    </cfRule>
    <cfRule type="cellIs" dxfId="250" priority="348" operator="equal">
      <formula>"Bajo"</formula>
    </cfRule>
  </conditionalFormatting>
  <conditionalFormatting sqref="AV18:AV20">
    <cfRule type="cellIs" dxfId="249" priority="335" operator="equal">
      <formula>"Catastrófico"</formula>
    </cfRule>
    <cfRule type="cellIs" dxfId="248" priority="336" operator="equal">
      <formula>"Mayor"</formula>
    </cfRule>
    <cfRule type="cellIs" dxfId="247" priority="337" operator="equal">
      <formula>"Moderado"</formula>
    </cfRule>
    <cfRule type="cellIs" dxfId="246" priority="338" operator="equal">
      <formula>"Menor"</formula>
    </cfRule>
    <cfRule type="cellIs" dxfId="245" priority="339" operator="equal">
      <formula>"Leve"</formula>
    </cfRule>
  </conditionalFormatting>
  <conditionalFormatting sqref="AX18:AX20">
    <cfRule type="cellIs" dxfId="244" priority="331" operator="equal">
      <formula>"Extremo"</formula>
    </cfRule>
    <cfRule type="cellIs" dxfId="243" priority="332" operator="equal">
      <formula>"Alto"</formula>
    </cfRule>
    <cfRule type="cellIs" dxfId="242" priority="333" operator="equal">
      <formula>"Moderado"</formula>
    </cfRule>
    <cfRule type="cellIs" dxfId="241" priority="334" operator="equal">
      <formula>"Bajo"</formula>
    </cfRule>
  </conditionalFormatting>
  <conditionalFormatting sqref="AF18">
    <cfRule type="containsText" dxfId="240" priority="330" operator="containsText" text="❌">
      <formula>NOT(ISERROR(SEARCH("❌",AF18)))</formula>
    </cfRule>
  </conditionalFormatting>
  <conditionalFormatting sqref="I13">
    <cfRule type="cellIs" dxfId="239" priority="296" operator="equal">
      <formula>"Muy Alta"</formula>
    </cfRule>
    <cfRule type="cellIs" dxfId="238" priority="297" operator="equal">
      <formula>"Alta"</formula>
    </cfRule>
    <cfRule type="cellIs" dxfId="237" priority="298" operator="equal">
      <formula>"Media"</formula>
    </cfRule>
    <cfRule type="cellIs" dxfId="236" priority="299" operator="equal">
      <formula>"Baja"</formula>
    </cfRule>
    <cfRule type="cellIs" dxfId="235" priority="300" operator="equal">
      <formula>"Muy Baja"</formula>
    </cfRule>
  </conditionalFormatting>
  <conditionalFormatting sqref="AG13">
    <cfRule type="cellIs" dxfId="234" priority="291" operator="equal">
      <formula>"Catastrófico"</formula>
    </cfRule>
    <cfRule type="cellIs" dxfId="233" priority="292" operator="equal">
      <formula>"Mayor"</formula>
    </cfRule>
    <cfRule type="cellIs" dxfId="232" priority="293" operator="equal">
      <formula>"Moderado"</formula>
    </cfRule>
    <cfRule type="cellIs" dxfId="231" priority="294" operator="equal">
      <formula>"Menor"</formula>
    </cfRule>
    <cfRule type="cellIs" dxfId="230" priority="295" operator="equal">
      <formula>"Leve"</formula>
    </cfRule>
  </conditionalFormatting>
  <conditionalFormatting sqref="AI13">
    <cfRule type="cellIs" dxfId="229" priority="287" operator="equal">
      <formula>"Extremo"</formula>
    </cfRule>
    <cfRule type="cellIs" dxfId="228" priority="288" operator="equal">
      <formula>"Alto"</formula>
    </cfRule>
    <cfRule type="cellIs" dxfId="227" priority="289" operator="equal">
      <formula>"Moderado"</formula>
    </cfRule>
    <cfRule type="cellIs" dxfId="226" priority="290" operator="equal">
      <formula>"Bajo"</formula>
    </cfRule>
  </conditionalFormatting>
  <conditionalFormatting sqref="AV13:AV15">
    <cfRule type="cellIs" dxfId="225" priority="277" operator="equal">
      <formula>"Catastrófico"</formula>
    </cfRule>
    <cfRule type="cellIs" dxfId="224" priority="278" operator="equal">
      <formula>"Mayor"</formula>
    </cfRule>
    <cfRule type="cellIs" dxfId="223" priority="279" operator="equal">
      <formula>"Moderado"</formula>
    </cfRule>
    <cfRule type="cellIs" dxfId="222" priority="280" operator="equal">
      <formula>"Menor"</formula>
    </cfRule>
    <cfRule type="cellIs" dxfId="221" priority="281" operator="equal">
      <formula>"Leve"</formula>
    </cfRule>
  </conditionalFormatting>
  <conditionalFormatting sqref="AX13:AX15">
    <cfRule type="cellIs" dxfId="220" priority="273" operator="equal">
      <formula>"Extremo"</formula>
    </cfRule>
    <cfRule type="cellIs" dxfId="219" priority="274" operator="equal">
      <formula>"Alto"</formula>
    </cfRule>
    <cfRule type="cellIs" dxfId="218" priority="275" operator="equal">
      <formula>"Moderado"</formula>
    </cfRule>
    <cfRule type="cellIs" dxfId="217" priority="276" operator="equal">
      <formula>"Bajo"</formula>
    </cfRule>
  </conditionalFormatting>
  <conditionalFormatting sqref="AF13">
    <cfRule type="containsText" dxfId="216" priority="272" operator="containsText" text="❌">
      <formula>NOT(ISERROR(SEARCH("❌",AF13)))</formula>
    </cfRule>
  </conditionalFormatting>
  <conditionalFormatting sqref="AD13:AD15 AD18:AD20">
    <cfRule type="colorScale" priority="271">
      <colorScale>
        <cfvo type="num" val="0"/>
        <cfvo type="num" val="6"/>
        <cfvo type="num" val="11"/>
        <color rgb="FFFFC000"/>
        <color rgb="FFFFFF00"/>
        <color rgb="FFFF0000"/>
      </colorScale>
    </cfRule>
  </conditionalFormatting>
  <conditionalFormatting sqref="I16">
    <cfRule type="cellIs" dxfId="215" priority="266" operator="equal">
      <formula>"Muy Alta"</formula>
    </cfRule>
    <cfRule type="cellIs" dxfId="214" priority="267" operator="equal">
      <formula>"Alta"</formula>
    </cfRule>
    <cfRule type="cellIs" dxfId="213" priority="268" operator="equal">
      <formula>"Media"</formula>
    </cfRule>
    <cfRule type="cellIs" dxfId="212" priority="269" operator="equal">
      <formula>"Baja"</formula>
    </cfRule>
    <cfRule type="cellIs" dxfId="211" priority="270" operator="equal">
      <formula>"Muy Baja"</formula>
    </cfRule>
  </conditionalFormatting>
  <conditionalFormatting sqref="AG16">
    <cfRule type="cellIs" dxfId="210" priority="261" operator="equal">
      <formula>"Catastrófico"</formula>
    </cfRule>
    <cfRule type="cellIs" dxfId="209" priority="262" operator="equal">
      <formula>"Mayor"</formula>
    </cfRule>
    <cfRule type="cellIs" dxfId="208" priority="263" operator="equal">
      <formula>"Moderado"</formula>
    </cfRule>
    <cfRule type="cellIs" dxfId="207" priority="264" operator="equal">
      <formula>"Menor"</formula>
    </cfRule>
    <cfRule type="cellIs" dxfId="206" priority="265" operator="equal">
      <formula>"Leve"</formula>
    </cfRule>
  </conditionalFormatting>
  <conditionalFormatting sqref="AI16">
    <cfRule type="cellIs" dxfId="205" priority="257" operator="equal">
      <formula>"Extremo"</formula>
    </cfRule>
    <cfRule type="cellIs" dxfId="204" priority="258" operator="equal">
      <formula>"Alto"</formula>
    </cfRule>
    <cfRule type="cellIs" dxfId="203" priority="259" operator="equal">
      <formula>"Moderado"</formula>
    </cfRule>
    <cfRule type="cellIs" dxfId="202" priority="260" operator="equal">
      <formula>"Bajo"</formula>
    </cfRule>
  </conditionalFormatting>
  <conditionalFormatting sqref="AV16:AV17">
    <cfRule type="cellIs" dxfId="201" priority="247" operator="equal">
      <formula>"Catastrófico"</formula>
    </cfRule>
    <cfRule type="cellIs" dxfId="200" priority="248" operator="equal">
      <formula>"Mayor"</formula>
    </cfRule>
    <cfRule type="cellIs" dxfId="199" priority="249" operator="equal">
      <formula>"Moderado"</formula>
    </cfRule>
    <cfRule type="cellIs" dxfId="198" priority="250" operator="equal">
      <formula>"Menor"</formula>
    </cfRule>
    <cfRule type="cellIs" dxfId="197" priority="251" operator="equal">
      <formula>"Leve"</formula>
    </cfRule>
  </conditionalFormatting>
  <conditionalFormatting sqref="AX16:AX17">
    <cfRule type="cellIs" dxfId="196" priority="243" operator="equal">
      <formula>"Extremo"</formula>
    </cfRule>
    <cfRule type="cellIs" dxfId="195" priority="244" operator="equal">
      <formula>"Alto"</formula>
    </cfRule>
    <cfRule type="cellIs" dxfId="194" priority="245" operator="equal">
      <formula>"Moderado"</formula>
    </cfRule>
    <cfRule type="cellIs" dxfId="193" priority="246" operator="equal">
      <formula>"Bajo"</formula>
    </cfRule>
  </conditionalFormatting>
  <conditionalFormatting sqref="AF16">
    <cfRule type="containsText" dxfId="192" priority="242" operator="containsText" text="❌">
      <formula>NOT(ISERROR(SEARCH("❌",AF16)))</formula>
    </cfRule>
  </conditionalFormatting>
  <conditionalFormatting sqref="AD16">
    <cfRule type="colorScale" priority="241">
      <colorScale>
        <cfvo type="num" val="0"/>
        <cfvo type="num" val="6"/>
        <cfvo type="num" val="11"/>
        <color rgb="FFFFC000"/>
        <color rgb="FFFFFF00"/>
        <color rgb="FFFF0000"/>
      </colorScale>
    </cfRule>
  </conditionalFormatting>
  <conditionalFormatting sqref="I21">
    <cfRule type="cellIs" dxfId="191" priority="236" operator="equal">
      <formula>"Muy Alta"</formula>
    </cfRule>
    <cfRule type="cellIs" dxfId="190" priority="237" operator="equal">
      <formula>"Alta"</formula>
    </cfRule>
    <cfRule type="cellIs" dxfId="189" priority="238" operator="equal">
      <formula>"Media"</formula>
    </cfRule>
    <cfRule type="cellIs" dxfId="188" priority="239" operator="equal">
      <formula>"Baja"</formula>
    </cfRule>
    <cfRule type="cellIs" dxfId="187" priority="240" operator="equal">
      <formula>"Muy Baja"</formula>
    </cfRule>
  </conditionalFormatting>
  <conditionalFormatting sqref="AG21">
    <cfRule type="cellIs" dxfId="186" priority="231" operator="equal">
      <formula>"Catastrófico"</formula>
    </cfRule>
    <cfRule type="cellIs" dxfId="185" priority="232" operator="equal">
      <formula>"Mayor"</formula>
    </cfRule>
    <cfRule type="cellIs" dxfId="184" priority="233" operator="equal">
      <formula>"Moderado"</formula>
    </cfRule>
    <cfRule type="cellIs" dxfId="183" priority="234" operator="equal">
      <formula>"Menor"</formula>
    </cfRule>
    <cfRule type="cellIs" dxfId="182" priority="235" operator="equal">
      <formula>"Leve"</formula>
    </cfRule>
  </conditionalFormatting>
  <conditionalFormatting sqref="AI21">
    <cfRule type="cellIs" dxfId="181" priority="227" operator="equal">
      <formula>"Extremo"</formula>
    </cfRule>
    <cfRule type="cellIs" dxfId="180" priority="228" operator="equal">
      <formula>"Alto"</formula>
    </cfRule>
    <cfRule type="cellIs" dxfId="179" priority="229" operator="equal">
      <formula>"Moderado"</formula>
    </cfRule>
    <cfRule type="cellIs" dxfId="178" priority="230" operator="equal">
      <formula>"Bajo"</formula>
    </cfRule>
  </conditionalFormatting>
  <conditionalFormatting sqref="AV21:AV22">
    <cfRule type="cellIs" dxfId="177" priority="217" operator="equal">
      <formula>"Catastrófico"</formula>
    </cfRule>
    <cfRule type="cellIs" dxfId="176" priority="218" operator="equal">
      <formula>"Mayor"</formula>
    </cfRule>
    <cfRule type="cellIs" dxfId="175" priority="219" operator="equal">
      <formula>"Moderado"</formula>
    </cfRule>
    <cfRule type="cellIs" dxfId="174" priority="220" operator="equal">
      <formula>"Menor"</formula>
    </cfRule>
    <cfRule type="cellIs" dxfId="173" priority="221" operator="equal">
      <formula>"Leve"</formula>
    </cfRule>
  </conditionalFormatting>
  <conditionalFormatting sqref="AX21:AX22">
    <cfRule type="cellIs" dxfId="172" priority="213" operator="equal">
      <formula>"Extremo"</formula>
    </cfRule>
    <cfRule type="cellIs" dxfId="171" priority="214" operator="equal">
      <formula>"Alto"</formula>
    </cfRule>
    <cfRule type="cellIs" dxfId="170" priority="215" operator="equal">
      <formula>"Moderado"</formula>
    </cfRule>
    <cfRule type="cellIs" dxfId="169" priority="216" operator="equal">
      <formula>"Bajo"</formula>
    </cfRule>
  </conditionalFormatting>
  <conditionalFormatting sqref="AF21">
    <cfRule type="containsText" dxfId="168" priority="212" operator="containsText" text="❌">
      <formula>NOT(ISERROR(SEARCH("❌",AF21)))</formula>
    </cfRule>
  </conditionalFormatting>
  <conditionalFormatting sqref="AD21">
    <cfRule type="colorScale" priority="211">
      <colorScale>
        <cfvo type="num" val="0"/>
        <cfvo type="num" val="6"/>
        <cfvo type="num" val="11"/>
        <color rgb="FFFFC000"/>
        <color rgb="FFFFFF00"/>
        <color rgb="FFFF0000"/>
      </colorScale>
    </cfRule>
  </conditionalFormatting>
  <conditionalFormatting sqref="I31">
    <cfRule type="cellIs" dxfId="167" priority="206" operator="equal">
      <formula>"Muy Alta"</formula>
    </cfRule>
    <cfRule type="cellIs" dxfId="166" priority="207" operator="equal">
      <formula>"Alta"</formula>
    </cfRule>
    <cfRule type="cellIs" dxfId="165" priority="208" operator="equal">
      <formula>"Media"</formula>
    </cfRule>
    <cfRule type="cellIs" dxfId="164" priority="209" operator="equal">
      <formula>"Baja"</formula>
    </cfRule>
    <cfRule type="cellIs" dxfId="163" priority="210" operator="equal">
      <formula>"Muy Baja"</formula>
    </cfRule>
  </conditionalFormatting>
  <conditionalFormatting sqref="AG31">
    <cfRule type="cellIs" dxfId="162" priority="201" operator="equal">
      <formula>"Catastrófico"</formula>
    </cfRule>
    <cfRule type="cellIs" dxfId="161" priority="202" operator="equal">
      <formula>"Mayor"</formula>
    </cfRule>
    <cfRule type="cellIs" dxfId="160" priority="203" operator="equal">
      <formula>"Moderado"</formula>
    </cfRule>
    <cfRule type="cellIs" dxfId="159" priority="204" operator="equal">
      <formula>"Menor"</formula>
    </cfRule>
    <cfRule type="cellIs" dxfId="158" priority="205" operator="equal">
      <formula>"Leve"</formula>
    </cfRule>
  </conditionalFormatting>
  <conditionalFormatting sqref="AI31">
    <cfRule type="cellIs" dxfId="157" priority="197" operator="equal">
      <formula>"Extremo"</formula>
    </cfRule>
    <cfRule type="cellIs" dxfId="156" priority="198" operator="equal">
      <formula>"Alto"</formula>
    </cfRule>
    <cfRule type="cellIs" dxfId="155" priority="199" operator="equal">
      <formula>"Moderado"</formula>
    </cfRule>
    <cfRule type="cellIs" dxfId="154" priority="200" operator="equal">
      <formula>"Bajo"</formula>
    </cfRule>
  </conditionalFormatting>
  <conditionalFormatting sqref="AV31">
    <cfRule type="cellIs" dxfId="153" priority="187" operator="equal">
      <formula>"Catastrófico"</formula>
    </cfRule>
    <cfRule type="cellIs" dxfId="152" priority="188" operator="equal">
      <formula>"Mayor"</formula>
    </cfRule>
    <cfRule type="cellIs" dxfId="151" priority="189" operator="equal">
      <formula>"Moderado"</formula>
    </cfRule>
    <cfRule type="cellIs" dxfId="150" priority="190" operator="equal">
      <formula>"Menor"</formula>
    </cfRule>
    <cfRule type="cellIs" dxfId="149" priority="191" operator="equal">
      <formula>"Leve"</formula>
    </cfRule>
  </conditionalFormatting>
  <conditionalFormatting sqref="AX31">
    <cfRule type="cellIs" dxfId="148" priority="183" operator="equal">
      <formula>"Extremo"</formula>
    </cfRule>
    <cfRule type="cellIs" dxfId="147" priority="184" operator="equal">
      <formula>"Alto"</formula>
    </cfRule>
    <cfRule type="cellIs" dxfId="146" priority="185" operator="equal">
      <formula>"Moderado"</formula>
    </cfRule>
    <cfRule type="cellIs" dxfId="145" priority="186" operator="equal">
      <formula>"Bajo"</formula>
    </cfRule>
  </conditionalFormatting>
  <conditionalFormatting sqref="AF31">
    <cfRule type="containsText" dxfId="144" priority="182" operator="containsText" text="❌">
      <formula>NOT(ISERROR(SEARCH("❌",AF31)))</formula>
    </cfRule>
  </conditionalFormatting>
  <conditionalFormatting sqref="AD31">
    <cfRule type="colorScale" priority="181">
      <colorScale>
        <cfvo type="num" val="0"/>
        <cfvo type="num" val="6"/>
        <cfvo type="num" val="11"/>
        <color rgb="FFFFC000"/>
        <color rgb="FFFFFF00"/>
        <color rgb="FFFF0000"/>
      </colorScale>
    </cfRule>
  </conditionalFormatting>
  <conditionalFormatting sqref="I28">
    <cfRule type="cellIs" dxfId="143" priority="176" operator="equal">
      <formula>"Muy Alta"</formula>
    </cfRule>
    <cfRule type="cellIs" dxfId="142" priority="177" operator="equal">
      <formula>"Alta"</formula>
    </cfRule>
    <cfRule type="cellIs" dxfId="141" priority="178" operator="equal">
      <formula>"Media"</formula>
    </cfRule>
    <cfRule type="cellIs" dxfId="140" priority="179" operator="equal">
      <formula>"Baja"</formula>
    </cfRule>
    <cfRule type="cellIs" dxfId="139" priority="180" operator="equal">
      <formula>"Muy Baja"</formula>
    </cfRule>
  </conditionalFormatting>
  <conditionalFormatting sqref="AG28">
    <cfRule type="cellIs" dxfId="138" priority="171" operator="equal">
      <formula>"Catastrófico"</formula>
    </cfRule>
    <cfRule type="cellIs" dxfId="137" priority="172" operator="equal">
      <formula>"Mayor"</formula>
    </cfRule>
    <cfRule type="cellIs" dxfId="136" priority="173" operator="equal">
      <formula>"Moderado"</formula>
    </cfRule>
    <cfRule type="cellIs" dxfId="135" priority="174" operator="equal">
      <formula>"Menor"</formula>
    </cfRule>
    <cfRule type="cellIs" dxfId="134" priority="175" operator="equal">
      <formula>"Leve"</formula>
    </cfRule>
  </conditionalFormatting>
  <conditionalFormatting sqref="AI28">
    <cfRule type="cellIs" dxfId="133" priority="167" operator="equal">
      <formula>"Extremo"</formula>
    </cfRule>
    <cfRule type="cellIs" dxfId="132" priority="168" operator="equal">
      <formula>"Alto"</formula>
    </cfRule>
    <cfRule type="cellIs" dxfId="131" priority="169" operator="equal">
      <formula>"Moderado"</formula>
    </cfRule>
    <cfRule type="cellIs" dxfId="130" priority="170" operator="equal">
      <formula>"Bajo"</formula>
    </cfRule>
  </conditionalFormatting>
  <conditionalFormatting sqref="AV28">
    <cfRule type="cellIs" dxfId="129" priority="157" operator="equal">
      <formula>"Catastrófico"</formula>
    </cfRule>
    <cfRule type="cellIs" dxfId="128" priority="158" operator="equal">
      <formula>"Mayor"</formula>
    </cfRule>
    <cfRule type="cellIs" dxfId="127" priority="159" operator="equal">
      <formula>"Moderado"</formula>
    </cfRule>
    <cfRule type="cellIs" dxfId="126" priority="160" operator="equal">
      <formula>"Menor"</formula>
    </cfRule>
    <cfRule type="cellIs" dxfId="125" priority="161" operator="equal">
      <formula>"Leve"</formula>
    </cfRule>
  </conditionalFormatting>
  <conditionalFormatting sqref="AX28">
    <cfRule type="cellIs" dxfId="124" priority="153" operator="equal">
      <formula>"Extremo"</formula>
    </cfRule>
    <cfRule type="cellIs" dxfId="123" priority="154" operator="equal">
      <formula>"Alto"</formula>
    </cfRule>
    <cfRule type="cellIs" dxfId="122" priority="155" operator="equal">
      <formula>"Moderado"</formula>
    </cfRule>
    <cfRule type="cellIs" dxfId="121" priority="156" operator="equal">
      <formula>"Bajo"</formula>
    </cfRule>
  </conditionalFormatting>
  <conditionalFormatting sqref="AF28">
    <cfRule type="containsText" dxfId="120" priority="152" operator="containsText" text="❌">
      <formula>NOT(ISERROR(SEARCH("❌",AF28)))</formula>
    </cfRule>
  </conditionalFormatting>
  <conditionalFormatting sqref="AD28">
    <cfRule type="colorScale" priority="151">
      <colorScale>
        <cfvo type="num" val="0"/>
        <cfvo type="num" val="6"/>
        <cfvo type="num" val="11"/>
        <color rgb="FFFFC000"/>
        <color rgb="FFFFFF00"/>
        <color rgb="FFFF0000"/>
      </colorScale>
    </cfRule>
  </conditionalFormatting>
  <conditionalFormatting sqref="I29">
    <cfRule type="cellIs" dxfId="119" priority="146" operator="equal">
      <formula>"Muy Alta"</formula>
    </cfRule>
    <cfRule type="cellIs" dxfId="118" priority="147" operator="equal">
      <formula>"Alta"</formula>
    </cfRule>
    <cfRule type="cellIs" dxfId="117" priority="148" operator="equal">
      <formula>"Media"</formula>
    </cfRule>
    <cfRule type="cellIs" dxfId="116" priority="149" operator="equal">
      <formula>"Baja"</formula>
    </cfRule>
    <cfRule type="cellIs" dxfId="115" priority="150" operator="equal">
      <formula>"Muy Baja"</formula>
    </cfRule>
  </conditionalFormatting>
  <conditionalFormatting sqref="AG29">
    <cfRule type="cellIs" dxfId="114" priority="141" operator="equal">
      <formula>"Catastrófico"</formula>
    </cfRule>
    <cfRule type="cellIs" dxfId="113" priority="142" operator="equal">
      <formula>"Mayor"</formula>
    </cfRule>
    <cfRule type="cellIs" dxfId="112" priority="143" operator="equal">
      <formula>"Moderado"</formula>
    </cfRule>
    <cfRule type="cellIs" dxfId="111" priority="144" operator="equal">
      <formula>"Menor"</formula>
    </cfRule>
    <cfRule type="cellIs" dxfId="110" priority="145" operator="equal">
      <formula>"Leve"</formula>
    </cfRule>
  </conditionalFormatting>
  <conditionalFormatting sqref="AI29">
    <cfRule type="cellIs" dxfId="109" priority="137" operator="equal">
      <formula>"Extremo"</formula>
    </cfRule>
    <cfRule type="cellIs" dxfId="108" priority="138" operator="equal">
      <formula>"Alto"</formula>
    </cfRule>
    <cfRule type="cellIs" dxfId="107" priority="139" operator="equal">
      <formula>"Moderado"</formula>
    </cfRule>
    <cfRule type="cellIs" dxfId="106" priority="140" operator="equal">
      <formula>"Bajo"</formula>
    </cfRule>
  </conditionalFormatting>
  <conditionalFormatting sqref="AV29">
    <cfRule type="cellIs" dxfId="105" priority="127" operator="equal">
      <formula>"Catastrófico"</formula>
    </cfRule>
    <cfRule type="cellIs" dxfId="104" priority="128" operator="equal">
      <formula>"Mayor"</formula>
    </cfRule>
    <cfRule type="cellIs" dxfId="103" priority="129" operator="equal">
      <formula>"Moderado"</formula>
    </cfRule>
    <cfRule type="cellIs" dxfId="102" priority="130" operator="equal">
      <formula>"Menor"</formula>
    </cfRule>
    <cfRule type="cellIs" dxfId="101" priority="131" operator="equal">
      <formula>"Leve"</formula>
    </cfRule>
  </conditionalFormatting>
  <conditionalFormatting sqref="AX29">
    <cfRule type="cellIs" dxfId="100" priority="123" operator="equal">
      <formula>"Extremo"</formula>
    </cfRule>
    <cfRule type="cellIs" dxfId="99" priority="124" operator="equal">
      <formula>"Alto"</formula>
    </cfRule>
    <cfRule type="cellIs" dxfId="98" priority="125" operator="equal">
      <formula>"Moderado"</formula>
    </cfRule>
    <cfRule type="cellIs" dxfId="97" priority="126" operator="equal">
      <formula>"Bajo"</formula>
    </cfRule>
  </conditionalFormatting>
  <conditionalFormatting sqref="AF29">
    <cfRule type="containsText" dxfId="96" priority="122" operator="containsText" text="❌">
      <formula>NOT(ISERROR(SEARCH("❌",AF29)))</formula>
    </cfRule>
  </conditionalFormatting>
  <conditionalFormatting sqref="AD29">
    <cfRule type="colorScale" priority="121">
      <colorScale>
        <cfvo type="num" val="0"/>
        <cfvo type="num" val="6"/>
        <cfvo type="num" val="11"/>
        <color rgb="FFFFC000"/>
        <color rgb="FFFFFF00"/>
        <color rgb="FFFF0000"/>
      </colorScale>
    </cfRule>
  </conditionalFormatting>
  <conditionalFormatting sqref="I30">
    <cfRule type="cellIs" dxfId="95" priority="116" operator="equal">
      <formula>"Muy Alta"</formula>
    </cfRule>
    <cfRule type="cellIs" dxfId="94" priority="117" operator="equal">
      <formula>"Alta"</formula>
    </cfRule>
    <cfRule type="cellIs" dxfId="93" priority="118" operator="equal">
      <formula>"Media"</formula>
    </cfRule>
    <cfRule type="cellIs" dxfId="92" priority="119" operator="equal">
      <formula>"Baja"</formula>
    </cfRule>
    <cfRule type="cellIs" dxfId="91" priority="120" operator="equal">
      <formula>"Muy Baja"</formula>
    </cfRule>
  </conditionalFormatting>
  <conditionalFormatting sqref="AG30">
    <cfRule type="cellIs" dxfId="90" priority="111" operator="equal">
      <formula>"Catastrófico"</formula>
    </cfRule>
    <cfRule type="cellIs" dxfId="89" priority="112" operator="equal">
      <formula>"Mayor"</formula>
    </cfRule>
    <cfRule type="cellIs" dxfId="88" priority="113" operator="equal">
      <formula>"Moderado"</formula>
    </cfRule>
    <cfRule type="cellIs" dxfId="87" priority="114" operator="equal">
      <formula>"Menor"</formula>
    </cfRule>
    <cfRule type="cellIs" dxfId="86" priority="115" operator="equal">
      <formula>"Leve"</formula>
    </cfRule>
  </conditionalFormatting>
  <conditionalFormatting sqref="AI30">
    <cfRule type="cellIs" dxfId="85" priority="107" operator="equal">
      <formula>"Extremo"</formula>
    </cfRule>
    <cfRule type="cellIs" dxfId="84" priority="108" operator="equal">
      <formula>"Alto"</formula>
    </cfRule>
    <cfRule type="cellIs" dxfId="83" priority="109" operator="equal">
      <formula>"Moderado"</formula>
    </cfRule>
    <cfRule type="cellIs" dxfId="82" priority="110" operator="equal">
      <formula>"Bajo"</formula>
    </cfRule>
  </conditionalFormatting>
  <conditionalFormatting sqref="AV30">
    <cfRule type="cellIs" dxfId="81" priority="97" operator="equal">
      <formula>"Catastrófico"</formula>
    </cfRule>
    <cfRule type="cellIs" dxfId="80" priority="98" operator="equal">
      <formula>"Mayor"</formula>
    </cfRule>
    <cfRule type="cellIs" dxfId="79" priority="99" operator="equal">
      <formula>"Moderado"</formula>
    </cfRule>
    <cfRule type="cellIs" dxfId="78" priority="100" operator="equal">
      <formula>"Menor"</formula>
    </cfRule>
    <cfRule type="cellIs" dxfId="77" priority="101" operator="equal">
      <formula>"Leve"</formula>
    </cfRule>
  </conditionalFormatting>
  <conditionalFormatting sqref="AX30">
    <cfRule type="cellIs" dxfId="76" priority="93" operator="equal">
      <formula>"Extremo"</formula>
    </cfRule>
    <cfRule type="cellIs" dxfId="75" priority="94" operator="equal">
      <formula>"Alto"</formula>
    </cfRule>
    <cfRule type="cellIs" dxfId="74" priority="95" operator="equal">
      <formula>"Moderado"</formula>
    </cfRule>
    <cfRule type="cellIs" dxfId="73" priority="96" operator="equal">
      <formula>"Bajo"</formula>
    </cfRule>
  </conditionalFormatting>
  <conditionalFormatting sqref="AF30">
    <cfRule type="containsText" dxfId="72" priority="92" operator="containsText" text="❌">
      <formula>NOT(ISERROR(SEARCH("❌",AF30)))</formula>
    </cfRule>
  </conditionalFormatting>
  <conditionalFormatting sqref="AD30">
    <cfRule type="colorScale" priority="91">
      <colorScale>
        <cfvo type="num" val="0"/>
        <cfvo type="num" val="6"/>
        <cfvo type="num" val="11"/>
        <color rgb="FFFFC000"/>
        <color rgb="FFFFFF00"/>
        <color rgb="FFFF0000"/>
      </colorScale>
    </cfRule>
  </conditionalFormatting>
  <conditionalFormatting sqref="I23">
    <cfRule type="cellIs" dxfId="71" priority="86" operator="equal">
      <formula>"Muy Alta"</formula>
    </cfRule>
    <cfRule type="cellIs" dxfId="70" priority="87" operator="equal">
      <formula>"Alta"</formula>
    </cfRule>
    <cfRule type="cellIs" dxfId="69" priority="88" operator="equal">
      <formula>"Media"</formula>
    </cfRule>
    <cfRule type="cellIs" dxfId="68" priority="89" operator="equal">
      <formula>"Baja"</formula>
    </cfRule>
    <cfRule type="cellIs" dxfId="67" priority="90" operator="equal">
      <formula>"Muy Baja"</formula>
    </cfRule>
  </conditionalFormatting>
  <conditionalFormatting sqref="AG23">
    <cfRule type="cellIs" dxfId="66" priority="81" operator="equal">
      <formula>"Catastrófico"</formula>
    </cfRule>
    <cfRule type="cellIs" dxfId="65" priority="82" operator="equal">
      <formula>"Mayor"</formula>
    </cfRule>
    <cfRule type="cellIs" dxfId="64" priority="83" operator="equal">
      <formula>"Moderado"</formula>
    </cfRule>
    <cfRule type="cellIs" dxfId="63" priority="84" operator="equal">
      <formula>"Menor"</formula>
    </cfRule>
    <cfRule type="cellIs" dxfId="62" priority="85" operator="equal">
      <formula>"Leve"</formula>
    </cfRule>
  </conditionalFormatting>
  <conditionalFormatting sqref="AI23">
    <cfRule type="cellIs" dxfId="61" priority="77" operator="equal">
      <formula>"Extremo"</formula>
    </cfRule>
    <cfRule type="cellIs" dxfId="60" priority="78" operator="equal">
      <formula>"Alto"</formula>
    </cfRule>
    <cfRule type="cellIs" dxfId="59" priority="79" operator="equal">
      <formula>"Moderado"</formula>
    </cfRule>
    <cfRule type="cellIs" dxfId="58" priority="80" operator="equal">
      <formula>"Bajo"</formula>
    </cfRule>
  </conditionalFormatting>
  <conditionalFormatting sqref="AV23:AV25">
    <cfRule type="cellIs" dxfId="57" priority="67" operator="equal">
      <formula>"Catastrófico"</formula>
    </cfRule>
    <cfRule type="cellIs" dxfId="56" priority="68" operator="equal">
      <formula>"Mayor"</formula>
    </cfRule>
    <cfRule type="cellIs" dxfId="55" priority="69" operator="equal">
      <formula>"Moderado"</formula>
    </cfRule>
    <cfRule type="cellIs" dxfId="54" priority="70" operator="equal">
      <formula>"Menor"</formula>
    </cfRule>
    <cfRule type="cellIs" dxfId="53" priority="71" operator="equal">
      <formula>"Leve"</formula>
    </cfRule>
  </conditionalFormatting>
  <conditionalFormatting sqref="AX23:AX25">
    <cfRule type="cellIs" dxfId="52" priority="63" operator="equal">
      <formula>"Extremo"</formula>
    </cfRule>
    <cfRule type="cellIs" dxfId="51" priority="64" operator="equal">
      <formula>"Alto"</formula>
    </cfRule>
    <cfRule type="cellIs" dxfId="50" priority="65" operator="equal">
      <formula>"Moderado"</formula>
    </cfRule>
    <cfRule type="cellIs" dxfId="49" priority="66" operator="equal">
      <formula>"Bajo"</formula>
    </cfRule>
  </conditionalFormatting>
  <conditionalFormatting sqref="AF23">
    <cfRule type="containsText" dxfId="48" priority="62" operator="containsText" text="❌">
      <formula>NOT(ISERROR(SEARCH("❌",AF23)))</formula>
    </cfRule>
  </conditionalFormatting>
  <conditionalFormatting sqref="AD23:AD25">
    <cfRule type="colorScale" priority="61">
      <colorScale>
        <cfvo type="num" val="0"/>
        <cfvo type="num" val="6"/>
        <cfvo type="num" val="11"/>
        <color rgb="FFFFC000"/>
        <color rgb="FFFFFF00"/>
        <color rgb="FFFF0000"/>
      </colorScale>
    </cfRule>
  </conditionalFormatting>
  <conditionalFormatting sqref="I26">
    <cfRule type="cellIs" dxfId="47" priority="56" operator="equal">
      <formula>"Muy Alta"</formula>
    </cfRule>
    <cfRule type="cellIs" dxfId="46" priority="57" operator="equal">
      <formula>"Alta"</formula>
    </cfRule>
    <cfRule type="cellIs" dxfId="45" priority="58" operator="equal">
      <formula>"Media"</formula>
    </cfRule>
    <cfRule type="cellIs" dxfId="44" priority="59" operator="equal">
      <formula>"Baja"</formula>
    </cfRule>
    <cfRule type="cellIs" dxfId="43" priority="60" operator="equal">
      <formula>"Muy Baja"</formula>
    </cfRule>
  </conditionalFormatting>
  <conditionalFormatting sqref="AG26">
    <cfRule type="cellIs" dxfId="42" priority="51" operator="equal">
      <formula>"Catastrófico"</formula>
    </cfRule>
    <cfRule type="cellIs" dxfId="41" priority="52" operator="equal">
      <formula>"Mayor"</formula>
    </cfRule>
    <cfRule type="cellIs" dxfId="40" priority="53" operator="equal">
      <formula>"Moderado"</formula>
    </cfRule>
    <cfRule type="cellIs" dxfId="39" priority="54" operator="equal">
      <formula>"Menor"</formula>
    </cfRule>
    <cfRule type="cellIs" dxfId="38" priority="55" operator="equal">
      <formula>"Leve"</formula>
    </cfRule>
  </conditionalFormatting>
  <conditionalFormatting sqref="AI26">
    <cfRule type="cellIs" dxfId="37" priority="47" operator="equal">
      <formula>"Extremo"</formula>
    </cfRule>
    <cfRule type="cellIs" dxfId="36" priority="48" operator="equal">
      <formula>"Alto"</formula>
    </cfRule>
    <cfRule type="cellIs" dxfId="35" priority="49" operator="equal">
      <formula>"Moderado"</formula>
    </cfRule>
    <cfRule type="cellIs" dxfId="34" priority="50" operator="equal">
      <formula>"Bajo"</formula>
    </cfRule>
  </conditionalFormatting>
  <conditionalFormatting sqref="AV26:AV27">
    <cfRule type="cellIs" dxfId="33" priority="37" operator="equal">
      <formula>"Catastrófico"</formula>
    </cfRule>
    <cfRule type="cellIs" dxfId="32" priority="38" operator="equal">
      <formula>"Mayor"</formula>
    </cfRule>
    <cfRule type="cellIs" dxfId="31" priority="39" operator="equal">
      <formula>"Moderado"</formula>
    </cfRule>
    <cfRule type="cellIs" dxfId="30" priority="40" operator="equal">
      <formula>"Menor"</formula>
    </cfRule>
    <cfRule type="cellIs" dxfId="29" priority="41" operator="equal">
      <formula>"Leve"</formula>
    </cfRule>
  </conditionalFormatting>
  <conditionalFormatting sqref="AX26:AX27">
    <cfRule type="cellIs" dxfId="28" priority="33" operator="equal">
      <formula>"Extremo"</formula>
    </cfRule>
    <cfRule type="cellIs" dxfId="27" priority="34" operator="equal">
      <formula>"Alto"</formula>
    </cfRule>
    <cfRule type="cellIs" dxfId="26" priority="35" operator="equal">
      <formula>"Moderado"</formula>
    </cfRule>
    <cfRule type="cellIs" dxfId="25" priority="36" operator="equal">
      <formula>"Bajo"</formula>
    </cfRule>
  </conditionalFormatting>
  <conditionalFormatting sqref="AF26">
    <cfRule type="containsText" dxfId="24" priority="32" operator="containsText" text="❌">
      <formula>NOT(ISERROR(SEARCH("❌",AF26)))</formula>
    </cfRule>
  </conditionalFormatting>
  <conditionalFormatting sqref="AD26">
    <cfRule type="colorScale" priority="31">
      <colorScale>
        <cfvo type="num" val="0"/>
        <cfvo type="num" val="6"/>
        <cfvo type="num" val="11"/>
        <color rgb="FFFFC000"/>
        <color rgb="FFFFFF00"/>
        <color rgb="FFFF0000"/>
      </colorScale>
    </cfRule>
  </conditionalFormatting>
  <conditionalFormatting sqref="I32">
    <cfRule type="cellIs" dxfId="23" priority="26" operator="equal">
      <formula>"Muy Alta"</formula>
    </cfRule>
    <cfRule type="cellIs" dxfId="22" priority="27" operator="equal">
      <formula>"Alta"</formula>
    </cfRule>
    <cfRule type="cellIs" dxfId="21" priority="28" operator="equal">
      <formula>"Media"</formula>
    </cfRule>
    <cfRule type="cellIs" dxfId="20" priority="29" operator="equal">
      <formula>"Baja"</formula>
    </cfRule>
    <cfRule type="cellIs" dxfId="19" priority="30" operator="equal">
      <formula>"Muy Baja"</formula>
    </cfRule>
  </conditionalFormatting>
  <conditionalFormatting sqref="AG32">
    <cfRule type="cellIs" dxfId="18" priority="21" operator="equal">
      <formula>"Catastrófico"</formula>
    </cfRule>
    <cfRule type="cellIs" dxfId="17" priority="22" operator="equal">
      <formula>"Mayor"</formula>
    </cfRule>
    <cfRule type="cellIs" dxfId="16" priority="23" operator="equal">
      <formula>"Moderado"</formula>
    </cfRule>
    <cfRule type="cellIs" dxfId="15" priority="24" operator="equal">
      <formula>"Menor"</formula>
    </cfRule>
    <cfRule type="cellIs" dxfId="14" priority="25" operator="equal">
      <formula>"Leve"</formula>
    </cfRule>
  </conditionalFormatting>
  <conditionalFormatting sqref="AI32">
    <cfRule type="cellIs" dxfId="13" priority="17" operator="equal">
      <formula>"Extremo"</formula>
    </cfRule>
    <cfRule type="cellIs" dxfId="12" priority="18" operator="equal">
      <formula>"Alto"</formula>
    </cfRule>
    <cfRule type="cellIs" dxfId="11" priority="19" operator="equal">
      <formula>"Moderado"</formula>
    </cfRule>
    <cfRule type="cellIs" dxfId="10" priority="20" operator="equal">
      <formula>"Bajo"</formula>
    </cfRule>
  </conditionalFormatting>
  <conditionalFormatting sqref="AV32:AV33">
    <cfRule type="cellIs" dxfId="9" priority="7" operator="equal">
      <formula>"Catastrófico"</formula>
    </cfRule>
    <cfRule type="cellIs" dxfId="8" priority="8" operator="equal">
      <formula>"Mayor"</formula>
    </cfRule>
    <cfRule type="cellIs" dxfId="7" priority="9" operator="equal">
      <formula>"Moderado"</formula>
    </cfRule>
    <cfRule type="cellIs" dxfId="6" priority="10" operator="equal">
      <formula>"Menor"</formula>
    </cfRule>
    <cfRule type="cellIs" dxfId="5" priority="11" operator="equal">
      <formula>"Leve"</formula>
    </cfRule>
  </conditionalFormatting>
  <conditionalFormatting sqref="AX32:AX33">
    <cfRule type="cellIs" dxfId="4" priority="3" operator="equal">
      <formula>"Extremo"</formula>
    </cfRule>
    <cfRule type="cellIs" dxfId="3" priority="4" operator="equal">
      <formula>"Alto"</formula>
    </cfRule>
    <cfRule type="cellIs" dxfId="2" priority="5" operator="equal">
      <formula>"Moderado"</formula>
    </cfRule>
    <cfRule type="cellIs" dxfId="1" priority="6" operator="equal">
      <formula>"Bajo"</formula>
    </cfRule>
  </conditionalFormatting>
  <conditionalFormatting sqref="AF32">
    <cfRule type="containsText" dxfId="0" priority="2" operator="containsText" text="❌">
      <formula>NOT(ISERROR(SEARCH("❌",AF32)))</formula>
    </cfRule>
  </conditionalFormatting>
  <conditionalFormatting sqref="AD32">
    <cfRule type="colorScale" priority="1">
      <colorScale>
        <cfvo type="num" val="0"/>
        <cfvo type="num" val="6"/>
        <cfvo type="num" val="11"/>
        <color rgb="FFFFC000"/>
        <color rgb="FFFFFF00"/>
        <color rgb="FFFF0000"/>
      </colorScale>
    </cfRule>
  </conditionalFormatting>
  <dataValidations count="1">
    <dataValidation allowBlank="1" sqref="AZ1:BA1048576"/>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'C:\Users\ldrojas\Downloads\[FT-MIC-03-07_Mapa de riesgos institucional (5).xlsx]Tabla probabilidad'!#REF!</xm:f>
          </x14:formula1>
          <xm:sqref>K28:AB32 K13:AB16 K18:AB26</xm:sqref>
        </x14:dataValidation>
        <x14:dataValidation type="list" allowBlank="1" showInputMessage="1" showErrorMessage="1">
          <x14:formula1>
            <xm:f>'C:\Users\ldrojas\Downloads\[FT-MIC-03-07_Mapa de riesgos institucional (5).xlsx]Tabla Impacto'!#REF!</xm:f>
          </x14:formula1>
          <xm:sqref>AE18 AE13 AE16 AE21 AE23 AE26 AE28:AE32</xm:sqref>
        </x14:dataValidation>
        <x14:dataValidation type="list" allowBlank="1" showInputMessage="1" showErrorMessage="1">
          <x14:formula1>
            <xm:f>'C:\Users\ldrojas\Downloads\[FT-MIC-03-07_Mapa de riesgos institucional (5).xlsx]Opciones Tratamiento'!#REF!</xm:f>
          </x14:formula1>
          <xm:sqref>G18 G13 G16 G21 G23 G26 G28:G32 C18 C13 C16 C21 C28:C32 C23 C26 AY13:AY33</xm:sqref>
        </x14:dataValidation>
        <x14:dataValidation type="list" allowBlank="1" showInputMessage="1" showErrorMessage="1">
          <x14:formula1>
            <xm:f>'C:\Users\ldrojas\Downloads\[FT-MIC-03-07_Mapa de riesgos institucional (5).xlsx]Tabla Valoración controles'!#REF!</xm:f>
          </x14:formula1>
          <xm:sqref>AP13:AR33 AM13:AN33</xm:sqref>
        </x14:dataValidation>
        <x14:dataValidation type="custom" allowBlank="1" showInputMessage="1" showErrorMessage="1" error="Recuerde que las acciones se generan bajo la medida de mitigar el riesgo">
          <x14:formula1>
            <xm:f>IF(OR(#REF!='C:\Users\ldrojas\Downloads\[FT-MIC-03-07_Mapa de riesgos institucional (5).xlsx]Opciones Tratamiento'!#REF!,#REF!='C:\Users\ldrojas\Downloads\[FT-MIC-03-07_Mapa de riesgos institucional (5).xlsx]Opciones Tratamiento'!#REF!,#REF!='C:\Users\ldrojas\Downloads\[FT-MIC-03-07_Mapa de riesgos institucional (5).xlsx]Opciones Tratamiento'!#REF!),ISBLANK(#REF!),ISTEXT(#REF!))</xm:f>
          </x14:formula1>
          <xm:sqref>BB13:BC33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topLeftCell="A3" workbookViewId="0">
      <selection activeCell="C6" sqref="C6"/>
    </sheetView>
  </sheetViews>
  <sheetFormatPr baseColWidth="10" defaultColWidth="14.42578125" defaultRowHeight="15" customHeight="1" x14ac:dyDescent="0.25"/>
  <cols>
    <col min="1" max="1" width="10.7109375" customWidth="1"/>
    <col min="2" max="2" width="24.140625" customWidth="1"/>
    <col min="3" max="3" width="70.140625" customWidth="1"/>
    <col min="4" max="4" width="29.85546875" customWidth="1"/>
    <col min="5" max="26" width="10.7109375" customWidth="1"/>
  </cols>
  <sheetData>
    <row r="1" spans="1:24" ht="23.25" x14ac:dyDescent="0.25">
      <c r="A1" s="12"/>
      <c r="B1" s="384" t="s">
        <v>178</v>
      </c>
      <c r="C1" s="279"/>
      <c r="D1" s="279"/>
      <c r="E1" s="12"/>
      <c r="F1" s="12"/>
      <c r="G1" s="12"/>
      <c r="H1" s="12"/>
      <c r="I1" s="12"/>
      <c r="J1" s="12"/>
      <c r="K1" s="12"/>
      <c r="L1" s="12"/>
      <c r="M1" s="12"/>
      <c r="N1" s="12"/>
      <c r="O1" s="12"/>
      <c r="P1" s="12"/>
      <c r="Q1" s="12"/>
      <c r="R1" s="12"/>
      <c r="S1" s="12"/>
      <c r="T1" s="12"/>
      <c r="U1" s="12"/>
      <c r="V1" s="12"/>
      <c r="W1" s="12"/>
      <c r="X1" s="12"/>
    </row>
    <row r="2" spans="1:24" x14ac:dyDescent="0.25">
      <c r="A2" s="12"/>
      <c r="B2" s="12"/>
      <c r="C2" s="12"/>
      <c r="D2" s="12"/>
      <c r="E2" s="12"/>
      <c r="F2" s="12"/>
      <c r="G2" s="12"/>
      <c r="H2" s="12"/>
      <c r="I2" s="12"/>
      <c r="J2" s="12"/>
      <c r="K2" s="12"/>
      <c r="L2" s="12"/>
      <c r="M2" s="12"/>
      <c r="N2" s="12"/>
      <c r="O2" s="12"/>
      <c r="P2" s="12"/>
      <c r="Q2" s="12"/>
      <c r="R2" s="12"/>
      <c r="S2" s="12"/>
      <c r="T2" s="12"/>
      <c r="U2" s="12"/>
      <c r="V2" s="12"/>
      <c r="W2" s="12"/>
      <c r="X2" s="12"/>
    </row>
    <row r="3" spans="1:24" ht="25.5" x14ac:dyDescent="0.25">
      <c r="A3" s="12"/>
      <c r="B3" s="13"/>
      <c r="C3" s="14" t="s">
        <v>179</v>
      </c>
      <c r="D3" s="14" t="s">
        <v>69</v>
      </c>
      <c r="E3" s="12"/>
      <c r="F3" s="12"/>
      <c r="G3" s="12"/>
      <c r="H3" s="12"/>
      <c r="I3" s="12"/>
      <c r="J3" s="12"/>
      <c r="K3" s="12"/>
      <c r="L3" s="12"/>
      <c r="M3" s="12"/>
      <c r="N3" s="12"/>
      <c r="O3" s="12"/>
      <c r="P3" s="12"/>
      <c r="Q3" s="12"/>
      <c r="R3" s="12"/>
      <c r="S3" s="12"/>
      <c r="T3" s="12"/>
      <c r="U3" s="12"/>
      <c r="V3" s="12"/>
      <c r="W3" s="12"/>
      <c r="X3" s="12"/>
    </row>
    <row r="4" spans="1:24" ht="51" x14ac:dyDescent="0.25">
      <c r="A4" s="12"/>
      <c r="B4" s="15" t="s">
        <v>180</v>
      </c>
      <c r="C4" s="16" t="s">
        <v>181</v>
      </c>
      <c r="D4" s="17">
        <v>0.2</v>
      </c>
      <c r="E4" s="12"/>
      <c r="F4" s="12"/>
      <c r="G4" s="12"/>
      <c r="H4" s="12"/>
      <c r="I4" s="12"/>
      <c r="J4" s="12"/>
      <c r="K4" s="12"/>
      <c r="L4" s="12"/>
      <c r="M4" s="12"/>
      <c r="N4" s="12"/>
      <c r="O4" s="12"/>
      <c r="P4" s="12"/>
      <c r="Q4" s="12"/>
      <c r="R4" s="12"/>
      <c r="S4" s="12"/>
      <c r="T4" s="12"/>
      <c r="U4" s="12"/>
      <c r="V4" s="12"/>
      <c r="W4" s="12"/>
      <c r="X4" s="12"/>
    </row>
    <row r="5" spans="1:24" ht="51" x14ac:dyDescent="0.25">
      <c r="A5" s="12"/>
      <c r="B5" s="18" t="s">
        <v>182</v>
      </c>
      <c r="C5" s="19" t="s">
        <v>183</v>
      </c>
      <c r="D5" s="20">
        <v>0.4</v>
      </c>
      <c r="E5" s="12"/>
      <c r="F5" s="12"/>
      <c r="G5" s="12"/>
      <c r="H5" s="12"/>
      <c r="I5" s="12"/>
      <c r="J5" s="12"/>
      <c r="K5" s="12"/>
      <c r="L5" s="12"/>
      <c r="M5" s="12"/>
      <c r="N5" s="12"/>
      <c r="O5" s="12"/>
      <c r="P5" s="12"/>
      <c r="Q5" s="12"/>
      <c r="R5" s="12"/>
      <c r="S5" s="12"/>
      <c r="T5" s="12"/>
      <c r="U5" s="12"/>
      <c r="V5" s="12"/>
      <c r="W5" s="12"/>
      <c r="X5" s="12"/>
    </row>
    <row r="6" spans="1:24" ht="51" x14ac:dyDescent="0.25">
      <c r="A6" s="12"/>
      <c r="B6" s="21" t="s">
        <v>184</v>
      </c>
      <c r="C6" s="19" t="s">
        <v>185</v>
      </c>
      <c r="D6" s="20">
        <v>0.6</v>
      </c>
      <c r="E6" s="12"/>
      <c r="F6" s="12"/>
      <c r="G6" s="12"/>
      <c r="H6" s="12"/>
      <c r="I6" s="12"/>
      <c r="J6" s="12"/>
      <c r="K6" s="12"/>
      <c r="L6" s="12"/>
      <c r="M6" s="12"/>
      <c r="N6" s="12"/>
      <c r="O6" s="12"/>
      <c r="P6" s="12"/>
      <c r="Q6" s="12"/>
      <c r="R6" s="12"/>
      <c r="S6" s="12"/>
      <c r="T6" s="12"/>
      <c r="U6" s="12"/>
      <c r="V6" s="12"/>
      <c r="W6" s="12"/>
      <c r="X6" s="12"/>
    </row>
    <row r="7" spans="1:24" ht="76.5" x14ac:dyDescent="0.25">
      <c r="A7" s="12"/>
      <c r="B7" s="22" t="s">
        <v>67</v>
      </c>
      <c r="C7" s="19" t="s">
        <v>186</v>
      </c>
      <c r="D7" s="20">
        <v>0.8</v>
      </c>
      <c r="E7" s="12"/>
      <c r="F7" s="12"/>
      <c r="G7" s="12"/>
      <c r="H7" s="12"/>
      <c r="I7" s="12"/>
      <c r="J7" s="12"/>
      <c r="K7" s="12"/>
      <c r="L7" s="12"/>
      <c r="M7" s="12"/>
      <c r="N7" s="12"/>
      <c r="O7" s="12"/>
      <c r="P7" s="12"/>
      <c r="Q7" s="12"/>
      <c r="R7" s="12"/>
      <c r="S7" s="12"/>
      <c r="T7" s="12"/>
      <c r="U7" s="12"/>
      <c r="V7" s="12"/>
      <c r="W7" s="12"/>
      <c r="X7" s="12"/>
    </row>
    <row r="8" spans="1:24" ht="51" x14ac:dyDescent="0.25">
      <c r="A8" s="12"/>
      <c r="B8" s="23" t="s">
        <v>175</v>
      </c>
      <c r="C8" s="19" t="s">
        <v>187</v>
      </c>
      <c r="D8" s="20">
        <v>1</v>
      </c>
      <c r="E8" s="12"/>
      <c r="F8" s="12"/>
      <c r="G8" s="12"/>
      <c r="H8" s="12"/>
      <c r="I8" s="12"/>
      <c r="J8" s="12"/>
      <c r="K8" s="12"/>
      <c r="L8" s="12"/>
      <c r="M8" s="12"/>
      <c r="N8" s="12"/>
      <c r="O8" s="12"/>
      <c r="P8" s="12"/>
      <c r="Q8" s="12"/>
      <c r="R8" s="12"/>
      <c r="S8" s="12"/>
      <c r="T8" s="12"/>
      <c r="U8" s="12"/>
      <c r="V8" s="12"/>
      <c r="W8" s="12"/>
      <c r="X8" s="12"/>
    </row>
    <row r="9" spans="1:24" x14ac:dyDescent="0.25">
      <c r="A9" s="12"/>
      <c r="B9" s="12"/>
      <c r="C9" s="12"/>
      <c r="D9" s="12"/>
      <c r="E9" s="12"/>
      <c r="F9" s="12"/>
      <c r="G9" s="12"/>
      <c r="H9" s="12"/>
      <c r="I9" s="12"/>
      <c r="J9" s="12"/>
      <c r="K9" s="12"/>
      <c r="L9" s="12"/>
      <c r="M9" s="12"/>
      <c r="N9" s="12"/>
      <c r="O9" s="12"/>
      <c r="P9" s="12"/>
      <c r="Q9" s="12"/>
      <c r="R9" s="12"/>
      <c r="S9" s="12"/>
      <c r="T9" s="12"/>
      <c r="U9" s="12"/>
      <c r="V9" s="12"/>
      <c r="W9" s="12"/>
      <c r="X9" s="12"/>
    </row>
    <row r="10" spans="1:24" ht="16.5" x14ac:dyDescent="0.25">
      <c r="A10" s="12"/>
      <c r="B10" s="24"/>
      <c r="C10" s="12"/>
      <c r="D10" s="12"/>
      <c r="E10" s="12"/>
      <c r="F10" s="12"/>
      <c r="G10" s="12"/>
      <c r="H10" s="12"/>
      <c r="I10" s="12"/>
      <c r="J10" s="12"/>
      <c r="K10" s="12"/>
      <c r="L10" s="12"/>
      <c r="M10" s="12"/>
      <c r="N10" s="12"/>
      <c r="O10" s="12"/>
      <c r="P10" s="12"/>
      <c r="Q10" s="12"/>
      <c r="R10" s="12"/>
      <c r="S10" s="12"/>
      <c r="T10" s="12"/>
      <c r="U10" s="12"/>
      <c r="V10" s="12"/>
      <c r="W10" s="12"/>
      <c r="X10" s="12"/>
    </row>
    <row r="11" spans="1:24"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row>
    <row r="12" spans="1:24"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row>
    <row r="13" spans="1:24"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row>
    <row r="14" spans="1:24"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row>
    <row r="15" spans="1:24"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row>
    <row r="16" spans="1:24"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24"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row>
    <row r="18" spans="1:24"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row>
    <row r="19" spans="1:24"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row>
    <row r="20" spans="1:24"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row>
    <row r="21" spans="1:24" ht="15.75" customHeight="1"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row>
    <row r="22" spans="1:24" ht="15.75" customHeight="1"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row>
    <row r="23" spans="1:24" ht="15.75" customHeight="1"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row>
    <row r="24" spans="1:24" ht="15.75" customHeigh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row>
    <row r="25" spans="1:24" ht="15.75" customHeight="1"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row>
    <row r="26" spans="1:24" ht="15.75" customHeight="1"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24" ht="15.75"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row>
    <row r="28" spans="1:24" ht="15.75"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row>
    <row r="29" spans="1:24" ht="15.75"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row>
    <row r="30" spans="1:24" ht="15.75"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row>
    <row r="31" spans="1:24" ht="15.75"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row>
    <row r="32" spans="1:24" ht="15.75"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row>
    <row r="33" spans="1:24" ht="15.75" customHeight="1" x14ac:dyDescent="0.25">
      <c r="A33" s="12"/>
      <c r="E33" s="12"/>
      <c r="F33" s="12"/>
      <c r="G33" s="12"/>
      <c r="H33" s="12"/>
      <c r="I33" s="12"/>
      <c r="J33" s="12"/>
      <c r="K33" s="12"/>
      <c r="L33" s="12"/>
      <c r="M33" s="12"/>
      <c r="N33" s="12"/>
      <c r="O33" s="12"/>
      <c r="P33" s="12"/>
      <c r="Q33" s="12"/>
      <c r="R33" s="12"/>
      <c r="S33" s="12"/>
      <c r="T33" s="12"/>
      <c r="U33" s="12"/>
      <c r="V33" s="12"/>
      <c r="W33" s="12"/>
      <c r="X33" s="12"/>
    </row>
    <row r="34" spans="1:24" ht="15.75" customHeight="1" x14ac:dyDescent="0.25">
      <c r="A34" s="12"/>
      <c r="B34" s="25" t="s">
        <v>188</v>
      </c>
      <c r="E34" s="12"/>
      <c r="F34" s="12"/>
      <c r="G34" s="12"/>
      <c r="H34" s="12"/>
      <c r="I34" s="12"/>
      <c r="J34" s="12"/>
      <c r="K34" s="12"/>
      <c r="L34" s="12"/>
      <c r="M34" s="12"/>
      <c r="N34" s="12"/>
      <c r="O34" s="12"/>
      <c r="P34" s="12"/>
      <c r="Q34" s="12"/>
      <c r="R34" s="12"/>
      <c r="S34" s="12"/>
      <c r="T34" s="12"/>
      <c r="U34" s="12"/>
      <c r="V34" s="12"/>
      <c r="W34" s="12"/>
      <c r="X34" s="12"/>
    </row>
    <row r="35" spans="1:24" ht="15.75" customHeight="1" x14ac:dyDescent="0.25">
      <c r="A35" s="12"/>
      <c r="B35" s="25" t="s">
        <v>189</v>
      </c>
    </row>
    <row r="36" spans="1:24" ht="15.75" customHeight="1" x14ac:dyDescent="0.25">
      <c r="A36" s="12"/>
    </row>
    <row r="37" spans="1:24" ht="15.75" customHeight="1" x14ac:dyDescent="0.25">
      <c r="A37" s="12"/>
    </row>
    <row r="38" spans="1:24" ht="15.75" customHeight="1" x14ac:dyDescent="0.25">
      <c r="A38" s="12"/>
    </row>
    <row r="39" spans="1:24" ht="15.75" customHeight="1" x14ac:dyDescent="0.25">
      <c r="A39" s="12"/>
    </row>
    <row r="40" spans="1:24" ht="15.75" customHeight="1" x14ac:dyDescent="0.25">
      <c r="A40" s="12"/>
    </row>
    <row r="41" spans="1:24" ht="15.75" customHeight="1" x14ac:dyDescent="0.25">
      <c r="A41" s="12"/>
    </row>
    <row r="42" spans="1:24" ht="15.75" customHeight="1" x14ac:dyDescent="0.25">
      <c r="A42" s="12"/>
    </row>
    <row r="43" spans="1:24" ht="15.75" customHeight="1" x14ac:dyDescent="0.25">
      <c r="A43" s="12"/>
    </row>
    <row r="44" spans="1:24" ht="15.75" customHeight="1" x14ac:dyDescent="0.25">
      <c r="A44" s="12"/>
    </row>
    <row r="45" spans="1:24" ht="15.75" customHeight="1" x14ac:dyDescent="0.25">
      <c r="A45" s="12"/>
    </row>
    <row r="46" spans="1:24" ht="15.75" customHeight="1" x14ac:dyDescent="0.25">
      <c r="A46" s="12"/>
    </row>
    <row r="47" spans="1:24" ht="15.75" customHeight="1" x14ac:dyDescent="0.25">
      <c r="A47" s="12"/>
    </row>
    <row r="48" spans="1:24" ht="15.75" customHeight="1" x14ac:dyDescent="0.25">
      <c r="A48" s="12"/>
    </row>
    <row r="49" spans="1:1" ht="15.75" customHeight="1" x14ac:dyDescent="0.25">
      <c r="A49" s="12"/>
    </row>
    <row r="50" spans="1:1" ht="15.75" customHeight="1" x14ac:dyDescent="0.25">
      <c r="A50" s="12"/>
    </row>
    <row r="51" spans="1:1" ht="15.75" customHeight="1" x14ac:dyDescent="0.25">
      <c r="A51" s="12"/>
    </row>
    <row r="52" spans="1:1" ht="15.75" customHeight="1" x14ac:dyDescent="0.25">
      <c r="A52" s="12"/>
    </row>
    <row r="53" spans="1:1" ht="15.75" customHeight="1" x14ac:dyDescent="0.25">
      <c r="A53" s="12"/>
    </row>
    <row r="54" spans="1:1" ht="15.75" customHeight="1" x14ac:dyDescent="0.25">
      <c r="A54" s="12"/>
    </row>
    <row r="55" spans="1:1" ht="15.75" customHeight="1" x14ac:dyDescent="0.25">
      <c r="A55" s="12"/>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topLeftCell="A4" zoomScale="85" zoomScaleNormal="85" workbookViewId="0">
      <selection activeCell="C8" sqref="C8"/>
    </sheetView>
  </sheetViews>
  <sheetFormatPr baseColWidth="10" defaultColWidth="14.42578125" defaultRowHeight="15" customHeight="1" x14ac:dyDescent="0.25"/>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x14ac:dyDescent="0.25">
      <c r="A1" s="12"/>
      <c r="B1" s="385" t="s">
        <v>190</v>
      </c>
      <c r="C1" s="279"/>
      <c r="D1" s="279"/>
      <c r="E1" s="12"/>
      <c r="F1" s="12"/>
      <c r="G1" s="12"/>
      <c r="H1" s="12"/>
      <c r="I1" s="12"/>
      <c r="J1" s="12"/>
      <c r="K1" s="12"/>
      <c r="L1" s="12"/>
      <c r="M1" s="12"/>
      <c r="N1" s="12"/>
      <c r="O1" s="12"/>
      <c r="P1" s="12"/>
      <c r="Q1" s="12"/>
      <c r="R1" s="12"/>
      <c r="S1" s="12"/>
      <c r="T1" s="12"/>
      <c r="U1" s="12"/>
    </row>
    <row r="2" spans="1:26" x14ac:dyDescent="0.25">
      <c r="A2" s="12"/>
      <c r="B2" s="12"/>
      <c r="C2" s="12"/>
      <c r="D2" s="12"/>
      <c r="E2" s="12"/>
      <c r="F2" s="12"/>
      <c r="G2" s="12"/>
      <c r="H2" s="12"/>
      <c r="I2" s="12"/>
      <c r="J2" s="12"/>
      <c r="K2" s="12"/>
      <c r="L2" s="12"/>
      <c r="M2" s="12"/>
      <c r="N2" s="12"/>
      <c r="O2" s="12"/>
      <c r="P2" s="12"/>
      <c r="Q2" s="12"/>
      <c r="R2" s="12"/>
      <c r="S2" s="12"/>
      <c r="T2" s="12"/>
      <c r="U2" s="12"/>
    </row>
    <row r="3" spans="1:26" ht="30" x14ac:dyDescent="0.25">
      <c r="A3" s="12"/>
      <c r="B3" s="26"/>
      <c r="C3" s="27" t="s">
        <v>191</v>
      </c>
      <c r="D3" s="27" t="s">
        <v>192</v>
      </c>
      <c r="E3" s="12"/>
      <c r="F3" s="12"/>
      <c r="G3" s="12"/>
      <c r="H3" s="12"/>
      <c r="I3" s="12"/>
      <c r="J3" s="12"/>
      <c r="K3" s="12"/>
      <c r="L3" s="12"/>
      <c r="M3" s="12"/>
      <c r="N3" s="12"/>
      <c r="O3" s="12"/>
      <c r="P3" s="12"/>
      <c r="Q3" s="12"/>
      <c r="R3" s="12"/>
      <c r="S3" s="12"/>
      <c r="T3" s="12"/>
      <c r="U3" s="12"/>
    </row>
    <row r="4" spans="1:26" ht="33.75" x14ac:dyDescent="0.25">
      <c r="A4" s="28" t="s">
        <v>193</v>
      </c>
      <c r="B4" s="29" t="s">
        <v>194</v>
      </c>
      <c r="C4" s="30" t="s">
        <v>195</v>
      </c>
      <c r="D4" s="31" t="s">
        <v>196</v>
      </c>
      <c r="E4" s="12"/>
      <c r="F4" s="12"/>
      <c r="G4" s="12"/>
      <c r="H4" s="12"/>
      <c r="I4" s="12"/>
      <c r="J4" s="12"/>
      <c r="K4" s="12"/>
      <c r="L4" s="12"/>
      <c r="M4" s="12"/>
      <c r="N4" s="12"/>
      <c r="O4" s="12"/>
      <c r="P4" s="12"/>
      <c r="Q4" s="12"/>
      <c r="R4" s="12"/>
      <c r="S4" s="12"/>
      <c r="T4" s="12"/>
      <c r="U4" s="12"/>
    </row>
    <row r="5" spans="1:26" ht="67.5" x14ac:dyDescent="0.25">
      <c r="A5" s="28" t="s">
        <v>177</v>
      </c>
      <c r="B5" s="32" t="s">
        <v>197</v>
      </c>
      <c r="C5" s="33" t="s">
        <v>198</v>
      </c>
      <c r="D5" s="34" t="s">
        <v>199</v>
      </c>
      <c r="E5" s="12"/>
      <c r="F5" s="12"/>
      <c r="G5" s="12"/>
      <c r="H5" s="12"/>
      <c r="I5" s="12"/>
      <c r="J5" s="12"/>
      <c r="K5" s="12"/>
      <c r="L5" s="12"/>
      <c r="M5" s="12"/>
      <c r="N5" s="12"/>
      <c r="O5" s="12"/>
      <c r="P5" s="12"/>
      <c r="Q5" s="12"/>
      <c r="R5" s="12"/>
      <c r="S5" s="12"/>
      <c r="T5" s="12"/>
      <c r="U5" s="12"/>
    </row>
    <row r="6" spans="1:26" ht="67.5" x14ac:dyDescent="0.25">
      <c r="A6" s="28" t="s">
        <v>173</v>
      </c>
      <c r="B6" s="35" t="s">
        <v>200</v>
      </c>
      <c r="C6" s="33" t="s">
        <v>201</v>
      </c>
      <c r="D6" s="34" t="s">
        <v>202</v>
      </c>
      <c r="E6" s="12"/>
      <c r="F6" s="12"/>
      <c r="G6" s="12"/>
      <c r="H6" s="12"/>
      <c r="I6" s="12"/>
      <c r="J6" s="12"/>
      <c r="K6" s="12"/>
      <c r="L6" s="12"/>
      <c r="M6" s="12"/>
      <c r="N6" s="12"/>
      <c r="O6" s="12"/>
      <c r="P6" s="12"/>
      <c r="Q6" s="12"/>
      <c r="R6" s="12"/>
      <c r="S6" s="12"/>
      <c r="T6" s="12"/>
      <c r="U6" s="12"/>
    </row>
    <row r="7" spans="1:26" ht="101.25" x14ac:dyDescent="0.25">
      <c r="A7" s="28" t="s">
        <v>176</v>
      </c>
      <c r="B7" s="36" t="s">
        <v>203</v>
      </c>
      <c r="C7" s="33" t="s">
        <v>204</v>
      </c>
      <c r="D7" s="34" t="s">
        <v>205</v>
      </c>
      <c r="E7" s="12"/>
      <c r="F7" s="12"/>
      <c r="G7" s="12"/>
      <c r="H7" s="12"/>
      <c r="I7" s="12"/>
      <c r="J7" s="12"/>
      <c r="K7" s="12"/>
      <c r="L7" s="12"/>
      <c r="M7" s="12"/>
      <c r="N7" s="12"/>
      <c r="O7" s="12"/>
      <c r="P7" s="12"/>
      <c r="Q7" s="12"/>
      <c r="R7" s="12"/>
      <c r="S7" s="12"/>
      <c r="T7" s="12"/>
      <c r="U7" s="12"/>
    </row>
    <row r="8" spans="1:26" ht="67.5" x14ac:dyDescent="0.25">
      <c r="A8" s="28" t="s">
        <v>206</v>
      </c>
      <c r="B8" s="37" t="s">
        <v>207</v>
      </c>
      <c r="C8" s="33" t="s">
        <v>208</v>
      </c>
      <c r="D8" s="34" t="s">
        <v>209</v>
      </c>
      <c r="E8" s="12"/>
      <c r="F8" s="12"/>
      <c r="G8" s="12"/>
      <c r="H8" s="12"/>
      <c r="I8" s="12"/>
      <c r="J8" s="12"/>
      <c r="K8" s="12"/>
      <c r="L8" s="12"/>
      <c r="M8" s="12"/>
      <c r="N8" s="12"/>
      <c r="O8" s="12"/>
      <c r="P8" s="12"/>
      <c r="Q8" s="12"/>
      <c r="R8" s="12"/>
      <c r="S8" s="12"/>
      <c r="T8" s="12"/>
      <c r="U8" s="12"/>
    </row>
    <row r="9" spans="1:26" ht="20.25" x14ac:dyDescent="0.25">
      <c r="A9" s="12"/>
      <c r="B9" s="12"/>
      <c r="C9" s="38"/>
      <c r="D9" s="38"/>
      <c r="E9" s="12"/>
      <c r="F9" s="12"/>
      <c r="G9" s="12"/>
      <c r="H9" s="12"/>
      <c r="I9" s="12"/>
      <c r="J9" s="12"/>
      <c r="K9" s="12"/>
      <c r="L9" s="12"/>
      <c r="M9" s="12"/>
      <c r="N9" s="12"/>
      <c r="O9" s="12"/>
      <c r="P9" s="12"/>
      <c r="Q9" s="12"/>
      <c r="R9" s="12"/>
      <c r="S9" s="12"/>
      <c r="T9" s="12"/>
      <c r="U9" s="12"/>
      <c r="V9" s="10"/>
      <c r="W9" s="10"/>
      <c r="X9" s="10"/>
      <c r="Y9" s="10"/>
      <c r="Z9" s="10"/>
    </row>
    <row r="10" spans="1:26" ht="20.25" x14ac:dyDescent="0.25">
      <c r="A10" s="12"/>
      <c r="B10" s="10"/>
      <c r="C10" s="39"/>
      <c r="D10" s="39"/>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5">
      <c r="A11" s="12"/>
      <c r="B11" s="12" t="s">
        <v>210</v>
      </c>
      <c r="C11" s="12" t="s">
        <v>127</v>
      </c>
      <c r="D11" s="12" t="s">
        <v>126</v>
      </c>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2"/>
      <c r="B12" s="12" t="s">
        <v>211</v>
      </c>
      <c r="C12" s="12" t="s">
        <v>116</v>
      </c>
      <c r="D12" s="12" t="s">
        <v>114</v>
      </c>
      <c r="E12" s="10"/>
      <c r="F12" s="10"/>
      <c r="G12" s="10"/>
      <c r="H12" s="10"/>
      <c r="I12" s="10"/>
      <c r="J12" s="10"/>
      <c r="K12" s="10"/>
      <c r="L12" s="10"/>
      <c r="M12" s="10"/>
      <c r="N12" s="10"/>
      <c r="O12" s="10"/>
      <c r="P12" s="10"/>
      <c r="Q12" s="10"/>
      <c r="R12" s="10"/>
      <c r="S12" s="10"/>
      <c r="T12" s="10"/>
      <c r="U12" s="10"/>
      <c r="V12" s="10"/>
      <c r="W12" s="10"/>
      <c r="X12" s="10"/>
      <c r="Y12" s="10"/>
      <c r="Z12" s="10"/>
    </row>
    <row r="13" spans="1:26" x14ac:dyDescent="0.25">
      <c r="A13" s="12"/>
      <c r="B13" s="12"/>
      <c r="C13" s="12" t="s">
        <v>94</v>
      </c>
      <c r="D13" s="12" t="s">
        <v>68</v>
      </c>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2"/>
      <c r="B14" s="12"/>
      <c r="C14" s="12" t="s">
        <v>212</v>
      </c>
      <c r="D14" s="12" t="s">
        <v>97</v>
      </c>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2"/>
      <c r="B15" s="12"/>
      <c r="C15" s="12" t="s">
        <v>119</v>
      </c>
      <c r="D15" s="12" t="s">
        <v>213</v>
      </c>
      <c r="E15" s="10"/>
      <c r="F15" s="10"/>
      <c r="G15" s="10"/>
      <c r="H15" s="10"/>
      <c r="I15" s="10"/>
      <c r="J15" s="10"/>
      <c r="K15" s="10"/>
      <c r="L15" s="10"/>
      <c r="M15" s="10"/>
      <c r="N15" s="10"/>
      <c r="O15" s="10"/>
      <c r="P15" s="10"/>
      <c r="Q15" s="10"/>
      <c r="R15" s="10"/>
      <c r="S15" s="10"/>
      <c r="T15" s="10"/>
      <c r="U15" s="10"/>
      <c r="V15" s="10"/>
      <c r="W15" s="10"/>
      <c r="X15" s="10"/>
      <c r="Y15" s="10"/>
      <c r="Z15" s="10"/>
    </row>
    <row r="16" spans="1:26" ht="20.25" x14ac:dyDescent="0.25">
      <c r="A16" s="12"/>
      <c r="B16" s="10"/>
      <c r="C16" s="39"/>
      <c r="D16" s="39"/>
      <c r="E16" s="10"/>
      <c r="F16" s="10"/>
      <c r="G16" s="10"/>
      <c r="H16" s="10"/>
      <c r="I16" s="10"/>
      <c r="J16" s="10"/>
      <c r="K16" s="10"/>
      <c r="L16" s="10"/>
      <c r="M16" s="10"/>
      <c r="N16" s="10"/>
      <c r="O16" s="10"/>
      <c r="P16" s="10"/>
      <c r="Q16" s="10"/>
      <c r="R16" s="10"/>
      <c r="S16" s="10"/>
      <c r="T16" s="10"/>
      <c r="U16" s="10"/>
      <c r="V16" s="10"/>
      <c r="W16" s="10"/>
      <c r="X16" s="10"/>
      <c r="Y16" s="10"/>
      <c r="Z16" s="10"/>
    </row>
    <row r="17" spans="1:26" ht="20.25" x14ac:dyDescent="0.25">
      <c r="A17" s="12"/>
      <c r="B17" s="10"/>
      <c r="C17" s="39"/>
      <c r="D17" s="39"/>
      <c r="E17" s="10"/>
      <c r="F17" s="10"/>
      <c r="G17" s="10"/>
      <c r="H17" s="10"/>
      <c r="I17" s="10"/>
      <c r="J17" s="10"/>
      <c r="K17" s="10"/>
      <c r="L17" s="10"/>
      <c r="M17" s="10"/>
      <c r="N17" s="10"/>
      <c r="O17" s="10"/>
      <c r="P17" s="10"/>
      <c r="Q17" s="10"/>
      <c r="R17" s="10"/>
      <c r="S17" s="10"/>
      <c r="T17" s="10"/>
      <c r="U17" s="10"/>
      <c r="V17" s="10"/>
      <c r="W17" s="10"/>
      <c r="X17" s="10"/>
      <c r="Y17" s="10"/>
      <c r="Z17" s="10"/>
    </row>
    <row r="18" spans="1:26" ht="20.25" x14ac:dyDescent="0.25">
      <c r="A18" s="12"/>
      <c r="B18" s="10"/>
      <c r="C18" s="39"/>
      <c r="D18" s="39"/>
      <c r="E18" s="10"/>
      <c r="F18" s="10"/>
      <c r="G18" s="10"/>
      <c r="H18" s="10"/>
      <c r="I18" s="10"/>
      <c r="J18" s="10"/>
      <c r="K18" s="10"/>
      <c r="L18" s="10"/>
      <c r="M18" s="10"/>
      <c r="N18" s="10"/>
      <c r="O18" s="10"/>
      <c r="P18" s="10"/>
      <c r="Q18" s="10"/>
      <c r="R18" s="10"/>
      <c r="S18" s="10"/>
      <c r="T18" s="10"/>
      <c r="U18" s="10"/>
      <c r="V18" s="10"/>
      <c r="W18" s="10"/>
      <c r="X18" s="10"/>
      <c r="Y18" s="10"/>
      <c r="Z18" s="10"/>
    </row>
    <row r="19" spans="1:26" ht="20.25" x14ac:dyDescent="0.25">
      <c r="A19" s="28"/>
      <c r="B19" s="40"/>
      <c r="C19" s="41"/>
      <c r="D19" s="41"/>
    </row>
    <row r="20" spans="1:26" ht="20.25" x14ac:dyDescent="0.25">
      <c r="A20" s="28"/>
      <c r="B20" s="40"/>
      <c r="C20" s="41"/>
      <c r="D20" s="41"/>
    </row>
    <row r="21" spans="1:26" ht="15.75" customHeight="1" x14ac:dyDescent="0.25">
      <c r="A21" s="28"/>
      <c r="B21" s="40"/>
      <c r="C21" s="41"/>
      <c r="D21" s="41"/>
    </row>
    <row r="22" spans="1:26" ht="15.75" customHeight="1" x14ac:dyDescent="0.25">
      <c r="A22" s="28"/>
      <c r="B22" s="40"/>
      <c r="C22" s="41"/>
      <c r="D22" s="41"/>
    </row>
    <row r="23" spans="1:26" ht="15.75" customHeight="1" x14ac:dyDescent="0.25">
      <c r="A23" s="28"/>
      <c r="B23" s="40"/>
      <c r="C23" s="41"/>
      <c r="D23" s="41"/>
    </row>
    <row r="24" spans="1:26" ht="15.75" customHeight="1" x14ac:dyDescent="0.25">
      <c r="A24" s="28"/>
      <c r="B24" s="40"/>
      <c r="C24" s="41"/>
      <c r="D24" s="41"/>
    </row>
    <row r="25" spans="1:26" ht="15.75" customHeight="1" x14ac:dyDescent="0.25">
      <c r="A25" s="28"/>
      <c r="B25" s="40"/>
      <c r="C25" s="41"/>
      <c r="D25" s="41"/>
    </row>
    <row r="26" spans="1:26" ht="15.75" customHeight="1" x14ac:dyDescent="0.25">
      <c r="A26" s="28"/>
      <c r="B26" s="40"/>
      <c r="C26" s="41"/>
      <c r="D26" s="41"/>
    </row>
    <row r="27" spans="1:26" ht="15.75" customHeight="1" x14ac:dyDescent="0.25">
      <c r="A27" s="28"/>
      <c r="B27" s="40"/>
      <c r="C27" s="41"/>
      <c r="D27" s="41"/>
    </row>
    <row r="28" spans="1:26" ht="15.75" customHeight="1" x14ac:dyDescent="0.25">
      <c r="A28" s="28"/>
      <c r="B28" s="40"/>
      <c r="C28" s="41"/>
      <c r="D28" s="41"/>
    </row>
    <row r="29" spans="1:26" ht="15.75" customHeight="1" x14ac:dyDescent="0.25">
      <c r="A29" s="28"/>
      <c r="B29" s="40"/>
      <c r="C29" s="41"/>
      <c r="D29" s="41"/>
    </row>
    <row r="30" spans="1:26" ht="15.75" customHeight="1" x14ac:dyDescent="0.25">
      <c r="A30" s="28"/>
      <c r="B30" s="40"/>
      <c r="C30" s="41"/>
      <c r="D30" s="41"/>
    </row>
    <row r="31" spans="1:26" ht="15.75" customHeight="1" x14ac:dyDescent="0.25">
      <c r="A31" s="28"/>
      <c r="B31" s="40"/>
      <c r="C31" s="41"/>
      <c r="D31" s="41"/>
    </row>
    <row r="32" spans="1:26" ht="15.75" customHeight="1" x14ac:dyDescent="0.25">
      <c r="A32" s="28"/>
      <c r="B32" s="40"/>
      <c r="C32" s="41"/>
      <c r="D32" s="41"/>
    </row>
    <row r="33" spans="1:4" ht="15.75" customHeight="1" x14ac:dyDescent="0.25">
      <c r="A33" s="28"/>
      <c r="B33" s="40"/>
      <c r="C33" s="41"/>
      <c r="D33" s="41"/>
    </row>
    <row r="34" spans="1:4" ht="15.75" customHeight="1" x14ac:dyDescent="0.25">
      <c r="A34" s="28"/>
      <c r="B34" s="40"/>
      <c r="C34" s="41"/>
      <c r="D34" s="41"/>
    </row>
    <row r="35" spans="1:4" ht="15.75" customHeight="1" x14ac:dyDescent="0.25">
      <c r="A35" s="28"/>
      <c r="B35" s="40"/>
      <c r="C35" s="41"/>
      <c r="D35" s="41"/>
    </row>
    <row r="36" spans="1:4" ht="15.75" customHeight="1" x14ac:dyDescent="0.25">
      <c r="A36" s="28"/>
      <c r="B36" s="40"/>
      <c r="C36" s="41"/>
      <c r="D36" s="41"/>
    </row>
    <row r="37" spans="1:4" ht="15.75" customHeight="1" x14ac:dyDescent="0.25">
      <c r="A37" s="28"/>
      <c r="B37" s="40"/>
      <c r="C37" s="41"/>
      <c r="D37" s="41"/>
    </row>
    <row r="38" spans="1:4" ht="15.75" customHeight="1" x14ac:dyDescent="0.25">
      <c r="A38" s="28"/>
      <c r="B38" s="40"/>
      <c r="C38" s="41"/>
      <c r="D38" s="41"/>
    </row>
    <row r="39" spans="1:4" ht="15.75" customHeight="1" x14ac:dyDescent="0.25">
      <c r="A39" s="28"/>
      <c r="B39" s="40"/>
      <c r="C39" s="41"/>
      <c r="D39" s="41"/>
    </row>
    <row r="40" spans="1:4" ht="15.75" customHeight="1" x14ac:dyDescent="0.25">
      <c r="A40" s="28"/>
      <c r="B40" s="40"/>
      <c r="C40" s="41"/>
      <c r="D40" s="41"/>
    </row>
    <row r="41" spans="1:4" ht="15.75" customHeight="1" x14ac:dyDescent="0.25">
      <c r="A41" s="28"/>
      <c r="B41" s="40"/>
      <c r="C41" s="41"/>
      <c r="D41" s="41"/>
    </row>
    <row r="42" spans="1:4" ht="15.75" customHeight="1" x14ac:dyDescent="0.25">
      <c r="A42" s="28"/>
      <c r="B42" s="40"/>
      <c r="C42" s="41"/>
      <c r="D42" s="41"/>
    </row>
    <row r="43" spans="1:4" ht="15.75" customHeight="1" x14ac:dyDescent="0.25">
      <c r="A43" s="28"/>
      <c r="B43" s="40"/>
      <c r="C43" s="41"/>
      <c r="D43" s="41"/>
    </row>
    <row r="44" spans="1:4" ht="15.75" customHeight="1" x14ac:dyDescent="0.25">
      <c r="A44" s="28"/>
      <c r="B44" s="40"/>
      <c r="C44" s="41"/>
      <c r="D44" s="41"/>
    </row>
    <row r="45" spans="1:4" ht="15.75" customHeight="1" x14ac:dyDescent="0.25">
      <c r="A45" s="28"/>
      <c r="B45" s="40"/>
      <c r="C45" s="41"/>
      <c r="D45" s="41"/>
    </row>
    <row r="46" spans="1:4" ht="15.75" customHeight="1" x14ac:dyDescent="0.25">
      <c r="A46" s="28"/>
      <c r="B46" s="40"/>
      <c r="C46" s="41"/>
      <c r="D46" s="41"/>
    </row>
    <row r="47" spans="1:4" ht="15.75" customHeight="1" x14ac:dyDescent="0.25">
      <c r="A47" s="28"/>
      <c r="B47" s="40"/>
      <c r="C47" s="41"/>
      <c r="D47" s="41"/>
    </row>
    <row r="48" spans="1:4" ht="15.75" customHeight="1" x14ac:dyDescent="0.25">
      <c r="A48" s="28"/>
      <c r="B48" s="40"/>
      <c r="C48" s="41"/>
      <c r="D48" s="41"/>
    </row>
    <row r="49" spans="1:4" ht="15.75" customHeight="1" x14ac:dyDescent="0.25">
      <c r="A49" s="28"/>
      <c r="B49" s="40"/>
      <c r="C49" s="41"/>
      <c r="D49" s="41"/>
    </row>
    <row r="50" spans="1:4" ht="15.75" customHeight="1" x14ac:dyDescent="0.25">
      <c r="A50" s="28"/>
      <c r="B50" s="40"/>
      <c r="C50" s="41"/>
      <c r="D50" s="41"/>
    </row>
    <row r="51" spans="1:4" ht="15.75" customHeight="1" x14ac:dyDescent="0.25">
      <c r="A51" s="28"/>
      <c r="B51" s="40"/>
      <c r="C51" s="41"/>
      <c r="D51" s="41"/>
    </row>
    <row r="52" spans="1:4" ht="15.75" customHeight="1" x14ac:dyDescent="0.25">
      <c r="A52" s="28"/>
      <c r="B52" s="40"/>
      <c r="C52" s="41"/>
      <c r="D52" s="41"/>
    </row>
    <row r="53" spans="1:4" ht="15.75" customHeight="1" x14ac:dyDescent="0.25">
      <c r="A53" s="28"/>
      <c r="B53" s="40"/>
      <c r="C53" s="41"/>
      <c r="D53" s="41"/>
    </row>
    <row r="54" spans="1:4" ht="15.75" customHeight="1" x14ac:dyDescent="0.25">
      <c r="A54" s="28"/>
      <c r="B54" s="40"/>
      <c r="C54" s="41"/>
      <c r="D54" s="41"/>
    </row>
    <row r="55" spans="1:4" ht="15.75" customHeight="1" x14ac:dyDescent="0.25">
      <c r="A55" s="28"/>
      <c r="B55" s="40"/>
      <c r="C55" s="41"/>
      <c r="D55" s="41"/>
    </row>
    <row r="56" spans="1:4" ht="15.75" customHeight="1" x14ac:dyDescent="0.25">
      <c r="A56" s="28"/>
      <c r="B56" s="40"/>
      <c r="C56" s="41"/>
      <c r="D56" s="41"/>
    </row>
    <row r="57" spans="1:4" ht="15.75" customHeight="1" x14ac:dyDescent="0.25">
      <c r="A57" s="28"/>
      <c r="B57" s="40"/>
      <c r="C57" s="41"/>
      <c r="D57" s="41"/>
    </row>
    <row r="58" spans="1:4" ht="15.75" customHeight="1" x14ac:dyDescent="0.25">
      <c r="A58" s="28"/>
      <c r="B58" s="40"/>
      <c r="C58" s="41"/>
      <c r="D58" s="41"/>
    </row>
    <row r="59" spans="1:4" ht="15.75" customHeight="1" x14ac:dyDescent="0.25">
      <c r="A59" s="28"/>
      <c r="B59" s="40"/>
      <c r="C59" s="41"/>
      <c r="D59" s="41"/>
    </row>
    <row r="60" spans="1:4" ht="15.75" customHeight="1" x14ac:dyDescent="0.25">
      <c r="A60" s="28"/>
      <c r="B60" s="40"/>
      <c r="C60" s="41"/>
      <c r="D60" s="41"/>
    </row>
    <row r="61" spans="1:4" ht="15.75" customHeight="1" x14ac:dyDescent="0.25">
      <c r="A61" s="28"/>
      <c r="B61" s="40"/>
      <c r="C61" s="41"/>
      <c r="D61" s="41"/>
    </row>
    <row r="62" spans="1:4" ht="15.75" customHeight="1" x14ac:dyDescent="0.25">
      <c r="A62" s="28"/>
      <c r="B62" s="40"/>
      <c r="C62" s="41"/>
      <c r="D62" s="41"/>
    </row>
    <row r="63" spans="1:4" ht="15.75" customHeight="1" x14ac:dyDescent="0.25">
      <c r="A63" s="28"/>
      <c r="B63" s="40"/>
      <c r="C63" s="41"/>
      <c r="D63" s="41"/>
    </row>
    <row r="64" spans="1:4" ht="15.75" customHeight="1" x14ac:dyDescent="0.25">
      <c r="A64" s="28"/>
      <c r="B64" s="40"/>
      <c r="C64" s="41"/>
      <c r="D64" s="41"/>
    </row>
    <row r="65" spans="1:4" ht="15.75" customHeight="1" x14ac:dyDescent="0.25">
      <c r="A65" s="28"/>
      <c r="B65" s="40"/>
      <c r="C65" s="41"/>
      <c r="D65" s="41"/>
    </row>
    <row r="66" spans="1:4" ht="15.75" customHeight="1" x14ac:dyDescent="0.25">
      <c r="A66" s="28"/>
      <c r="B66" s="40"/>
      <c r="C66" s="41"/>
      <c r="D66" s="41"/>
    </row>
    <row r="67" spans="1:4" ht="15.75" customHeight="1" x14ac:dyDescent="0.25">
      <c r="A67" s="28"/>
      <c r="B67" s="40"/>
      <c r="C67" s="41"/>
      <c r="D67" s="41"/>
    </row>
    <row r="68" spans="1:4" ht="15.75" customHeight="1" x14ac:dyDescent="0.25">
      <c r="A68" s="28"/>
      <c r="B68" s="40"/>
      <c r="C68" s="41"/>
      <c r="D68" s="41"/>
    </row>
    <row r="69" spans="1:4" ht="15.75" customHeight="1" x14ac:dyDescent="0.25">
      <c r="A69" s="28"/>
      <c r="B69" s="40"/>
      <c r="C69" s="41"/>
      <c r="D69" s="41"/>
    </row>
    <row r="70" spans="1:4" ht="15.75" customHeight="1" x14ac:dyDescent="0.25">
      <c r="A70" s="28"/>
      <c r="B70" s="40"/>
      <c r="C70" s="41"/>
      <c r="D70" s="41"/>
    </row>
    <row r="71" spans="1:4" ht="15.75" customHeight="1" x14ac:dyDescent="0.25">
      <c r="A71" s="28"/>
      <c r="B71" s="40"/>
      <c r="C71" s="41"/>
      <c r="D71" s="41"/>
    </row>
    <row r="72" spans="1:4" ht="15.75" customHeight="1" x14ac:dyDescent="0.25">
      <c r="A72" s="28"/>
      <c r="B72" s="40"/>
      <c r="C72" s="41"/>
      <c r="D72" s="41"/>
    </row>
    <row r="73" spans="1:4" ht="15.75" customHeight="1" x14ac:dyDescent="0.25">
      <c r="A73" s="28"/>
      <c r="B73" s="40"/>
      <c r="C73" s="41"/>
      <c r="D73" s="41"/>
    </row>
    <row r="74" spans="1:4" ht="15.75" customHeight="1" x14ac:dyDescent="0.25">
      <c r="A74" s="28"/>
      <c r="B74" s="40"/>
      <c r="C74" s="41"/>
      <c r="D74" s="41"/>
    </row>
    <row r="75" spans="1:4" ht="15.75" customHeight="1" x14ac:dyDescent="0.25">
      <c r="A75" s="28"/>
      <c r="B75" s="40"/>
      <c r="C75" s="41"/>
      <c r="D75" s="41"/>
    </row>
    <row r="76" spans="1:4" ht="15.75" customHeight="1" x14ac:dyDescent="0.25">
      <c r="A76" s="28"/>
      <c r="B76" s="40"/>
      <c r="C76" s="41"/>
      <c r="D76" s="41"/>
    </row>
    <row r="77" spans="1:4" ht="15.75" customHeight="1" x14ac:dyDescent="0.25">
      <c r="A77" s="28"/>
      <c r="B77" s="40"/>
      <c r="C77" s="41"/>
      <c r="D77" s="41"/>
    </row>
    <row r="78" spans="1:4" ht="15.75" customHeight="1" x14ac:dyDescent="0.25">
      <c r="A78" s="28"/>
      <c r="B78" s="40"/>
      <c r="C78" s="41"/>
      <c r="D78" s="41"/>
    </row>
    <row r="79" spans="1:4" ht="15.75" customHeight="1" x14ac:dyDescent="0.25">
      <c r="A79" s="28"/>
      <c r="B79" s="40"/>
      <c r="C79" s="41"/>
      <c r="D79" s="41"/>
    </row>
    <row r="80" spans="1:4" ht="15.75" customHeight="1" x14ac:dyDescent="0.25">
      <c r="A80" s="28"/>
      <c r="B80" s="40"/>
      <c r="C80" s="41"/>
      <c r="D80" s="41"/>
    </row>
    <row r="81" spans="1:4" ht="15.75" customHeight="1" x14ac:dyDescent="0.25">
      <c r="A81" s="28"/>
      <c r="B81" s="40"/>
      <c r="C81" s="41"/>
      <c r="D81" s="41"/>
    </row>
    <row r="82" spans="1:4" ht="15.75" customHeight="1" x14ac:dyDescent="0.25">
      <c r="A82" s="28"/>
      <c r="B82" s="40"/>
      <c r="C82" s="41"/>
      <c r="D82" s="41"/>
    </row>
    <row r="83" spans="1:4" ht="15.75" customHeight="1" x14ac:dyDescent="0.25">
      <c r="A83" s="28"/>
      <c r="B83" s="40"/>
      <c r="C83" s="41"/>
      <c r="D83" s="41"/>
    </row>
    <row r="84" spans="1:4" ht="15.75" customHeight="1" x14ac:dyDescent="0.25">
      <c r="A84" s="28"/>
      <c r="B84" s="40"/>
      <c r="C84" s="41"/>
      <c r="D84" s="41"/>
    </row>
    <row r="85" spans="1:4" ht="15.75" customHeight="1" x14ac:dyDescent="0.25">
      <c r="A85" s="28"/>
      <c r="B85" s="40"/>
      <c r="C85" s="41"/>
      <c r="D85" s="41"/>
    </row>
    <row r="86" spans="1:4" ht="15.75" customHeight="1" x14ac:dyDescent="0.25">
      <c r="A86" s="28"/>
      <c r="B86" s="40"/>
      <c r="C86" s="41"/>
      <c r="D86" s="41"/>
    </row>
    <row r="87" spans="1:4" ht="15.75" customHeight="1" x14ac:dyDescent="0.25">
      <c r="A87" s="28"/>
      <c r="B87" s="40"/>
      <c r="C87" s="41"/>
      <c r="D87" s="41"/>
    </row>
    <row r="88" spans="1:4" ht="15.75" customHeight="1" x14ac:dyDescent="0.25">
      <c r="A88" s="28"/>
      <c r="B88" s="40"/>
      <c r="C88" s="41"/>
      <c r="D88" s="41"/>
    </row>
    <row r="89" spans="1:4" ht="15.75" customHeight="1" x14ac:dyDescent="0.25">
      <c r="A89" s="28"/>
      <c r="B89" s="40"/>
      <c r="C89" s="41"/>
      <c r="D89" s="41"/>
    </row>
    <row r="90" spans="1:4" ht="15.75" customHeight="1" x14ac:dyDescent="0.25">
      <c r="A90" s="28"/>
      <c r="B90" s="40"/>
      <c r="C90" s="41"/>
      <c r="D90" s="41"/>
    </row>
    <row r="91" spans="1:4" ht="15.75" customHeight="1" x14ac:dyDescent="0.25">
      <c r="A91" s="28"/>
      <c r="B91" s="40"/>
      <c r="C91" s="41"/>
      <c r="D91" s="41"/>
    </row>
    <row r="92" spans="1:4" ht="15.75" customHeight="1" x14ac:dyDescent="0.25">
      <c r="A92" s="28"/>
      <c r="B92" s="40"/>
      <c r="C92" s="41"/>
      <c r="D92" s="41"/>
    </row>
    <row r="93" spans="1:4" ht="15.75" customHeight="1" x14ac:dyDescent="0.25">
      <c r="A93" s="28"/>
      <c r="B93" s="40"/>
      <c r="C93" s="41"/>
      <c r="D93" s="41"/>
    </row>
    <row r="94" spans="1:4" ht="15.75" customHeight="1" x14ac:dyDescent="0.25">
      <c r="A94" s="28"/>
      <c r="B94" s="40"/>
      <c r="C94" s="41"/>
      <c r="D94" s="41"/>
    </row>
    <row r="95" spans="1:4" ht="15.75" customHeight="1" x14ac:dyDescent="0.25">
      <c r="A95" s="28"/>
      <c r="B95" s="40"/>
      <c r="C95" s="41"/>
      <c r="D95" s="41"/>
    </row>
    <row r="96" spans="1:4" ht="15.75" customHeight="1" x14ac:dyDescent="0.25">
      <c r="A96" s="28"/>
      <c r="B96" s="40"/>
      <c r="C96" s="41"/>
      <c r="D96" s="41"/>
    </row>
    <row r="97" spans="1:4" ht="15.75" customHeight="1" x14ac:dyDescent="0.25">
      <c r="A97" s="28"/>
      <c r="B97" s="40"/>
      <c r="C97" s="41"/>
      <c r="D97" s="41"/>
    </row>
    <row r="98" spans="1:4" ht="15.75" customHeight="1" x14ac:dyDescent="0.25">
      <c r="A98" s="28"/>
      <c r="B98" s="40"/>
      <c r="C98" s="41"/>
      <c r="D98" s="41"/>
    </row>
    <row r="99" spans="1:4" ht="15.75" customHeight="1" x14ac:dyDescent="0.25">
      <c r="A99" s="28"/>
      <c r="B99" s="40"/>
      <c r="C99" s="41"/>
      <c r="D99" s="41"/>
    </row>
    <row r="100" spans="1:4" ht="15.75" customHeight="1" x14ac:dyDescent="0.25">
      <c r="A100" s="28"/>
      <c r="B100" s="40"/>
      <c r="C100" s="41"/>
      <c r="D100" s="41"/>
    </row>
    <row r="101" spans="1:4" ht="15.75" customHeight="1" x14ac:dyDescent="0.25">
      <c r="A101" s="28"/>
      <c r="B101" s="40"/>
      <c r="C101" s="41"/>
      <c r="D101" s="41"/>
    </row>
    <row r="102" spans="1:4" ht="15.75" customHeight="1" x14ac:dyDescent="0.25">
      <c r="A102" s="28"/>
      <c r="B102" s="40"/>
      <c r="C102" s="41"/>
      <c r="D102" s="41"/>
    </row>
    <row r="103" spans="1:4" ht="15.75" customHeight="1" x14ac:dyDescent="0.25">
      <c r="A103" s="28"/>
      <c r="B103" s="40"/>
      <c r="C103" s="41"/>
      <c r="D103" s="41"/>
    </row>
    <row r="104" spans="1:4" ht="15.75" customHeight="1" x14ac:dyDescent="0.25">
      <c r="A104" s="28"/>
      <c r="B104" s="40"/>
      <c r="C104" s="41"/>
      <c r="D104" s="41"/>
    </row>
    <row r="105" spans="1:4" ht="15.75" customHeight="1" x14ac:dyDescent="0.25">
      <c r="A105" s="28"/>
      <c r="B105" s="40"/>
      <c r="C105" s="41"/>
      <c r="D105" s="41"/>
    </row>
    <row r="106" spans="1:4" ht="15.75" customHeight="1" x14ac:dyDescent="0.25">
      <c r="A106" s="28"/>
      <c r="B106" s="40"/>
      <c r="C106" s="41"/>
      <c r="D106" s="41"/>
    </row>
    <row r="107" spans="1:4" ht="15.75" customHeight="1" x14ac:dyDescent="0.25">
      <c r="A107" s="28"/>
      <c r="B107" s="40"/>
      <c r="C107" s="41"/>
      <c r="D107" s="41"/>
    </row>
    <row r="108" spans="1:4" ht="15.75" customHeight="1" x14ac:dyDescent="0.25">
      <c r="A108" s="28"/>
      <c r="B108" s="40"/>
      <c r="C108" s="41"/>
      <c r="D108" s="41"/>
    </row>
    <row r="109" spans="1:4" ht="15.75" customHeight="1" x14ac:dyDescent="0.25">
      <c r="A109" s="28"/>
      <c r="B109" s="40"/>
      <c r="C109" s="41"/>
      <c r="D109" s="41"/>
    </row>
    <row r="110" spans="1:4" ht="15.75" customHeight="1" x14ac:dyDescent="0.25">
      <c r="A110" s="28"/>
      <c r="B110" s="40"/>
      <c r="C110" s="41"/>
      <c r="D110" s="41"/>
    </row>
    <row r="111" spans="1:4" ht="15.75" customHeight="1" x14ac:dyDescent="0.25">
      <c r="A111" s="28"/>
      <c r="B111" s="40"/>
      <c r="C111" s="41"/>
      <c r="D111" s="41"/>
    </row>
    <row r="112" spans="1:4" ht="15.75" customHeight="1" x14ac:dyDescent="0.25">
      <c r="A112" s="28"/>
      <c r="B112" s="40"/>
      <c r="C112" s="41"/>
      <c r="D112" s="41"/>
    </row>
    <row r="113" spans="1:4" ht="15.75" customHeight="1" x14ac:dyDescent="0.25">
      <c r="A113" s="28"/>
      <c r="B113" s="40"/>
      <c r="C113" s="41"/>
      <c r="D113" s="41"/>
    </row>
    <row r="114" spans="1:4" ht="15.75" customHeight="1" x14ac:dyDescent="0.25">
      <c r="A114" s="28"/>
      <c r="B114" s="40"/>
      <c r="C114" s="41"/>
      <c r="D114" s="41"/>
    </row>
    <row r="115" spans="1:4" ht="15.75" customHeight="1" x14ac:dyDescent="0.25">
      <c r="A115" s="28"/>
      <c r="B115" s="40"/>
      <c r="C115" s="41"/>
      <c r="D115" s="41"/>
    </row>
    <row r="116" spans="1:4" ht="15.75" customHeight="1" x14ac:dyDescent="0.25">
      <c r="A116" s="28"/>
      <c r="B116" s="40"/>
      <c r="C116" s="41"/>
      <c r="D116" s="41"/>
    </row>
    <row r="117" spans="1:4" ht="15.75" customHeight="1" x14ac:dyDescent="0.25">
      <c r="A117" s="28"/>
      <c r="B117" s="40"/>
      <c r="C117" s="41"/>
      <c r="D117" s="41"/>
    </row>
    <row r="118" spans="1:4" ht="15.75" customHeight="1" x14ac:dyDescent="0.25">
      <c r="A118" s="28"/>
      <c r="B118" s="40"/>
      <c r="C118" s="41"/>
      <c r="D118" s="41"/>
    </row>
    <row r="119" spans="1:4" ht="15.75" customHeight="1" x14ac:dyDescent="0.25">
      <c r="A119" s="28"/>
      <c r="B119" s="40"/>
      <c r="C119" s="41"/>
      <c r="D119" s="41"/>
    </row>
    <row r="120" spans="1:4" ht="15.75" customHeight="1" x14ac:dyDescent="0.25">
      <c r="A120" s="28"/>
      <c r="B120" s="40"/>
      <c r="C120" s="41"/>
      <c r="D120" s="41"/>
    </row>
    <row r="121" spans="1:4" ht="15.75" customHeight="1" x14ac:dyDescent="0.25">
      <c r="A121" s="28"/>
      <c r="B121" s="40"/>
      <c r="C121" s="41"/>
      <c r="D121" s="41"/>
    </row>
    <row r="122" spans="1:4" ht="15.75" customHeight="1" x14ac:dyDescent="0.25">
      <c r="A122" s="28"/>
      <c r="B122" s="40"/>
      <c r="C122" s="41"/>
      <c r="D122" s="41"/>
    </row>
    <row r="123" spans="1:4" ht="15.75" customHeight="1" x14ac:dyDescent="0.25">
      <c r="A123" s="28"/>
      <c r="B123" s="40"/>
      <c r="C123" s="41"/>
      <c r="D123" s="41"/>
    </row>
    <row r="124" spans="1:4" ht="15.75" customHeight="1" x14ac:dyDescent="0.25">
      <c r="A124" s="28"/>
      <c r="B124" s="40"/>
      <c r="C124" s="41"/>
      <c r="D124" s="41"/>
    </row>
    <row r="125" spans="1:4" ht="15.75" customHeight="1" x14ac:dyDescent="0.25">
      <c r="A125" s="28"/>
      <c r="B125" s="40"/>
      <c r="C125" s="41"/>
      <c r="D125" s="41"/>
    </row>
    <row r="126" spans="1:4" ht="15.75" customHeight="1" x14ac:dyDescent="0.25">
      <c r="A126" s="28"/>
      <c r="B126" s="40"/>
      <c r="C126" s="41"/>
      <c r="D126" s="41"/>
    </row>
    <row r="127" spans="1:4" ht="15.75" customHeight="1" x14ac:dyDescent="0.25">
      <c r="A127" s="28"/>
      <c r="B127" s="40"/>
      <c r="C127" s="41"/>
      <c r="D127" s="41"/>
    </row>
    <row r="128" spans="1:4" ht="15.75" customHeight="1" x14ac:dyDescent="0.25">
      <c r="A128" s="28"/>
      <c r="B128" s="40"/>
      <c r="C128" s="41"/>
      <c r="D128" s="41"/>
    </row>
    <row r="129" spans="1:26" ht="15.75" customHeight="1" x14ac:dyDescent="0.25">
      <c r="A129" s="28"/>
      <c r="B129" s="40"/>
      <c r="C129" s="41"/>
      <c r="D129" s="41"/>
    </row>
    <row r="130" spans="1:26" ht="15.75" customHeight="1" x14ac:dyDescent="0.25">
      <c r="A130" s="28"/>
      <c r="B130" s="40"/>
      <c r="C130" s="41"/>
      <c r="D130" s="41"/>
    </row>
    <row r="131" spans="1:26" ht="15.75" customHeight="1" x14ac:dyDescent="0.25">
      <c r="A131" s="28"/>
      <c r="B131" s="40"/>
      <c r="C131" s="41"/>
      <c r="D131" s="41"/>
    </row>
    <row r="132" spans="1:26" ht="15.75" customHeight="1" x14ac:dyDescent="0.25">
      <c r="A132" s="28"/>
      <c r="B132" s="40"/>
      <c r="C132" s="41"/>
      <c r="D132" s="41"/>
    </row>
    <row r="133" spans="1:26" ht="15.75" customHeight="1" x14ac:dyDescent="0.25">
      <c r="A133" s="28"/>
      <c r="B133" s="40"/>
      <c r="C133" s="41"/>
      <c r="D133" s="41"/>
    </row>
    <row r="134" spans="1:26" ht="15.75" customHeight="1" x14ac:dyDescent="0.25">
      <c r="A134" s="28"/>
      <c r="B134" s="40"/>
      <c r="C134" s="41"/>
      <c r="D134" s="41"/>
    </row>
    <row r="135" spans="1:26" ht="15.75" customHeight="1" x14ac:dyDescent="0.25">
      <c r="A135" s="28"/>
      <c r="B135" s="40"/>
      <c r="C135" s="41"/>
      <c r="D135" s="41"/>
    </row>
    <row r="136" spans="1:26" ht="15.75" customHeight="1" x14ac:dyDescent="0.25">
      <c r="A136" s="28"/>
      <c r="B136" s="40"/>
      <c r="C136" s="41"/>
      <c r="D136" s="41"/>
    </row>
    <row r="137" spans="1:26" ht="15.75" customHeight="1" x14ac:dyDescent="0.25">
      <c r="A137" s="28"/>
      <c r="B137" s="40"/>
      <c r="C137" s="41"/>
      <c r="D137" s="41"/>
    </row>
    <row r="138" spans="1:26" ht="15.75" customHeight="1" x14ac:dyDescent="0.25">
      <c r="A138" s="28"/>
      <c r="B138" s="40"/>
      <c r="C138" s="41"/>
      <c r="D138" s="41"/>
    </row>
    <row r="139" spans="1:26" ht="15.75" customHeight="1" x14ac:dyDescent="0.25">
      <c r="A139" s="12"/>
      <c r="B139" s="40"/>
      <c r="C139" s="40"/>
      <c r="D139" s="40"/>
    </row>
    <row r="140" spans="1:26" ht="15.75" customHeight="1" x14ac:dyDescent="0.25">
      <c r="A140" s="12"/>
      <c r="B140" s="42" t="s">
        <v>214</v>
      </c>
      <c r="C140" s="42" t="s">
        <v>215</v>
      </c>
      <c r="D140" s="10" t="s">
        <v>214</v>
      </c>
      <c r="E140" s="10" t="s">
        <v>215</v>
      </c>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35">
      <c r="A141" s="12"/>
      <c r="B141" s="43" t="s">
        <v>216</v>
      </c>
      <c r="C141" s="43" t="s">
        <v>217</v>
      </c>
      <c r="D141" s="10" t="s">
        <v>216</v>
      </c>
      <c r="E141" s="10"/>
      <c r="F141" s="10" t="str">
        <f t="shared" ref="F141:F152" si="0">IF(NOT(ISBLANK(D141)),D141,IF(NOT(ISBLANK(E141)),"     "&amp;E141,FALSE))</f>
        <v>Afectación Económica o presupuestal</v>
      </c>
      <c r="G141" s="10" t="s">
        <v>216</v>
      </c>
      <c r="H141" s="10" t="str">
        <f ca="1">IF(NOT(ISERROR(MATCH(G141,ANCHORARRAY(B152),0))),F154&amp;"Por favor no seleccionar los criterios de impacto",G141)</f>
        <v>Afectación Económica o presupuestal</v>
      </c>
      <c r="I141" s="10"/>
      <c r="J141" s="10"/>
      <c r="K141" s="10"/>
      <c r="L141" s="10"/>
      <c r="M141" s="10"/>
      <c r="N141" s="10"/>
      <c r="O141" s="10"/>
      <c r="P141" s="10"/>
      <c r="Q141" s="10"/>
      <c r="R141" s="10"/>
      <c r="S141" s="10"/>
      <c r="T141" s="10"/>
      <c r="U141" s="10"/>
      <c r="V141" s="10"/>
      <c r="W141" s="10"/>
      <c r="X141" s="10"/>
      <c r="Y141" s="10"/>
      <c r="Z141" s="10"/>
    </row>
    <row r="142" spans="1:26" ht="15.75" customHeight="1" x14ac:dyDescent="0.35">
      <c r="A142" s="12"/>
      <c r="B142" s="43" t="s">
        <v>216</v>
      </c>
      <c r="C142" s="43" t="s">
        <v>198</v>
      </c>
      <c r="D142" s="10"/>
      <c r="E142" s="10" t="s">
        <v>217</v>
      </c>
      <c r="F142" s="10" t="str">
        <f t="shared" si="0"/>
        <v xml:space="preserve">     Afectación menor a 10 SMLMV .</v>
      </c>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35">
      <c r="A143" s="12"/>
      <c r="B143" s="43" t="s">
        <v>216</v>
      </c>
      <c r="C143" s="43" t="s">
        <v>201</v>
      </c>
      <c r="D143" s="10"/>
      <c r="E143" s="10" t="s">
        <v>198</v>
      </c>
      <c r="F143" s="10" t="str">
        <f t="shared" si="0"/>
        <v xml:space="preserve">     Entre 10 y 50 SMLMV </v>
      </c>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35">
      <c r="A144" s="12"/>
      <c r="B144" s="43" t="s">
        <v>216</v>
      </c>
      <c r="C144" s="43" t="s">
        <v>204</v>
      </c>
      <c r="D144" s="10"/>
      <c r="E144" s="10" t="s">
        <v>201</v>
      </c>
      <c r="F144" s="10" t="str">
        <f t="shared" si="0"/>
        <v xml:space="preserve">     Entre 50 y 100 SMLMV </v>
      </c>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35">
      <c r="A145" s="12"/>
      <c r="B145" s="43" t="s">
        <v>216</v>
      </c>
      <c r="C145" s="43" t="s">
        <v>208</v>
      </c>
      <c r="D145" s="10"/>
      <c r="E145" s="10" t="s">
        <v>204</v>
      </c>
      <c r="F145" s="10" t="str">
        <f t="shared" si="0"/>
        <v xml:space="preserve">     Entre 100 y 500 SMLMV </v>
      </c>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35">
      <c r="A146" s="12"/>
      <c r="B146" s="43" t="s">
        <v>192</v>
      </c>
      <c r="C146" s="43" t="s">
        <v>196</v>
      </c>
      <c r="D146" s="10"/>
      <c r="E146" s="10" t="s">
        <v>208</v>
      </c>
      <c r="F146" s="10" t="str">
        <f t="shared" si="0"/>
        <v xml:space="preserve">     Mayor a 500 SMLMV </v>
      </c>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35">
      <c r="A147" s="12"/>
      <c r="B147" s="43" t="s">
        <v>192</v>
      </c>
      <c r="C147" s="43" t="s">
        <v>218</v>
      </c>
      <c r="D147" s="10" t="s">
        <v>192</v>
      </c>
      <c r="E147" s="10"/>
      <c r="F147" s="10" t="str">
        <f t="shared" si="0"/>
        <v>Pérdida Reputacional</v>
      </c>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35">
      <c r="A148" s="12"/>
      <c r="B148" s="43" t="s">
        <v>192</v>
      </c>
      <c r="C148" s="43" t="s">
        <v>202</v>
      </c>
      <c r="D148" s="10"/>
      <c r="E148" s="10" t="s">
        <v>196</v>
      </c>
      <c r="F148" s="10" t="str">
        <f t="shared" si="0"/>
        <v xml:space="preserve">     El riesgo afecta la imagen de alguna área de la organización</v>
      </c>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35">
      <c r="A149" s="12"/>
      <c r="B149" s="43" t="s">
        <v>192</v>
      </c>
      <c r="C149" s="43" t="s">
        <v>205</v>
      </c>
      <c r="D149" s="10"/>
      <c r="E149" s="10" t="s">
        <v>218</v>
      </c>
      <c r="F149" s="10" t="str">
        <f t="shared" si="0"/>
        <v xml:space="preserve">     El riesgo afecta la imagen de la entidad internamente, de conocimiento general, nivel interno, de junta dircetiva y accionistas y/o de provedores</v>
      </c>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35">
      <c r="A150" s="12"/>
      <c r="B150" s="43" t="s">
        <v>192</v>
      </c>
      <c r="C150" s="43" t="s">
        <v>209</v>
      </c>
      <c r="D150" s="10"/>
      <c r="E150" s="10" t="s">
        <v>202</v>
      </c>
      <c r="F150" s="10" t="str">
        <f t="shared" si="0"/>
        <v xml:space="preserve">     El riesgo afecta la imagen de la entidad con algunos usuarios de relevancia frente al logro de los objetivos</v>
      </c>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2"/>
      <c r="B151" s="10"/>
      <c r="C151" s="10"/>
      <c r="D151" s="10"/>
      <c r="E151" s="10" t="s">
        <v>205</v>
      </c>
      <c r="F151" s="10" t="str">
        <f t="shared" si="0"/>
        <v xml:space="preserve">     El riesgo afecta la imagen de de la entidad con efecto publicitario sostenido a nivel de sector administrativo, nivel departamental o municipal</v>
      </c>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2"/>
      <c r="B152" s="10" t="str">
        <f ca="1">IFERROR(__xludf.DUMMYFUNCTION("ARRAY_CONSTRAIN(ARRAYFORMULA(UNIQUE('Tabla Impacto'!$B$140:$B$150)), 3, 1)"),"Criterios")</f>
        <v>Criterios</v>
      </c>
      <c r="C152" s="10"/>
      <c r="D152" s="10"/>
      <c r="E152" s="10" t="s">
        <v>209</v>
      </c>
      <c r="F152" s="10" t="str">
        <f t="shared" si="0"/>
        <v xml:space="preserve">     El riesgo afecta la imagen de la entidad a nivel nacional, con efecto publicitarios sostenible a nivel país</v>
      </c>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2"/>
      <c r="B153" s="10" t="str">
        <f ca="1">IFERROR(__xludf.DUMMYFUNCTION("""COMPUTED_VALUE"""),"Afectación Económica o presupuestal")</f>
        <v>Afectación Económica o presupuestal</v>
      </c>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t="str">
        <f ca="1">IFERROR(__xludf.DUMMYFUNCTION("""COMPUTED_VALUE"""),"Pérdida Reputacional")</f>
        <v>Pérdida Reputacional</v>
      </c>
      <c r="C154" s="10"/>
      <c r="D154" s="10"/>
      <c r="E154" s="10"/>
      <c r="F154" s="44" t="s">
        <v>219</v>
      </c>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10"/>
      <c r="D155" s="10"/>
      <c r="E155" s="10"/>
      <c r="F155" s="44" t="s">
        <v>220</v>
      </c>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B160" s="10"/>
      <c r="C160" s="10"/>
      <c r="D160" s="10"/>
    </row>
    <row r="161" spans="2:4" ht="15.75" customHeight="1" x14ac:dyDescent="0.25">
      <c r="B161" s="10"/>
      <c r="C161" s="10"/>
      <c r="D161" s="10"/>
    </row>
    <row r="162" spans="2:4" ht="15.75" customHeight="1" x14ac:dyDescent="0.25">
      <c r="B162" s="10"/>
      <c r="C162" s="10"/>
      <c r="D162" s="10"/>
    </row>
    <row r="163" spans="2:4" ht="15.75" customHeight="1" x14ac:dyDescent="0.25">
      <c r="B163" s="10"/>
      <c r="C163" s="10"/>
      <c r="D163" s="10"/>
    </row>
    <row r="164" spans="2:4" ht="15.75" customHeight="1" x14ac:dyDescent="0.25"/>
    <row r="165" spans="2:4" ht="15.75" customHeight="1" x14ac:dyDescent="0.25"/>
    <row r="166" spans="2:4" ht="15.75" customHeight="1" x14ac:dyDescent="0.25"/>
    <row r="167" spans="2:4" ht="15.75" customHeight="1" x14ac:dyDescent="0.25"/>
    <row r="168" spans="2:4" ht="15.75" customHeight="1" x14ac:dyDescent="0.25"/>
    <row r="169" spans="2:4" ht="15.75" customHeight="1" x14ac:dyDescent="0.25"/>
    <row r="170" spans="2:4" ht="15.75" customHeight="1" x14ac:dyDescent="0.25"/>
    <row r="171" spans="2:4" ht="15.75" customHeight="1" x14ac:dyDescent="0.25"/>
    <row r="172" spans="2:4" ht="15.75" customHeight="1" x14ac:dyDescent="0.25"/>
    <row r="173" spans="2:4" ht="15.75" customHeight="1" x14ac:dyDescent="0.25"/>
    <row r="174" spans="2:4" ht="15.75" customHeight="1" x14ac:dyDescent="0.25"/>
    <row r="175" spans="2:4" ht="15.75" customHeight="1" x14ac:dyDescent="0.25"/>
    <row r="176" spans="2:4"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x14ac:dyDescent="0.25"/>
  <cols>
    <col min="1" max="2" width="14.28515625" customWidth="1"/>
    <col min="3" max="3" width="17" customWidth="1"/>
    <col min="4" max="4" width="14.28515625" customWidth="1"/>
    <col min="5" max="5" width="46" customWidth="1"/>
    <col min="6" max="26" width="14.28515625" customWidth="1"/>
  </cols>
  <sheetData>
    <row r="1" spans="1:26" ht="24" customHeight="1" x14ac:dyDescent="0.25">
      <c r="A1" s="45"/>
      <c r="B1" s="389" t="s">
        <v>221</v>
      </c>
      <c r="C1" s="390"/>
      <c r="D1" s="390"/>
      <c r="E1" s="390"/>
      <c r="F1" s="391"/>
      <c r="G1" s="45"/>
      <c r="H1" s="45"/>
      <c r="I1" s="45"/>
      <c r="J1" s="45"/>
      <c r="K1" s="45"/>
      <c r="L1" s="45"/>
      <c r="M1" s="45"/>
      <c r="N1" s="45"/>
      <c r="O1" s="45"/>
      <c r="P1" s="45"/>
      <c r="Q1" s="45"/>
      <c r="R1" s="45"/>
      <c r="S1" s="45"/>
      <c r="T1" s="45"/>
      <c r="U1" s="45"/>
      <c r="V1" s="45"/>
      <c r="W1" s="45"/>
      <c r="X1" s="45"/>
      <c r="Y1" s="45"/>
      <c r="Z1" s="45"/>
    </row>
    <row r="2" spans="1:26" ht="12.75" customHeight="1" x14ac:dyDescent="0.25">
      <c r="A2" s="45"/>
      <c r="B2" s="46"/>
      <c r="C2" s="46"/>
      <c r="D2" s="46"/>
      <c r="E2" s="46"/>
      <c r="F2" s="46"/>
      <c r="G2" s="45"/>
      <c r="H2" s="45"/>
      <c r="I2" s="45"/>
      <c r="J2" s="45"/>
      <c r="K2" s="45"/>
      <c r="L2" s="45"/>
      <c r="M2" s="45"/>
      <c r="N2" s="45"/>
      <c r="O2" s="45"/>
      <c r="P2" s="45"/>
      <c r="Q2" s="45"/>
      <c r="R2" s="45"/>
      <c r="S2" s="45"/>
      <c r="T2" s="45"/>
      <c r="U2" s="45"/>
      <c r="V2" s="45"/>
      <c r="W2" s="45"/>
      <c r="X2" s="45"/>
      <c r="Y2" s="45"/>
      <c r="Z2" s="45"/>
    </row>
    <row r="3" spans="1:26" ht="12.75" customHeight="1" x14ac:dyDescent="0.25">
      <c r="A3" s="45"/>
      <c r="B3" s="392" t="s">
        <v>222</v>
      </c>
      <c r="C3" s="390"/>
      <c r="D3" s="393"/>
      <c r="E3" s="47" t="s">
        <v>62</v>
      </c>
      <c r="F3" s="48" t="s">
        <v>172</v>
      </c>
      <c r="G3" s="45"/>
      <c r="H3" s="45"/>
      <c r="I3" s="45"/>
      <c r="J3" s="45"/>
      <c r="K3" s="45"/>
      <c r="L3" s="45"/>
      <c r="M3" s="45"/>
      <c r="N3" s="45"/>
      <c r="O3" s="45"/>
      <c r="P3" s="45"/>
      <c r="Q3" s="45"/>
      <c r="R3" s="45"/>
      <c r="S3" s="45"/>
      <c r="T3" s="45"/>
      <c r="U3" s="45"/>
      <c r="V3" s="45"/>
      <c r="W3" s="45"/>
      <c r="X3" s="45"/>
      <c r="Y3" s="45"/>
      <c r="Z3" s="45"/>
    </row>
    <row r="4" spans="1:26" ht="12.75" customHeight="1" x14ac:dyDescent="0.25">
      <c r="A4" s="45"/>
      <c r="B4" s="394" t="s">
        <v>171</v>
      </c>
      <c r="C4" s="397" t="s">
        <v>55</v>
      </c>
      <c r="D4" s="49" t="s">
        <v>70</v>
      </c>
      <c r="E4" s="50" t="s">
        <v>223</v>
      </c>
      <c r="F4" s="51">
        <v>0.25</v>
      </c>
      <c r="G4" s="45"/>
      <c r="H4" s="45"/>
      <c r="I4" s="45"/>
      <c r="J4" s="45"/>
      <c r="K4" s="45"/>
      <c r="L4" s="45"/>
      <c r="M4" s="45"/>
      <c r="N4" s="45"/>
      <c r="O4" s="45"/>
      <c r="P4" s="45"/>
      <c r="Q4" s="45"/>
      <c r="R4" s="45"/>
      <c r="S4" s="45"/>
      <c r="T4" s="45"/>
      <c r="U4" s="45"/>
      <c r="V4" s="45"/>
      <c r="W4" s="45"/>
      <c r="X4" s="45"/>
      <c r="Y4" s="45"/>
      <c r="Z4" s="45"/>
    </row>
    <row r="5" spans="1:26" ht="12.75" customHeight="1" x14ac:dyDescent="0.25">
      <c r="A5" s="45"/>
      <c r="B5" s="395"/>
      <c r="C5" s="316"/>
      <c r="D5" s="52" t="s">
        <v>81</v>
      </c>
      <c r="E5" s="53" t="s">
        <v>224</v>
      </c>
      <c r="F5" s="54">
        <v>0.15</v>
      </c>
      <c r="G5" s="45"/>
      <c r="H5" s="45"/>
      <c r="I5" s="45"/>
      <c r="J5" s="45"/>
      <c r="K5" s="45"/>
      <c r="L5" s="45"/>
      <c r="M5" s="45"/>
      <c r="N5" s="45"/>
      <c r="O5" s="45"/>
      <c r="P5" s="45"/>
      <c r="Q5" s="45"/>
      <c r="R5" s="45"/>
      <c r="S5" s="45"/>
      <c r="T5" s="45"/>
      <c r="U5" s="45"/>
      <c r="V5" s="45"/>
      <c r="W5" s="45"/>
      <c r="X5" s="45"/>
      <c r="Y5" s="45"/>
      <c r="Z5" s="45"/>
    </row>
    <row r="6" spans="1:26" ht="12.75" customHeight="1" x14ac:dyDescent="0.25">
      <c r="A6" s="45"/>
      <c r="B6" s="395"/>
      <c r="C6" s="313"/>
      <c r="D6" s="52" t="s">
        <v>225</v>
      </c>
      <c r="E6" s="53" t="s">
        <v>226</v>
      </c>
      <c r="F6" s="54">
        <v>0.1</v>
      </c>
      <c r="G6" s="45"/>
      <c r="H6" s="45"/>
      <c r="I6" s="45"/>
      <c r="J6" s="45"/>
      <c r="K6" s="45"/>
      <c r="L6" s="45"/>
      <c r="M6" s="45"/>
      <c r="N6" s="45"/>
      <c r="O6" s="45"/>
      <c r="P6" s="45"/>
      <c r="Q6" s="45"/>
      <c r="R6" s="45"/>
      <c r="S6" s="45"/>
      <c r="T6" s="45"/>
      <c r="U6" s="45"/>
      <c r="V6" s="45"/>
      <c r="W6" s="45"/>
      <c r="X6" s="45"/>
      <c r="Y6" s="45"/>
      <c r="Z6" s="45"/>
    </row>
    <row r="7" spans="1:26" ht="12.75" customHeight="1" x14ac:dyDescent="0.25">
      <c r="A7" s="45"/>
      <c r="B7" s="395"/>
      <c r="C7" s="387" t="s">
        <v>56</v>
      </c>
      <c r="D7" s="52" t="s">
        <v>174</v>
      </c>
      <c r="E7" s="53" t="s">
        <v>227</v>
      </c>
      <c r="F7" s="54">
        <v>0.25</v>
      </c>
      <c r="G7" s="45"/>
      <c r="H7" s="45"/>
      <c r="I7" s="45"/>
      <c r="J7" s="45"/>
      <c r="K7" s="45"/>
      <c r="L7" s="45"/>
      <c r="M7" s="45"/>
      <c r="N7" s="45"/>
      <c r="O7" s="45"/>
      <c r="P7" s="45"/>
      <c r="Q7" s="45"/>
      <c r="R7" s="45"/>
      <c r="S7" s="45"/>
      <c r="T7" s="45"/>
      <c r="U7" s="45"/>
      <c r="V7" s="45"/>
      <c r="W7" s="45"/>
      <c r="X7" s="45"/>
      <c r="Y7" s="45"/>
      <c r="Z7" s="45"/>
    </row>
    <row r="8" spans="1:26" ht="12.75" customHeight="1" x14ac:dyDescent="0.25">
      <c r="A8" s="45"/>
      <c r="B8" s="396"/>
      <c r="C8" s="313"/>
      <c r="D8" s="52" t="s">
        <v>71</v>
      </c>
      <c r="E8" s="53" t="s">
        <v>228</v>
      </c>
      <c r="F8" s="54">
        <v>0.15</v>
      </c>
      <c r="G8" s="45"/>
      <c r="H8" s="45"/>
      <c r="I8" s="45"/>
      <c r="J8" s="45"/>
      <c r="K8" s="45"/>
      <c r="L8" s="45"/>
      <c r="M8" s="45"/>
      <c r="N8" s="45"/>
      <c r="O8" s="45"/>
      <c r="P8" s="45"/>
      <c r="Q8" s="45"/>
      <c r="R8" s="45"/>
      <c r="S8" s="45"/>
      <c r="T8" s="45"/>
      <c r="U8" s="45"/>
      <c r="V8" s="45"/>
      <c r="W8" s="45"/>
      <c r="X8" s="45"/>
      <c r="Y8" s="45"/>
      <c r="Z8" s="45"/>
    </row>
    <row r="9" spans="1:26" ht="12.75" customHeight="1" x14ac:dyDescent="0.25">
      <c r="A9" s="45"/>
      <c r="B9" s="398" t="s">
        <v>229</v>
      </c>
      <c r="C9" s="387" t="s">
        <v>58</v>
      </c>
      <c r="D9" s="52" t="s">
        <v>72</v>
      </c>
      <c r="E9" s="53" t="s">
        <v>230</v>
      </c>
      <c r="F9" s="55" t="s">
        <v>231</v>
      </c>
      <c r="G9" s="45"/>
      <c r="H9" s="45"/>
      <c r="I9" s="45"/>
      <c r="J9" s="45"/>
      <c r="K9" s="45"/>
      <c r="L9" s="45"/>
      <c r="M9" s="45"/>
      <c r="N9" s="45"/>
      <c r="O9" s="45"/>
      <c r="P9" s="45"/>
      <c r="Q9" s="45"/>
      <c r="R9" s="45"/>
      <c r="S9" s="45"/>
      <c r="T9" s="45"/>
      <c r="U9" s="45"/>
      <c r="V9" s="45"/>
      <c r="W9" s="45"/>
      <c r="X9" s="45"/>
      <c r="Y9" s="45"/>
      <c r="Z9" s="45"/>
    </row>
    <row r="10" spans="1:26" ht="12.75" customHeight="1" x14ac:dyDescent="0.25">
      <c r="A10" s="45"/>
      <c r="B10" s="395"/>
      <c r="C10" s="313"/>
      <c r="D10" s="52" t="s">
        <v>232</v>
      </c>
      <c r="E10" s="53" t="s">
        <v>233</v>
      </c>
      <c r="F10" s="55" t="s">
        <v>231</v>
      </c>
      <c r="G10" s="45"/>
      <c r="H10" s="45"/>
      <c r="I10" s="45"/>
      <c r="J10" s="45"/>
      <c r="K10" s="45"/>
      <c r="L10" s="45"/>
      <c r="M10" s="45"/>
      <c r="N10" s="45"/>
      <c r="O10" s="45"/>
      <c r="P10" s="45"/>
      <c r="Q10" s="45"/>
      <c r="R10" s="45"/>
      <c r="S10" s="45"/>
      <c r="T10" s="45"/>
      <c r="U10" s="45"/>
      <c r="V10" s="45"/>
      <c r="W10" s="45"/>
      <c r="X10" s="45"/>
      <c r="Y10" s="45"/>
      <c r="Z10" s="45"/>
    </row>
    <row r="11" spans="1:26" ht="12.75" customHeight="1" x14ac:dyDescent="0.25">
      <c r="A11" s="45"/>
      <c r="B11" s="395"/>
      <c r="C11" s="387" t="s">
        <v>59</v>
      </c>
      <c r="D11" s="52" t="s">
        <v>73</v>
      </c>
      <c r="E11" s="53" t="s">
        <v>234</v>
      </c>
      <c r="F11" s="55" t="s">
        <v>231</v>
      </c>
      <c r="G11" s="45"/>
      <c r="H11" s="45"/>
      <c r="I11" s="45"/>
      <c r="J11" s="45"/>
      <c r="K11" s="45"/>
      <c r="L11" s="45"/>
      <c r="M11" s="45"/>
      <c r="N11" s="45"/>
      <c r="O11" s="45"/>
      <c r="P11" s="45"/>
      <c r="Q11" s="45"/>
      <c r="R11" s="45"/>
      <c r="S11" s="45"/>
      <c r="T11" s="45"/>
      <c r="U11" s="45"/>
      <c r="V11" s="45"/>
      <c r="W11" s="45"/>
      <c r="X11" s="45"/>
      <c r="Y11" s="45"/>
      <c r="Z11" s="45"/>
    </row>
    <row r="12" spans="1:26" ht="12.75" customHeight="1" x14ac:dyDescent="0.25">
      <c r="A12" s="45"/>
      <c r="B12" s="395"/>
      <c r="C12" s="313"/>
      <c r="D12" s="52" t="s">
        <v>167</v>
      </c>
      <c r="E12" s="53" t="s">
        <v>235</v>
      </c>
      <c r="F12" s="55" t="s">
        <v>231</v>
      </c>
      <c r="G12" s="45"/>
      <c r="H12" s="45"/>
      <c r="I12" s="45"/>
      <c r="J12" s="45"/>
      <c r="K12" s="45"/>
      <c r="L12" s="45"/>
      <c r="M12" s="45"/>
      <c r="N12" s="45"/>
      <c r="O12" s="45"/>
      <c r="P12" s="45"/>
      <c r="Q12" s="45"/>
      <c r="R12" s="45"/>
      <c r="S12" s="45"/>
      <c r="T12" s="45"/>
      <c r="U12" s="45"/>
      <c r="V12" s="45"/>
      <c r="W12" s="45"/>
      <c r="X12" s="45"/>
      <c r="Y12" s="45"/>
      <c r="Z12" s="45"/>
    </row>
    <row r="13" spans="1:26" ht="12.75" customHeight="1" x14ac:dyDescent="0.25">
      <c r="A13" s="45"/>
      <c r="B13" s="395"/>
      <c r="C13" s="387" t="s">
        <v>60</v>
      </c>
      <c r="D13" s="52" t="s">
        <v>74</v>
      </c>
      <c r="E13" s="53" t="s">
        <v>236</v>
      </c>
      <c r="F13" s="55" t="s">
        <v>231</v>
      </c>
      <c r="G13" s="45"/>
      <c r="H13" s="45"/>
      <c r="I13" s="45"/>
      <c r="J13" s="45"/>
      <c r="K13" s="45"/>
      <c r="L13" s="45"/>
      <c r="M13" s="45"/>
      <c r="N13" s="45"/>
      <c r="O13" s="45"/>
      <c r="P13" s="45"/>
      <c r="Q13" s="45"/>
      <c r="R13" s="45"/>
      <c r="S13" s="45"/>
      <c r="T13" s="45"/>
      <c r="U13" s="45"/>
      <c r="V13" s="45"/>
      <c r="W13" s="45"/>
      <c r="X13" s="45"/>
      <c r="Y13" s="45"/>
      <c r="Z13" s="45"/>
    </row>
    <row r="14" spans="1:26" ht="12.75" customHeight="1" x14ac:dyDescent="0.25">
      <c r="A14" s="45"/>
      <c r="B14" s="399"/>
      <c r="C14" s="388"/>
      <c r="D14" s="56" t="s">
        <v>237</v>
      </c>
      <c r="E14" s="57" t="s">
        <v>238</v>
      </c>
      <c r="F14" s="58" t="s">
        <v>231</v>
      </c>
      <c r="G14" s="45"/>
      <c r="H14" s="45"/>
      <c r="I14" s="45"/>
      <c r="J14" s="45"/>
      <c r="K14" s="45"/>
      <c r="L14" s="45"/>
      <c r="M14" s="45"/>
      <c r="N14" s="45"/>
      <c r="O14" s="45"/>
      <c r="P14" s="45"/>
      <c r="Q14" s="45"/>
      <c r="R14" s="45"/>
      <c r="S14" s="45"/>
      <c r="T14" s="45"/>
      <c r="U14" s="45"/>
      <c r="V14" s="45"/>
      <c r="W14" s="45"/>
      <c r="X14" s="45"/>
      <c r="Y14" s="45"/>
      <c r="Z14" s="45"/>
    </row>
    <row r="15" spans="1:26" ht="49.5" customHeight="1" x14ac:dyDescent="0.25">
      <c r="A15" s="45"/>
      <c r="B15" s="386" t="s">
        <v>239</v>
      </c>
      <c r="C15" s="282"/>
      <c r="D15" s="282"/>
      <c r="E15" s="282"/>
      <c r="F15" s="283"/>
      <c r="G15" s="45"/>
      <c r="H15" s="45"/>
      <c r="I15" s="45"/>
      <c r="J15" s="45"/>
      <c r="K15" s="45"/>
      <c r="L15" s="45"/>
      <c r="M15" s="45"/>
      <c r="N15" s="45"/>
      <c r="O15" s="45"/>
      <c r="P15" s="45"/>
      <c r="Q15" s="45"/>
      <c r="R15" s="45"/>
      <c r="S15" s="45"/>
      <c r="T15" s="45"/>
      <c r="U15" s="45"/>
      <c r="V15" s="45"/>
      <c r="W15" s="45"/>
      <c r="X15" s="45"/>
      <c r="Y15" s="45"/>
      <c r="Z15" s="45"/>
    </row>
    <row r="16" spans="1:26" ht="27" customHeight="1" x14ac:dyDescent="0.25">
      <c r="A16" s="59"/>
      <c r="B16" s="60"/>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2.75"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2.75" customHeight="1"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2.75" customHeight="1"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2.75" customHeight="1"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2.75"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2.75" customHeight="1"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2.75"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2.75" customHeigh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2.75" customHeight="1"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2.75" customHeight="1"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2.75" customHeight="1"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2.75" customHeight="1"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2.75"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2.75" customHeigh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2.75" customHeight="1"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2.75" customHeigh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2.75" customHeight="1"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2.75" customHeight="1"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2.75" customHeight="1"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2.75" customHeight="1"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2.75" customHeight="1"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2.75" customHeight="1"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2.75" customHeight="1"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2.75" customHeight="1"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2.75" customHeight="1"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2.75" customHeight="1"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2.75"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2.75" customHeight="1"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2.75"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2.75" customHeight="1"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2.75"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2.75" customHeight="1"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2.75" customHeight="1"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2.75"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2.75"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2.7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2.7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2.7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2.7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2.7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2.7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2.7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2.7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2.7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2.7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2.7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2.7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2.7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2.7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2.7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2.7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2.7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2.7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2.7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2.7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2.7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2.7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2.7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2.75" customHeight="1"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2.75" customHeight="1"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2.75" customHeight="1"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2.75" customHeight="1"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2.75" customHeight="1"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2.75" customHeight="1"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2.75" customHeight="1"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2.75" customHeight="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2.75" customHeight="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2.75" customHeight="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2.75" customHeight="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2.75" customHeight="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2.75" customHeight="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2.75" customHeight="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2.75" customHeight="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2.75" customHeight="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2.75" customHeight="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2.75" customHeight="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2.75" customHeight="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2.75" customHeight="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2.75" customHeight="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2.75" customHeight="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2.75" customHeight="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2.75" customHeight="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2.75" customHeight="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2.75" customHeight="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2.75" customHeight="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2.75" customHeight="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2.75" customHeight="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2.75" customHeight="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2.75" customHeight="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2.75" customHeight="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2.75" customHeight="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2.75" customHeight="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2.75" customHeight="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2.75" customHeight="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2.75" customHeight="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2.75" customHeight="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2.75" customHeight="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2.75" customHeight="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2.75" customHeight="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2.75" customHeight="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2.75" customHeight="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2.75" customHeight="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2.75" customHeight="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2.75" customHeight="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2.75" customHeight="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2.75" customHeight="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2.75" customHeight="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2.75" customHeight="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2.75" customHeight="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2.75" customHeight="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2.75" customHeight="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2.75" customHeight="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2.75" customHeight="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2.75" customHeight="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2.75" customHeight="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2.75" customHeight="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2.75" customHeight="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2.75" customHeight="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2.75" customHeight="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2.75" customHeight="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2.75" customHeight="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2.75" customHeight="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2.75" customHeight="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2.75" customHeight="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2.75" customHeight="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2.75" customHeight="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2.75" customHeight="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2.75" customHeight="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2.75" customHeight="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2.75" customHeight="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2.75" customHeight="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2.75" customHeight="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2.75" customHeight="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2.75" customHeight="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2.75" customHeight="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2.75" customHeight="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2.75" customHeight="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2.75" customHeight="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2.75" customHeight="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2.75" customHeight="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2.75" customHeight="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2.75" customHeight="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2.75" customHeight="1"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2.75" customHeight="1"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2.75" customHeight="1"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2.75" customHeight="1"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2.75" customHeight="1"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2.75" customHeight="1"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2.75" customHeight="1"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2.75" customHeight="1"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2.75" customHeight="1"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2.75" customHeight="1"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2.75" customHeight="1"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2.75" customHeight="1"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2.75" customHeight="1"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2.75" customHeight="1"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2.75" customHeight="1"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2.75" customHeight="1"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2.75" customHeight="1"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2.75" customHeight="1"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2.75" customHeight="1"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2.75" customHeight="1"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2.75" customHeight="1"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2.75" customHeight="1"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2.75" customHeight="1"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2.75" customHeight="1"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2.75" customHeight="1"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2.75" customHeight="1"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2.75" customHeight="1"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2.75" customHeight="1"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2.75" customHeight="1"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2.75" customHeight="1"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2.75" customHeight="1"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2.75" customHeight="1"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2.75" customHeight="1"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2.75" customHeight="1"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2.75" customHeight="1"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2.75" customHeight="1"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2.75" customHeight="1"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2.75" customHeight="1"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2.75" customHeight="1"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2.75" customHeight="1"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2.75" customHeight="1"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2.75" customHeight="1"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2.75" customHeight="1"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2.75"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2.75" customHeight="1"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2.75" customHeight="1"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2.75" customHeight="1"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2.75" customHeight="1"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2.75" customHeight="1"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2.75" customHeight="1"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2.75" customHeight="1"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2.75" customHeight="1"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2.75" customHeight="1"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2.75" customHeight="1"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2.75" customHeight="1"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2.75" customHeight="1"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2.75" customHeight="1"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2.75" customHeight="1"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2.75" customHeight="1"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2.75" customHeight="1"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2.75" customHeight="1"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2.75" customHeight="1"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2.75" customHeight="1"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2.75" customHeight="1"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2.75" customHeight="1"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2.75" customHeight="1"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2.75" customHeight="1"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2.75" customHeight="1"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2.75" customHeight="1"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2.75" customHeight="1"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2.75" customHeight="1"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2.75" customHeight="1"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2.75" customHeight="1"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2.75" customHeight="1"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2.75" customHeight="1"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2.75" customHeight="1"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2.75" customHeight="1"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2.75" customHeight="1"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2.75" customHeight="1"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2.75" customHeight="1"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2.75" customHeight="1"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2.75" customHeight="1"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2.75" customHeight="1"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2.75" customHeight="1"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2.75" customHeight="1"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2.75" customHeight="1"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2.75" customHeight="1"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2.75" customHeight="1"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2.75" customHeight="1"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2.75" customHeight="1"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2.75" customHeight="1"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2.75" customHeight="1"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2.75" customHeight="1"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2.75" customHeight="1"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2.75" customHeight="1"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2.75" customHeight="1"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2.75" customHeight="1"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2.75" customHeight="1"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2.75" customHeight="1"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2.75" customHeight="1"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2.75" customHeight="1"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2.75" customHeight="1"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2.75" customHeight="1"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2.75" customHeight="1"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2.75" customHeight="1"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2.75" customHeight="1"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2.75" customHeight="1"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2.75" customHeight="1"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2.75" customHeight="1"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2.75" customHeight="1"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2.75" customHeight="1"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2.75" customHeight="1"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2.75" customHeight="1"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2.75" customHeight="1"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2.75" customHeight="1"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2.75" customHeight="1"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2.75" customHeight="1"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2.75" customHeight="1"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2.75" customHeight="1"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2.75" customHeight="1"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2.75" customHeight="1"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2.75" customHeight="1"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2.75" customHeight="1"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2.75" customHeight="1"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2.75" customHeight="1"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2.75" customHeight="1"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2.75" customHeight="1"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2.75" customHeight="1"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2.75" customHeight="1"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2.75" customHeight="1"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2.75" customHeight="1"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2.75" customHeight="1"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2.75" customHeight="1"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2.75" customHeight="1"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2.75" customHeight="1"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2.75" customHeight="1"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2.75" customHeight="1"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2.75" customHeight="1"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2.75" customHeight="1"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2.75" customHeight="1"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2.75" customHeight="1"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2.75" customHeight="1"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2.75" customHeight="1"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2.75" customHeight="1"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2.75" customHeight="1"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2.75" customHeight="1"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2.75" customHeight="1"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2.75" customHeight="1"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2.75" customHeight="1"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2.75" customHeight="1"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2.75" customHeight="1"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2.75" customHeight="1"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2.75" customHeight="1"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2.75" customHeight="1"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2.75" customHeight="1"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2.75" customHeight="1"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2.75" customHeight="1"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2.75" customHeight="1"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2.75" customHeight="1"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2.75" customHeight="1"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2.75" customHeight="1"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2.75" customHeight="1"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2.75" customHeight="1"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2.75" customHeight="1"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2.75" customHeight="1"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2.75" customHeight="1"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2.75" customHeight="1"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2.75" customHeight="1"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2.75" customHeight="1"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2.75" customHeight="1"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2.75" customHeight="1"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2.75" customHeight="1"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2.75" customHeight="1"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2.75" customHeight="1"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2.75" customHeight="1"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2.75" customHeight="1"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2.75" customHeight="1"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2.75" customHeight="1"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2.75" customHeight="1"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2.75" customHeight="1"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2.75" customHeight="1"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2.75" customHeight="1"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2.75" customHeight="1"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2.75" customHeight="1"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2.75" customHeight="1"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2.75" customHeight="1"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2.75" customHeight="1"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2.75" customHeight="1"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2.75" customHeight="1"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2.75" customHeight="1"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2.75" customHeight="1"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2.75" customHeight="1"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2.75" customHeight="1"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2.75" customHeight="1"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2.75" customHeight="1"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2.75" customHeight="1"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2.75" customHeight="1"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2.75" customHeight="1"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2.75" customHeight="1"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2.75" customHeight="1"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2.75" customHeight="1"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2.75" customHeight="1"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2.75" customHeight="1"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2.75" customHeight="1"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2.75" customHeight="1"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2.75" customHeight="1"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2.75" customHeight="1"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2.75" customHeight="1"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2.75" customHeight="1"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2.75" customHeight="1"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2.75" customHeight="1"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2.75" customHeight="1"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2.75" customHeight="1"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2.75" customHeight="1"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2.75" customHeight="1"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2.75" customHeight="1"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2.75" customHeight="1"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2.75" customHeight="1"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2.75" customHeight="1"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2.75" customHeight="1"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2.75" customHeight="1"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2.75" customHeight="1"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2.75" customHeight="1"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2.75" customHeight="1"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2.75" customHeight="1"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2.75" customHeight="1"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2.75" customHeight="1"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2.75" customHeight="1"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2.75" customHeight="1"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2.75" customHeight="1"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2.75" customHeight="1"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2.75" customHeight="1"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2.75" customHeight="1"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2.75" customHeight="1"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2.75" customHeight="1"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2.75" customHeight="1"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2.75" customHeight="1"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2.75" customHeight="1"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2.75" customHeight="1"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2.75" customHeight="1"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2.75" customHeight="1"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2.75" customHeight="1"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2.75" customHeight="1"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2.75" customHeight="1"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2.75" customHeight="1"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2.75" customHeight="1"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2.75" customHeight="1"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2.75" customHeight="1"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2.75" customHeight="1"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2.75" customHeight="1"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2.75" customHeight="1"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2.75" customHeight="1"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2.75" customHeight="1"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2.75" customHeight="1"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2.75" customHeight="1"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2.75" customHeight="1"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2.75" customHeight="1"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2.75" customHeight="1"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2.75" customHeight="1"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2.75" customHeight="1"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2.75" customHeight="1"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2.75" customHeight="1"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2.75" customHeight="1"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2.75" customHeight="1"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2.75" customHeight="1"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2.75" customHeight="1"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2.75" customHeight="1"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2.75" customHeight="1"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2.75" customHeight="1"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2.75" customHeight="1"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2.75" customHeight="1"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2.75" customHeight="1"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2.75" customHeight="1"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2.75" customHeight="1"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2.75" customHeight="1"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2.75" customHeight="1"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2.75" customHeight="1"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2.75" customHeight="1"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2.75" customHeight="1"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2.75" customHeight="1"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2.75" customHeight="1"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2.75" customHeight="1"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2.75" customHeight="1"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2.75" customHeight="1"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2.75" customHeight="1"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2.75" customHeight="1"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2.75" customHeight="1"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2.75" customHeight="1"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2.75" customHeight="1"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2.75" customHeight="1"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2.75" customHeight="1"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2.75" customHeight="1"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2.75" customHeight="1"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2.75" customHeight="1"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2.75" customHeight="1"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2.75" customHeight="1"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2.75" customHeight="1"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2.75" customHeight="1"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2.75" customHeight="1"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2.75" customHeight="1"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2.75" customHeight="1"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2.75" customHeight="1"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2.75" customHeight="1"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2.75" customHeight="1"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2.75" customHeight="1"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2.75" customHeight="1"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2.75" customHeight="1"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2.75" customHeight="1"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2.75" customHeight="1"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2.75" customHeight="1"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2.75" customHeight="1"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2.75" customHeight="1"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2.75" customHeight="1"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2.75" customHeight="1"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2.75" customHeight="1"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2.75" customHeight="1"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2.75" customHeight="1"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2.75" customHeight="1"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2.75" customHeight="1"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2.75" customHeight="1"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2.75" customHeight="1"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2.75" customHeight="1"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2.75" customHeight="1"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2.75" customHeight="1"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2.75" customHeight="1"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2.75" customHeight="1"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2.75" customHeight="1"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2.75" customHeight="1"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2.75" customHeight="1"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2.75" customHeight="1"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2.75" customHeight="1"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2.75" customHeight="1"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2.75" customHeight="1"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2.75" customHeight="1"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2.75" customHeight="1"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2.75" customHeight="1"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2.75" customHeight="1"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2.75" customHeight="1"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2.75" customHeight="1"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2.75" customHeight="1"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2.75" customHeight="1"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2.75" customHeight="1"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2.75" customHeight="1"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2.75" customHeight="1"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2.75" customHeight="1"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2.75" customHeight="1"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2.75" customHeight="1"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2.75" customHeight="1"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2.75" customHeight="1"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2.75" customHeight="1"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2.75" customHeight="1"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2.75" customHeight="1"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2.75" customHeight="1"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2.75" customHeight="1"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2.75" customHeight="1"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2.75" customHeight="1"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2.75" customHeight="1"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2.75" customHeight="1"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2.75" customHeight="1"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2.75" customHeight="1"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2.75" customHeight="1"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2.75" customHeight="1"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2.75" customHeight="1"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2.75" customHeight="1"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2.75" customHeight="1"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2.75" customHeight="1"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2.75" customHeight="1"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2.75" customHeight="1"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2.75" customHeight="1"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2.75" customHeight="1"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2.75" customHeight="1"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2.75" customHeight="1"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2.75" customHeight="1"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2.75" customHeight="1"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2.75" customHeight="1"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2.75" customHeight="1"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2.75" customHeight="1"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2.75" customHeight="1"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2.75" customHeight="1"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2.75" customHeight="1"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2.75" customHeight="1"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2.75" customHeight="1"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2.75" customHeight="1"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2.75" customHeight="1"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2.75" customHeight="1"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2.75" customHeight="1"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2.75" customHeight="1"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2.75" customHeight="1"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2.75" customHeight="1"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2.75" customHeight="1"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2.75" customHeight="1"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2.75" customHeight="1"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2.75" customHeight="1"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2.75" customHeight="1"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2.75" customHeight="1"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2.75" customHeight="1"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2.75" customHeight="1"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2.75" customHeight="1"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2.75" customHeight="1"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2.75" customHeight="1"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2.75" customHeight="1"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2.75" customHeight="1"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2.75" customHeight="1"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2.75" customHeight="1"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2.75" customHeight="1"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2.75" customHeight="1"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2.75" customHeight="1"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2.75" customHeight="1"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2.75" customHeight="1"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2.75" customHeight="1"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2.75" customHeight="1"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2.75" customHeight="1"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2.75" customHeight="1"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2.75" customHeight="1"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2.75" customHeight="1"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2.75" customHeight="1"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2.75" customHeight="1"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2.75" customHeight="1"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2.75" customHeight="1"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2.75" customHeight="1"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2.75" customHeight="1"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2.75" customHeight="1"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2.75" customHeight="1"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2.75" customHeight="1"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2.75" customHeight="1"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2.75" customHeight="1"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2.75" customHeight="1"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2.75" customHeight="1"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2.75" customHeight="1"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2.75" customHeight="1"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2.75" customHeight="1"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2.75" customHeight="1"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2.75" customHeight="1"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2.75" customHeight="1"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2.75" customHeight="1"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2.75" customHeight="1"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2.75" customHeight="1"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2.75" customHeight="1"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2.75" customHeight="1"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2.75" customHeight="1"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2.75" customHeight="1"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2.75" customHeight="1"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2.75" customHeight="1"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2.75" customHeight="1"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2.75" customHeight="1"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2.75" customHeight="1"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2.75" customHeight="1"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2.75" customHeight="1"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2.75" customHeight="1"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2.75" customHeight="1"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2.75" customHeight="1"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2.75" customHeight="1"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2.75" customHeight="1"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2.75" customHeight="1"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2.75" customHeight="1"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2.75" customHeight="1"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2.75" customHeight="1"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2.75" customHeight="1"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2.75" customHeight="1"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2.75" customHeight="1"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2.75" customHeight="1"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2.75" customHeight="1"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2.75" customHeight="1"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2.75" customHeight="1"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2.75" customHeight="1"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2.75"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2.75" customHeight="1"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2.75" customHeight="1"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2.75" customHeight="1"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2.75" customHeight="1"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2.75" customHeight="1"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2.75" customHeight="1"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2.75" customHeight="1"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2.75" customHeight="1"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2.75" customHeight="1"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2.75" customHeight="1"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2.75" customHeight="1"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2.75" customHeight="1"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2.75" customHeight="1"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2.75" customHeight="1"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2.75" customHeight="1"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2.75" customHeight="1"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2.75" customHeight="1"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2.75" customHeight="1"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2.75" customHeight="1"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2.75" customHeight="1"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2.75" customHeight="1"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2.75" customHeight="1"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2.75" customHeight="1"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2.75" customHeight="1"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2.75" customHeight="1"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2.75" customHeight="1"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2.75" customHeight="1"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2.75" customHeight="1"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2.75" customHeight="1"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2.75" customHeight="1"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2.75" customHeight="1"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2.75" customHeight="1"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2.75" customHeight="1"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2.75" customHeight="1"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2.75" customHeight="1"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2.75" customHeight="1"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2.75" customHeight="1"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2.75" customHeight="1"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2.75" customHeight="1"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2.75" customHeight="1"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2.75" customHeight="1"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2.75" customHeight="1"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2.75" customHeight="1"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2.75" customHeight="1"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2.75" customHeight="1"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2.75" customHeight="1"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2.75" customHeight="1"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2.75" customHeight="1"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2.75" customHeight="1"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2.75" customHeight="1"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2.75" customHeight="1"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2.75" customHeight="1"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2.75" customHeight="1"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2.75" customHeight="1"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2.75" customHeight="1"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2.75" customHeight="1"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2.75" customHeight="1"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2.75" customHeight="1"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2.75" customHeight="1"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2.75" customHeight="1"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2.75" customHeight="1"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2.75" customHeight="1"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2.75" customHeight="1"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2.75" customHeight="1"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2.75" customHeight="1"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2.75" customHeight="1"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2.75" customHeight="1"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2.75" customHeight="1"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2.75" customHeight="1"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2.75" customHeight="1"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2.75" customHeight="1"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2.75" customHeight="1"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2.75" customHeight="1"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2.75" customHeight="1"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2.75" customHeight="1"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2.75" customHeight="1"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2.75" customHeight="1"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2.75" customHeight="1"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2.75" customHeight="1"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2.75" customHeight="1"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2.75" customHeight="1"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2.75" customHeight="1"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2.75" customHeight="1"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2.75" customHeight="1"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2.75" customHeight="1"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2.75" customHeight="1"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2.75" customHeight="1"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2.75" customHeight="1"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2.75" customHeight="1"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2.75" customHeight="1"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2.75" customHeight="1"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2.75" customHeight="1"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2.75" customHeight="1"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2.75" customHeight="1"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2.75" customHeight="1"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2.75" customHeight="1"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2.75" customHeight="1"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2.75" customHeight="1"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2.75" customHeight="1"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2.75" customHeight="1"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2.75" customHeight="1"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2.75" customHeight="1"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2.75" customHeight="1"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2.75" customHeight="1"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2.75" customHeight="1"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2.75" customHeight="1"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2.75" customHeight="1"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2.75" customHeight="1"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2.75" customHeight="1"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2.75" customHeight="1"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2.75" customHeight="1"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2.75" customHeight="1"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2.75" customHeight="1"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2.75" customHeight="1"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2.75" customHeight="1"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2.75" customHeight="1"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2.75" customHeight="1"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2.75" customHeight="1"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2.75" customHeight="1"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2.75" customHeight="1"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2.75" customHeight="1"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2.75" customHeight="1"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2.75" customHeight="1"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2.75" customHeight="1"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2.75" customHeight="1"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2.75" customHeight="1"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2.75" customHeight="1"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2.75" customHeight="1"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2.75" customHeight="1"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2.75" customHeight="1" x14ac:dyDescent="0.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2.75" customHeight="1" x14ac:dyDescent="0.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2.75" customHeight="1" x14ac:dyDescent="0.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2.75" customHeight="1" x14ac:dyDescent="0.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2.75" customHeight="1" x14ac:dyDescent="0.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2.75" customHeight="1" x14ac:dyDescent="0.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2.75" customHeight="1" x14ac:dyDescent="0.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2.75" customHeight="1" x14ac:dyDescent="0.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2.75" customHeight="1" x14ac:dyDescent="0.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2.75" customHeight="1" x14ac:dyDescent="0.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2.75" customHeight="1" x14ac:dyDescent="0.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2.75" customHeight="1" x14ac:dyDescent="0.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2.75" customHeight="1" x14ac:dyDescent="0.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2.75" customHeight="1" x14ac:dyDescent="0.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2.75" customHeight="1" x14ac:dyDescent="0.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2.75" customHeight="1" x14ac:dyDescent="0.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2.75" customHeight="1" x14ac:dyDescent="0.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2.75" customHeight="1" x14ac:dyDescent="0.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2.75" customHeight="1" x14ac:dyDescent="0.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2.75" customHeight="1" x14ac:dyDescent="0.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2.75" customHeight="1" x14ac:dyDescent="0.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2.75" customHeight="1" x14ac:dyDescent="0.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2.75" customHeight="1" x14ac:dyDescent="0.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2.75" customHeight="1" x14ac:dyDescent="0.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2.75" customHeight="1" x14ac:dyDescent="0.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2.75" customHeight="1" x14ac:dyDescent="0.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2.75" customHeight="1" x14ac:dyDescent="0.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2.75" customHeight="1" x14ac:dyDescent="0.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2.75" customHeight="1" x14ac:dyDescent="0.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2.75" customHeight="1" x14ac:dyDescent="0.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2.75" customHeight="1" x14ac:dyDescent="0.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2.75" customHeight="1" x14ac:dyDescent="0.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2.75" customHeight="1" x14ac:dyDescent="0.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2.75" customHeight="1" x14ac:dyDescent="0.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2.75" customHeight="1" x14ac:dyDescent="0.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2.75" customHeight="1" x14ac:dyDescent="0.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2.75" customHeight="1" x14ac:dyDescent="0.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2.75" customHeight="1" x14ac:dyDescent="0.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2.75" customHeight="1" x14ac:dyDescent="0.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2.75" customHeight="1" x14ac:dyDescent="0.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2.75" customHeight="1" x14ac:dyDescent="0.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2.75" customHeight="1" x14ac:dyDescent="0.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2.75" customHeight="1" x14ac:dyDescent="0.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2.75" customHeight="1" x14ac:dyDescent="0.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2.75" customHeight="1" x14ac:dyDescent="0.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2.75" customHeight="1" x14ac:dyDescent="0.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2.75" customHeight="1" x14ac:dyDescent="0.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2.75" customHeight="1" x14ac:dyDescent="0.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2.75" customHeight="1" x14ac:dyDescent="0.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2.75" customHeight="1" x14ac:dyDescent="0.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2.75" customHeight="1" x14ac:dyDescent="0.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2.75" customHeight="1" x14ac:dyDescent="0.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2.75" customHeight="1" x14ac:dyDescent="0.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2.75" customHeight="1" x14ac:dyDescent="0.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2.75" customHeight="1" x14ac:dyDescent="0.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2.75" customHeight="1" x14ac:dyDescent="0.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2.75" customHeight="1" x14ac:dyDescent="0.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2.75" customHeight="1" x14ac:dyDescent="0.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2.75" customHeight="1" x14ac:dyDescent="0.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2.75" customHeight="1" x14ac:dyDescent="0.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2.75" customHeight="1" x14ac:dyDescent="0.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2.75" customHeight="1" x14ac:dyDescent="0.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2.75" customHeight="1" x14ac:dyDescent="0.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2.75" customHeight="1" x14ac:dyDescent="0.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2.75" customHeight="1" x14ac:dyDescent="0.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2.75" customHeight="1" x14ac:dyDescent="0.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2.75" customHeight="1" x14ac:dyDescent="0.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2.75" customHeight="1" x14ac:dyDescent="0.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2.75" customHeight="1" x14ac:dyDescent="0.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2.75" customHeight="1" x14ac:dyDescent="0.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2.75" customHeight="1" x14ac:dyDescent="0.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2.75" customHeight="1" x14ac:dyDescent="0.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2.75" customHeight="1" x14ac:dyDescent="0.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2.75" customHeight="1" x14ac:dyDescent="0.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2.75" customHeight="1" x14ac:dyDescent="0.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2.75" customHeight="1" x14ac:dyDescent="0.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2.75" customHeight="1" x14ac:dyDescent="0.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2.75" customHeight="1" x14ac:dyDescent="0.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2.75" customHeight="1" x14ac:dyDescent="0.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2.75" customHeight="1" x14ac:dyDescent="0.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2.75" customHeight="1" x14ac:dyDescent="0.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2.75" customHeight="1" x14ac:dyDescent="0.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2.75" customHeight="1" x14ac:dyDescent="0.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2.75" customHeight="1" x14ac:dyDescent="0.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2.75" customHeight="1" x14ac:dyDescent="0.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2.75" customHeight="1" x14ac:dyDescent="0.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2.75" customHeight="1" x14ac:dyDescent="0.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2.75" customHeight="1" x14ac:dyDescent="0.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2.75" customHeight="1" x14ac:dyDescent="0.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2.75" customHeight="1" x14ac:dyDescent="0.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2.75" customHeight="1" x14ac:dyDescent="0.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2.75" customHeight="1" x14ac:dyDescent="0.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2.75" customHeight="1" x14ac:dyDescent="0.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2.75" customHeight="1" x14ac:dyDescent="0.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2.75" customHeight="1" x14ac:dyDescent="0.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2.75" customHeight="1" x14ac:dyDescent="0.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2.75" customHeight="1" x14ac:dyDescent="0.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2.75" customHeight="1" x14ac:dyDescent="0.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2.75" customHeight="1" x14ac:dyDescent="0.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2.75" customHeight="1" x14ac:dyDescent="0.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2.75" customHeight="1" x14ac:dyDescent="0.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2.75" customHeight="1" x14ac:dyDescent="0.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2.75" customHeight="1" x14ac:dyDescent="0.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2.75" customHeight="1" x14ac:dyDescent="0.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2.75" customHeight="1" x14ac:dyDescent="0.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2.75" customHeight="1" x14ac:dyDescent="0.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2.75" customHeight="1" x14ac:dyDescent="0.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2.75" customHeight="1" x14ac:dyDescent="0.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2.75" customHeight="1" x14ac:dyDescent="0.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2.75" customHeight="1" x14ac:dyDescent="0.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2.75" customHeight="1" x14ac:dyDescent="0.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2.75" customHeight="1" x14ac:dyDescent="0.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2.75" customHeight="1" x14ac:dyDescent="0.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2.75" customHeight="1" x14ac:dyDescent="0.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2.75" customHeight="1" x14ac:dyDescent="0.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2.75" customHeight="1" x14ac:dyDescent="0.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2.75" customHeight="1" x14ac:dyDescent="0.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2.75" customHeight="1" x14ac:dyDescent="0.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2.75" customHeight="1" x14ac:dyDescent="0.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2.75" customHeight="1" x14ac:dyDescent="0.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2.75" customHeight="1" x14ac:dyDescent="0.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2.75" customHeight="1" x14ac:dyDescent="0.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2.75" customHeight="1" x14ac:dyDescent="0.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2.75" customHeight="1" x14ac:dyDescent="0.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2.75" customHeight="1" x14ac:dyDescent="0.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2.75" customHeight="1" x14ac:dyDescent="0.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2.75" customHeight="1" x14ac:dyDescent="0.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2.75" customHeight="1" x14ac:dyDescent="0.2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2.75" customHeight="1" x14ac:dyDescent="0.2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2.75" customHeight="1" x14ac:dyDescent="0.2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2.75" customHeight="1" x14ac:dyDescent="0.2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2.75" customHeight="1" x14ac:dyDescent="0.2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2.75" customHeight="1" x14ac:dyDescent="0.2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2.75" customHeight="1" x14ac:dyDescent="0.2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2.75" customHeight="1" x14ac:dyDescent="0.2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2.75" customHeight="1" x14ac:dyDescent="0.2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2.75" customHeight="1" x14ac:dyDescent="0.2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2.75" customHeight="1" x14ac:dyDescent="0.2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2.75" customHeight="1" x14ac:dyDescent="0.2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2.75" customHeight="1" x14ac:dyDescent="0.2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2.75" customHeight="1" x14ac:dyDescent="0.2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2.75" customHeight="1" x14ac:dyDescent="0.2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2.75" customHeight="1" x14ac:dyDescent="0.2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2.75" customHeight="1" x14ac:dyDescent="0.2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2.75" customHeight="1" x14ac:dyDescent="0.2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2.75" customHeight="1" x14ac:dyDescent="0.2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2.75" customHeight="1" x14ac:dyDescent="0.2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2.75" customHeight="1" x14ac:dyDescent="0.2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2.75" customHeight="1" x14ac:dyDescent="0.2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2.75" customHeight="1" x14ac:dyDescent="0.2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2.75" customHeight="1" x14ac:dyDescent="0.2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2.75" customHeight="1" x14ac:dyDescent="0.2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2.75" customHeight="1" x14ac:dyDescent="0.2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2.75" customHeight="1" x14ac:dyDescent="0.2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2.75" customHeight="1" x14ac:dyDescent="0.2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2.75" customHeight="1" x14ac:dyDescent="0.2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2.75" customHeight="1" x14ac:dyDescent="0.2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2.75" customHeight="1" x14ac:dyDescent="0.2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2.75" customHeight="1" x14ac:dyDescent="0.2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2.75" customHeight="1" x14ac:dyDescent="0.2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2.75" customHeight="1" x14ac:dyDescent="0.2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2.75" customHeight="1" x14ac:dyDescent="0.2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2.75" customHeight="1" x14ac:dyDescent="0.2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2.75" customHeight="1" x14ac:dyDescent="0.2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2.75" customHeight="1" x14ac:dyDescent="0.2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2.75" customHeight="1" x14ac:dyDescent="0.2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2.75" customHeight="1" x14ac:dyDescent="0.2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2.75" customHeight="1" x14ac:dyDescent="0.2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2.75" customHeight="1" x14ac:dyDescent="0.2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2.75" customHeight="1" x14ac:dyDescent="0.2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2.75" customHeight="1" x14ac:dyDescent="0.2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2.75" customHeight="1" x14ac:dyDescent="0.2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2.75" customHeight="1" x14ac:dyDescent="0.2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2.75" customHeight="1" x14ac:dyDescent="0.2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2.75" customHeight="1" x14ac:dyDescent="0.2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2.75" customHeight="1" x14ac:dyDescent="0.2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2.75" customHeight="1" x14ac:dyDescent="0.2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2.75" customHeight="1" x14ac:dyDescent="0.2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2.75" customHeight="1" x14ac:dyDescent="0.2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2.75" customHeight="1" x14ac:dyDescent="0.2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2.75" customHeight="1" x14ac:dyDescent="0.2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2.75" customHeight="1" x14ac:dyDescent="0.2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2.75" customHeight="1" x14ac:dyDescent="0.2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2.75" customHeight="1" x14ac:dyDescent="0.2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2.75" customHeight="1" x14ac:dyDescent="0.2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2.75" customHeight="1" x14ac:dyDescent="0.2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2.75" customHeight="1" x14ac:dyDescent="0.2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2.75" customHeight="1" x14ac:dyDescent="0.2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2.75" customHeight="1" x14ac:dyDescent="0.2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2.75" customHeight="1" x14ac:dyDescent="0.2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2.75" customHeight="1" x14ac:dyDescent="0.2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2.75" customHeight="1" x14ac:dyDescent="0.2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2.75" customHeight="1" x14ac:dyDescent="0.2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2.75" customHeight="1" x14ac:dyDescent="0.2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2.75" customHeight="1" x14ac:dyDescent="0.2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2.75" customHeight="1" x14ac:dyDescent="0.2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2.75" customHeight="1" x14ac:dyDescent="0.2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2.75" customHeight="1" x14ac:dyDescent="0.2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2.75" customHeight="1" x14ac:dyDescent="0.2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2.75" customHeight="1" x14ac:dyDescent="0.2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2.75" customHeight="1" x14ac:dyDescent="0.2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2.75" customHeight="1" x14ac:dyDescent="0.2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2.75" customHeight="1" x14ac:dyDescent="0.2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2.75" customHeight="1" x14ac:dyDescent="0.2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2.75" customHeight="1" x14ac:dyDescent="0.2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2.75" customHeight="1" x14ac:dyDescent="0.2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2.75" customHeight="1" x14ac:dyDescent="0.2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2.75" customHeight="1" x14ac:dyDescent="0.2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2.75" customHeight="1" x14ac:dyDescent="0.2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2.75" customHeight="1" x14ac:dyDescent="0.2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2.75" customHeight="1" x14ac:dyDescent="0.2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2.75" customHeight="1" x14ac:dyDescent="0.2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2.75" customHeight="1" x14ac:dyDescent="0.2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2.75" customHeight="1" x14ac:dyDescent="0.2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2.75" customHeight="1" x14ac:dyDescent="0.2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2.75" customHeight="1" x14ac:dyDescent="0.2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2.75" customHeight="1" x14ac:dyDescent="0.2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2.75" customHeight="1" x14ac:dyDescent="0.2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2.75" customHeight="1" x14ac:dyDescent="0.2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2.75" customHeight="1" x14ac:dyDescent="0.2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2.75" customHeight="1" x14ac:dyDescent="0.2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2.75" customHeight="1" x14ac:dyDescent="0.2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2.75" customHeight="1" x14ac:dyDescent="0.2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2.75" customHeight="1" x14ac:dyDescent="0.2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2.75" customHeight="1" x14ac:dyDescent="0.2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2.75" customHeight="1" x14ac:dyDescent="0.2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2.75" customHeight="1" x14ac:dyDescent="0.2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2.75" customHeight="1" x14ac:dyDescent="0.2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2.75" customHeight="1" x14ac:dyDescent="0.2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2.75" customHeight="1" x14ac:dyDescent="0.2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2.75" customHeight="1" x14ac:dyDescent="0.2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2.75" customHeight="1" x14ac:dyDescent="0.2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2.75" customHeight="1" x14ac:dyDescent="0.2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2.75" customHeight="1" x14ac:dyDescent="0.2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2.75" customHeight="1" x14ac:dyDescent="0.2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2.75" customHeight="1" x14ac:dyDescent="0.2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2.75" customHeight="1" x14ac:dyDescent="0.2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2.75" customHeight="1" x14ac:dyDescent="0.2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2.75" customHeight="1" x14ac:dyDescent="0.2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2.75" customHeight="1" x14ac:dyDescent="0.2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2.75" customHeight="1" x14ac:dyDescent="0.2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2.75" customHeight="1" x14ac:dyDescent="0.2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2.75" customHeight="1" x14ac:dyDescent="0.2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2.75" customHeight="1" x14ac:dyDescent="0.2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2.75" customHeight="1" x14ac:dyDescent="0.2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2.75" customHeight="1" x14ac:dyDescent="0.2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2.75" customHeight="1" x14ac:dyDescent="0.2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x14ac:dyDescent="0.25"/>
  <cols>
    <col min="1" max="26" width="10.7109375" customWidth="1"/>
  </cols>
  <sheetData>
    <row r="2" spans="2:5" x14ac:dyDescent="0.25">
      <c r="B2" s="25" t="s">
        <v>120</v>
      </c>
      <c r="E2" s="25" t="s">
        <v>129</v>
      </c>
    </row>
    <row r="3" spans="2:5" x14ac:dyDescent="0.25">
      <c r="B3" s="25" t="s">
        <v>240</v>
      </c>
      <c r="E3" s="25" t="s">
        <v>65</v>
      </c>
    </row>
    <row r="4" spans="2:5" x14ac:dyDescent="0.25">
      <c r="B4" s="25" t="s">
        <v>241</v>
      </c>
      <c r="E4" s="25" t="s">
        <v>93</v>
      </c>
    </row>
    <row r="5" spans="2:5" x14ac:dyDescent="0.25">
      <c r="B5" s="25" t="s">
        <v>75</v>
      </c>
    </row>
    <row r="8" spans="2:5" x14ac:dyDescent="0.25">
      <c r="B8" s="25" t="s">
        <v>242</v>
      </c>
    </row>
    <row r="9" spans="2:5" x14ac:dyDescent="0.25">
      <c r="B9" s="25" t="s">
        <v>243</v>
      </c>
    </row>
    <row r="10" spans="2:5" x14ac:dyDescent="0.25">
      <c r="B10" s="25" t="s">
        <v>244</v>
      </c>
    </row>
    <row r="13" spans="2:5" x14ac:dyDescent="0.25">
      <c r="B13" s="25" t="s">
        <v>133</v>
      </c>
    </row>
    <row r="14" spans="2:5" x14ac:dyDescent="0.25">
      <c r="B14" s="25" t="s">
        <v>66</v>
      </c>
    </row>
    <row r="15" spans="2:5" x14ac:dyDescent="0.25">
      <c r="B15" s="25" t="s">
        <v>117</v>
      </c>
    </row>
    <row r="16" spans="2:5" x14ac:dyDescent="0.25">
      <c r="B16" s="25" t="s">
        <v>245</v>
      </c>
    </row>
    <row r="17" spans="2:2" x14ac:dyDescent="0.25">
      <c r="B17" s="25" t="s">
        <v>246</v>
      </c>
    </row>
    <row r="18" spans="2:2" x14ac:dyDescent="0.25">
      <c r="B18" s="25" t="s">
        <v>247</v>
      </c>
    </row>
    <row r="19" spans="2:2" x14ac:dyDescent="0.25">
      <c r="B19" s="25" t="s">
        <v>248</v>
      </c>
    </row>
    <row r="20" spans="2:2" x14ac:dyDescent="0.25">
      <c r="B20" s="25" t="s">
        <v>90</v>
      </c>
    </row>
    <row r="21" spans="2:2" ht="15.75" customHeight="1" x14ac:dyDescent="0.25">
      <c r="B21" s="25" t="s">
        <v>115</v>
      </c>
    </row>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2.85546875" customWidth="1"/>
    <col min="2" max="6" width="11.42578125" customWidth="1"/>
    <col min="7" max="26" width="10.7109375" customWidth="1"/>
  </cols>
  <sheetData>
    <row r="1" spans="1:26" ht="12.75"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row>
    <row r="2" spans="1:26" ht="12.7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row>
    <row r="3" spans="1:26" ht="12.75" customHeight="1" x14ac:dyDescent="0.25">
      <c r="A3" s="62" t="s">
        <v>70</v>
      </c>
      <c r="B3" s="61"/>
      <c r="C3" s="61"/>
      <c r="D3" s="61"/>
      <c r="E3" s="61"/>
      <c r="F3" s="61"/>
      <c r="G3" s="61"/>
      <c r="H3" s="61"/>
      <c r="I3" s="61"/>
      <c r="J3" s="61"/>
      <c r="K3" s="61"/>
      <c r="L3" s="61"/>
      <c r="M3" s="61"/>
      <c r="N3" s="61"/>
      <c r="O3" s="61"/>
      <c r="P3" s="61"/>
      <c r="Q3" s="61"/>
      <c r="R3" s="61"/>
      <c r="S3" s="61"/>
      <c r="T3" s="61"/>
      <c r="U3" s="61"/>
      <c r="V3" s="61"/>
      <c r="W3" s="61"/>
      <c r="X3" s="61"/>
      <c r="Y3" s="61"/>
      <c r="Z3" s="61"/>
    </row>
    <row r="4" spans="1:26" ht="12.75" customHeight="1" x14ac:dyDescent="0.25">
      <c r="A4" s="62" t="s">
        <v>81</v>
      </c>
      <c r="B4" s="61"/>
      <c r="C4" s="61"/>
      <c r="D4" s="61"/>
      <c r="E4" s="61"/>
      <c r="F4" s="61"/>
      <c r="G4" s="61"/>
      <c r="H4" s="61"/>
      <c r="I4" s="61"/>
      <c r="J4" s="61"/>
      <c r="K4" s="61"/>
      <c r="L4" s="61"/>
      <c r="M4" s="61"/>
      <c r="N4" s="61"/>
      <c r="O4" s="61"/>
      <c r="P4" s="61"/>
      <c r="Q4" s="61"/>
      <c r="R4" s="61"/>
      <c r="S4" s="61"/>
      <c r="T4" s="61"/>
      <c r="U4" s="61"/>
      <c r="V4" s="61"/>
      <c r="W4" s="61"/>
      <c r="X4" s="61"/>
      <c r="Y4" s="61"/>
      <c r="Z4" s="61"/>
    </row>
    <row r="5" spans="1:26" ht="12.75" customHeight="1" x14ac:dyDescent="0.25">
      <c r="A5" s="62" t="s">
        <v>225</v>
      </c>
      <c r="B5" s="61"/>
      <c r="C5" s="61"/>
      <c r="D5" s="61"/>
      <c r="E5" s="61"/>
      <c r="F5" s="61"/>
      <c r="G5" s="61"/>
      <c r="H5" s="61"/>
      <c r="I5" s="61"/>
      <c r="J5" s="61"/>
      <c r="K5" s="61"/>
      <c r="L5" s="61"/>
      <c r="M5" s="61"/>
      <c r="N5" s="61"/>
      <c r="O5" s="61"/>
      <c r="P5" s="61"/>
      <c r="Q5" s="61"/>
      <c r="R5" s="61"/>
      <c r="S5" s="61"/>
      <c r="T5" s="61"/>
      <c r="U5" s="61"/>
      <c r="V5" s="61"/>
      <c r="W5" s="61"/>
      <c r="X5" s="61"/>
      <c r="Y5" s="61"/>
      <c r="Z5" s="61"/>
    </row>
    <row r="6" spans="1:26" ht="12.75" customHeight="1" x14ac:dyDescent="0.25">
      <c r="A6" s="62" t="s">
        <v>174</v>
      </c>
      <c r="B6" s="61"/>
      <c r="C6" s="61"/>
      <c r="D6" s="61"/>
      <c r="E6" s="61"/>
      <c r="F6" s="61"/>
      <c r="G6" s="61"/>
      <c r="H6" s="61"/>
      <c r="I6" s="61"/>
      <c r="J6" s="61"/>
      <c r="K6" s="61"/>
      <c r="L6" s="61"/>
      <c r="M6" s="61"/>
      <c r="N6" s="61"/>
      <c r="O6" s="61"/>
      <c r="P6" s="61"/>
      <c r="Q6" s="61"/>
      <c r="R6" s="61"/>
      <c r="S6" s="61"/>
      <c r="T6" s="61"/>
      <c r="U6" s="61"/>
      <c r="V6" s="61"/>
      <c r="W6" s="61"/>
      <c r="X6" s="61"/>
      <c r="Y6" s="61"/>
      <c r="Z6" s="61"/>
    </row>
    <row r="7" spans="1:26" ht="12.75" customHeight="1" x14ac:dyDescent="0.25">
      <c r="A7" s="62" t="s">
        <v>71</v>
      </c>
      <c r="B7" s="61"/>
      <c r="C7" s="61"/>
      <c r="D7" s="61"/>
      <c r="E7" s="61"/>
      <c r="F7" s="61"/>
      <c r="G7" s="61"/>
      <c r="H7" s="61"/>
      <c r="I7" s="61"/>
      <c r="J7" s="61"/>
      <c r="K7" s="61"/>
      <c r="L7" s="61"/>
      <c r="M7" s="61"/>
      <c r="N7" s="61"/>
      <c r="O7" s="61"/>
      <c r="P7" s="61"/>
      <c r="Q7" s="61"/>
      <c r="R7" s="61"/>
      <c r="S7" s="61"/>
      <c r="T7" s="61"/>
      <c r="U7" s="61"/>
      <c r="V7" s="61"/>
      <c r="W7" s="61"/>
      <c r="X7" s="61"/>
      <c r="Y7" s="61"/>
      <c r="Z7" s="61"/>
    </row>
    <row r="8" spans="1:26" ht="12.75" customHeight="1" x14ac:dyDescent="0.25">
      <c r="A8" s="62" t="s">
        <v>72</v>
      </c>
      <c r="B8" s="61"/>
      <c r="C8" s="61"/>
      <c r="D8" s="61"/>
      <c r="E8" s="61"/>
      <c r="F8" s="61"/>
      <c r="G8" s="61"/>
      <c r="H8" s="61"/>
      <c r="I8" s="61"/>
      <c r="J8" s="61"/>
      <c r="K8" s="61"/>
      <c r="L8" s="61"/>
      <c r="M8" s="61"/>
      <c r="N8" s="61"/>
      <c r="O8" s="61"/>
      <c r="P8" s="61"/>
      <c r="Q8" s="61"/>
      <c r="R8" s="61"/>
      <c r="S8" s="61"/>
      <c r="T8" s="61"/>
      <c r="U8" s="61"/>
      <c r="V8" s="61"/>
      <c r="W8" s="61"/>
      <c r="X8" s="61"/>
      <c r="Y8" s="61"/>
      <c r="Z8" s="61"/>
    </row>
    <row r="9" spans="1:26" ht="12.75" customHeight="1" x14ac:dyDescent="0.25">
      <c r="A9" s="62" t="s">
        <v>232</v>
      </c>
      <c r="B9" s="61"/>
      <c r="C9" s="61"/>
      <c r="D9" s="61"/>
      <c r="E9" s="61"/>
      <c r="F9" s="61"/>
      <c r="G9" s="61"/>
      <c r="H9" s="61"/>
      <c r="I9" s="61"/>
      <c r="J9" s="61"/>
      <c r="K9" s="61"/>
      <c r="L9" s="61"/>
      <c r="M9" s="61"/>
      <c r="N9" s="61"/>
      <c r="O9" s="61"/>
      <c r="P9" s="61"/>
      <c r="Q9" s="61"/>
      <c r="R9" s="61"/>
      <c r="S9" s="61"/>
      <c r="T9" s="61"/>
      <c r="U9" s="61"/>
      <c r="V9" s="61"/>
      <c r="W9" s="61"/>
      <c r="X9" s="61"/>
      <c r="Y9" s="61"/>
      <c r="Z9" s="61"/>
    </row>
    <row r="10" spans="1:26" ht="12.75" customHeight="1" x14ac:dyDescent="0.25">
      <c r="A10" s="62" t="s">
        <v>73</v>
      </c>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2.75" customHeight="1" x14ac:dyDescent="0.25">
      <c r="A11" s="62" t="s">
        <v>167</v>
      </c>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2.75" customHeight="1" x14ac:dyDescent="0.25">
      <c r="A12" s="62" t="s">
        <v>249</v>
      </c>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2.75" customHeight="1" x14ac:dyDescent="0.25">
      <c r="A13" s="62" t="s">
        <v>250</v>
      </c>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2.75" customHeight="1" x14ac:dyDescent="0.25">
      <c r="A14" s="62" t="s">
        <v>251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2.75" customHeight="1" x14ac:dyDescent="0.2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2.75" customHeight="1" x14ac:dyDescent="0.25">
      <c r="A16" s="62" t="s">
        <v>252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2.75" customHeight="1" x14ac:dyDescent="0.25">
      <c r="A17" s="62" t="s">
        <v>120</v>
      </c>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2.75" customHeight="1" x14ac:dyDescent="0.25">
      <c r="A18" s="62" t="s">
        <v>240</v>
      </c>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2.75" customHeight="1" x14ac:dyDescent="0.2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2.75" customHeight="1" x14ac:dyDescent="0.25">
      <c r="A20" s="62" t="s">
        <v>243</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2.75" customHeight="1" x14ac:dyDescent="0.25">
      <c r="A21" s="62" t="s">
        <v>244</v>
      </c>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2.75" customHeight="1" x14ac:dyDescent="0.2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2.75" customHeight="1" x14ac:dyDescent="0.2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2.75" customHeight="1" x14ac:dyDescent="0.25">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2.75" customHeight="1" x14ac:dyDescent="0.2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2.75" customHeight="1" x14ac:dyDescent="0.2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2.75" customHeight="1" x14ac:dyDescent="0.2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2.75" customHeight="1" x14ac:dyDescent="0.2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2.75" customHeight="1" x14ac:dyDescent="0.2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2.75" customHeight="1" x14ac:dyDescent="0.2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2.75" customHeight="1" x14ac:dyDescent="0.2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2.75" customHeight="1" x14ac:dyDescent="0.2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2.75" customHeight="1" x14ac:dyDescent="0.2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2.75" customHeight="1" x14ac:dyDescent="0.2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2.75" customHeight="1"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2.75" customHeight="1" x14ac:dyDescent="0.2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2.75" customHeight="1" x14ac:dyDescent="0.2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2.75" customHeight="1" x14ac:dyDescent="0.2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2.75" customHeight="1" x14ac:dyDescent="0.2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2.75" customHeight="1" x14ac:dyDescent="0.2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2.75" customHeight="1" x14ac:dyDescent="0.2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2.75" customHeight="1"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2.75" customHeight="1" x14ac:dyDescent="0.2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2.75" customHeight="1" x14ac:dyDescent="0.2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2.75" customHeight="1" x14ac:dyDescent="0.2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2.75" customHeight="1" x14ac:dyDescent="0.2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2.75" customHeight="1"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2.75" customHeight="1" x14ac:dyDescent="0.2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2.75" customHeight="1" x14ac:dyDescent="0.2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2.75" customHeight="1"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2.75" customHeight="1"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2.75" customHeight="1" x14ac:dyDescent="0.2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2.75" customHeight="1"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2.75" customHeight="1" x14ac:dyDescent="0.2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2.75" customHeight="1"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2.75" customHeight="1"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2.75" customHeight="1"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2.75" customHeight="1"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2.75" customHeight="1"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2.75"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2.75" customHeight="1"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2.75" customHeight="1" x14ac:dyDescent="0.2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2.75" customHeight="1" x14ac:dyDescent="0.2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2.75" customHeight="1"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2.75" customHeight="1" x14ac:dyDescent="0.2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2.75" customHeight="1" x14ac:dyDescent="0.2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2.75" customHeight="1" x14ac:dyDescent="0.2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2.75" customHeight="1" x14ac:dyDescent="0.2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2.75" customHeight="1" x14ac:dyDescent="0.2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2.75" customHeight="1" x14ac:dyDescent="0.2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2.75" customHeight="1" x14ac:dyDescent="0.2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2.75" customHeight="1" x14ac:dyDescent="0.2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2.75" customHeight="1" x14ac:dyDescent="0.2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2.75" customHeight="1" x14ac:dyDescent="0.2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2.75" customHeight="1"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2.75" customHeight="1" x14ac:dyDescent="0.2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2.75" customHeight="1" x14ac:dyDescent="0.2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2.75" customHeight="1" x14ac:dyDescent="0.2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2.75" customHeight="1" x14ac:dyDescent="0.2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2.75" customHeight="1" x14ac:dyDescent="0.2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2.75" customHeight="1" x14ac:dyDescent="0.2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2.75" customHeight="1" x14ac:dyDescent="0.2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2.75" customHeight="1" x14ac:dyDescent="0.2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2.75" customHeight="1" x14ac:dyDescent="0.2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2.75" customHeight="1" x14ac:dyDescent="0.2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2.75" customHeight="1" x14ac:dyDescent="0.2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2.75" customHeight="1" x14ac:dyDescent="0.2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2.75" customHeight="1" x14ac:dyDescent="0.2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2.75" customHeight="1" x14ac:dyDescent="0.2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2.75" customHeight="1" x14ac:dyDescent="0.2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2.75" customHeight="1"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2.75" customHeight="1"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2.75" customHeight="1"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2.75" customHeight="1" x14ac:dyDescent="0.2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2.75" customHeight="1" x14ac:dyDescent="0.2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2.75" customHeight="1" x14ac:dyDescent="0.2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2.75" customHeight="1" x14ac:dyDescent="0.2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2.75" customHeight="1" x14ac:dyDescent="0.2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2.75" customHeight="1" x14ac:dyDescent="0.2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2.75" customHeight="1" x14ac:dyDescent="0.2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2.75" customHeight="1" x14ac:dyDescent="0.2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2.75" customHeight="1" x14ac:dyDescent="0.2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2.75" customHeight="1" x14ac:dyDescent="0.2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2.75" customHeight="1" x14ac:dyDescent="0.2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2.75" customHeight="1" x14ac:dyDescent="0.2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2.75" customHeight="1" x14ac:dyDescent="0.2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2.75" customHeight="1" x14ac:dyDescent="0.2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2.75" customHeight="1" x14ac:dyDescent="0.2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2.75" customHeight="1" x14ac:dyDescent="0.2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2.75" customHeight="1" x14ac:dyDescent="0.2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2.75" customHeight="1" x14ac:dyDescent="0.2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2.75" customHeight="1" x14ac:dyDescent="0.2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2.75" customHeight="1" x14ac:dyDescent="0.2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2.75" customHeight="1" x14ac:dyDescent="0.2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2.75" customHeight="1" x14ac:dyDescent="0.2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2.75" customHeight="1" x14ac:dyDescent="0.2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2.75" customHeight="1" x14ac:dyDescent="0.2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2.75" customHeight="1" x14ac:dyDescent="0.2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2.75" customHeight="1" x14ac:dyDescent="0.2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2.75" customHeight="1" x14ac:dyDescent="0.2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2.75" customHeight="1" x14ac:dyDescent="0.2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2.75" customHeight="1" x14ac:dyDescent="0.2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2.75" customHeight="1" x14ac:dyDescent="0.2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2.75" customHeight="1" x14ac:dyDescent="0.2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2.75" customHeight="1" x14ac:dyDescent="0.2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2.75" customHeight="1" x14ac:dyDescent="0.2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2.75" customHeight="1" x14ac:dyDescent="0.2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2.75" customHeight="1" x14ac:dyDescent="0.2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2.75" customHeight="1" x14ac:dyDescent="0.2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2.75" customHeight="1" x14ac:dyDescent="0.2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2.75" customHeight="1" x14ac:dyDescent="0.2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2.75" customHeight="1" x14ac:dyDescent="0.2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2.75" customHeight="1" x14ac:dyDescent="0.2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2.75" customHeight="1" x14ac:dyDescent="0.2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2.75" customHeight="1" x14ac:dyDescent="0.2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2.75" customHeight="1" x14ac:dyDescent="0.2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2.75" customHeight="1" x14ac:dyDescent="0.2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2.75" customHeight="1" x14ac:dyDescent="0.2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2.75" customHeight="1" x14ac:dyDescent="0.2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2.75" customHeight="1" x14ac:dyDescent="0.2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2.75" customHeight="1" x14ac:dyDescent="0.2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2.75" customHeight="1" x14ac:dyDescent="0.2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2.75" customHeight="1" x14ac:dyDescent="0.2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2.75" customHeight="1" x14ac:dyDescent="0.2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2.75" customHeight="1" x14ac:dyDescent="0.2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2.75" customHeight="1" x14ac:dyDescent="0.2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2.75" customHeight="1" x14ac:dyDescent="0.2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2.75" customHeight="1" x14ac:dyDescent="0.2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2.75" customHeight="1" x14ac:dyDescent="0.2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2.75" customHeight="1" x14ac:dyDescent="0.2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2.75" customHeight="1" x14ac:dyDescent="0.2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2.75" customHeight="1" x14ac:dyDescent="0.2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2.75" customHeight="1" x14ac:dyDescent="0.2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2.75" customHeight="1" x14ac:dyDescent="0.2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2.75" customHeight="1" x14ac:dyDescent="0.2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2.75" customHeight="1" x14ac:dyDescent="0.2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2.75" customHeight="1" x14ac:dyDescent="0.2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2.75" customHeight="1" x14ac:dyDescent="0.2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2.75" customHeight="1" x14ac:dyDescent="0.2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2.75" customHeight="1" x14ac:dyDescent="0.2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2.75" customHeight="1" x14ac:dyDescent="0.2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2.75" customHeight="1" x14ac:dyDescent="0.2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2.75" customHeight="1" x14ac:dyDescent="0.2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2.75" customHeight="1" x14ac:dyDescent="0.2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2.75" customHeight="1" x14ac:dyDescent="0.2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2.75" customHeight="1" x14ac:dyDescent="0.2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2.75" customHeight="1" x14ac:dyDescent="0.2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2.75" customHeight="1" x14ac:dyDescent="0.2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2.75" customHeight="1" x14ac:dyDescent="0.2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2.75" customHeight="1" x14ac:dyDescent="0.2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2.75" customHeight="1" x14ac:dyDescent="0.2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2.75" customHeight="1" x14ac:dyDescent="0.2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2.75" customHeight="1" x14ac:dyDescent="0.2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2.75" customHeight="1" x14ac:dyDescent="0.2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2.75" customHeight="1" x14ac:dyDescent="0.2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2.75" customHeight="1" x14ac:dyDescent="0.2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2.75" customHeight="1" x14ac:dyDescent="0.2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2.75" customHeight="1" x14ac:dyDescent="0.2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2.75" customHeight="1" x14ac:dyDescent="0.2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2.75" customHeight="1" x14ac:dyDescent="0.2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2.75" customHeight="1" x14ac:dyDescent="0.2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2.75" customHeight="1" x14ac:dyDescent="0.2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2.75" customHeight="1" x14ac:dyDescent="0.2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2.75" customHeight="1" x14ac:dyDescent="0.2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2.75" customHeight="1" x14ac:dyDescent="0.2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2.75" customHeight="1" x14ac:dyDescent="0.2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2.75" customHeight="1" x14ac:dyDescent="0.2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2.75" customHeight="1" x14ac:dyDescent="0.2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2.75" customHeight="1" x14ac:dyDescent="0.2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2.75" customHeight="1" x14ac:dyDescent="0.2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2.75" customHeight="1" x14ac:dyDescent="0.2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2.75" customHeight="1" x14ac:dyDescent="0.2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2.75" customHeight="1" x14ac:dyDescent="0.2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2.75" customHeight="1" x14ac:dyDescent="0.2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2.75" customHeight="1" x14ac:dyDescent="0.2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2.75" customHeight="1" x14ac:dyDescent="0.2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2.75" customHeight="1" x14ac:dyDescent="0.2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2.75" customHeight="1" x14ac:dyDescent="0.2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2.75" customHeight="1" x14ac:dyDescent="0.2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2.75" customHeight="1" x14ac:dyDescent="0.2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2.75" customHeight="1" x14ac:dyDescent="0.2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2.75" customHeight="1" x14ac:dyDescent="0.2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2.75" customHeight="1" x14ac:dyDescent="0.2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2.75" customHeight="1" x14ac:dyDescent="0.2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2.75" customHeight="1" x14ac:dyDescent="0.2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2.75" customHeight="1" x14ac:dyDescent="0.2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2.75" customHeight="1" x14ac:dyDescent="0.2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2.75" customHeight="1" x14ac:dyDescent="0.2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2.75" customHeight="1" x14ac:dyDescent="0.2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2.75" customHeight="1" x14ac:dyDescent="0.2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2.75" customHeight="1" x14ac:dyDescent="0.2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2.75" customHeight="1" x14ac:dyDescent="0.2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2.75" customHeight="1" x14ac:dyDescent="0.2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2.75" customHeight="1" x14ac:dyDescent="0.2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2.75" customHeight="1" x14ac:dyDescent="0.2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2.75" customHeight="1" x14ac:dyDescent="0.2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2.75" customHeight="1" x14ac:dyDescent="0.2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2.75" customHeight="1" x14ac:dyDescent="0.2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2.75" customHeight="1" x14ac:dyDescent="0.2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2.75" customHeight="1" x14ac:dyDescent="0.2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2.75" customHeight="1" x14ac:dyDescent="0.2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2.75" customHeight="1" x14ac:dyDescent="0.2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2.75" customHeight="1" x14ac:dyDescent="0.2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2.75" customHeight="1" x14ac:dyDescent="0.2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2.75" customHeight="1" x14ac:dyDescent="0.2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2.75" customHeight="1" x14ac:dyDescent="0.2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2.75" customHeight="1" x14ac:dyDescent="0.2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2.75" customHeight="1" x14ac:dyDescent="0.2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2.75" customHeight="1" x14ac:dyDescent="0.2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2.75" customHeight="1" x14ac:dyDescent="0.2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2.75" customHeight="1" x14ac:dyDescent="0.2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2.75" customHeight="1" x14ac:dyDescent="0.2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2.75" customHeight="1" x14ac:dyDescent="0.2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2.75" customHeight="1" x14ac:dyDescent="0.2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2.75" customHeight="1" x14ac:dyDescent="0.2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2.75" customHeight="1" x14ac:dyDescent="0.2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2.75" customHeight="1" x14ac:dyDescent="0.2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2.75" customHeight="1" x14ac:dyDescent="0.2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2.75" customHeight="1" x14ac:dyDescent="0.2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2.75" customHeight="1" x14ac:dyDescent="0.2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2.75" customHeight="1" x14ac:dyDescent="0.2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2.75" customHeight="1" x14ac:dyDescent="0.2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2.75" customHeight="1" x14ac:dyDescent="0.2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2.75" customHeight="1" x14ac:dyDescent="0.2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2.75" customHeight="1" x14ac:dyDescent="0.2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2.75" customHeight="1" x14ac:dyDescent="0.2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2.75" customHeight="1" x14ac:dyDescent="0.2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2.75" customHeight="1" x14ac:dyDescent="0.2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2.75" customHeight="1" x14ac:dyDescent="0.2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2.75" customHeight="1" x14ac:dyDescent="0.2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2.75" customHeight="1" x14ac:dyDescent="0.2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2.75" customHeight="1" x14ac:dyDescent="0.2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2.75" customHeight="1" x14ac:dyDescent="0.2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2.75" customHeight="1" x14ac:dyDescent="0.2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2.75" customHeight="1" x14ac:dyDescent="0.2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2.75" customHeight="1" x14ac:dyDescent="0.2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2.75" customHeight="1" x14ac:dyDescent="0.2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2.75" customHeight="1" x14ac:dyDescent="0.2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2.75" customHeight="1" x14ac:dyDescent="0.2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2.75" customHeight="1" x14ac:dyDescent="0.2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2.75" customHeight="1" x14ac:dyDescent="0.2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2.75" customHeight="1" x14ac:dyDescent="0.2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2.75" customHeight="1" x14ac:dyDescent="0.2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2.75" customHeight="1" x14ac:dyDescent="0.2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2.75" customHeight="1" x14ac:dyDescent="0.2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2.75" customHeight="1" x14ac:dyDescent="0.2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2.75" customHeight="1" x14ac:dyDescent="0.2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2.75" customHeight="1" x14ac:dyDescent="0.2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2.75" customHeight="1" x14ac:dyDescent="0.2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2.75" customHeight="1" x14ac:dyDescent="0.2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2.75" customHeight="1" x14ac:dyDescent="0.2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2.75" customHeight="1" x14ac:dyDescent="0.2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2.75" customHeight="1" x14ac:dyDescent="0.2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2.75" customHeight="1" x14ac:dyDescent="0.2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2.75" customHeight="1" x14ac:dyDescent="0.2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2.75" customHeight="1" x14ac:dyDescent="0.2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2.75" customHeight="1" x14ac:dyDescent="0.2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2.75" customHeight="1" x14ac:dyDescent="0.2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2.75" customHeight="1" x14ac:dyDescent="0.2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2.75" customHeight="1" x14ac:dyDescent="0.2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2.75" customHeight="1" x14ac:dyDescent="0.2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2.75" customHeight="1" x14ac:dyDescent="0.2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2.75" customHeight="1" x14ac:dyDescent="0.2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2.75" customHeight="1" x14ac:dyDescent="0.2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2.75" customHeight="1" x14ac:dyDescent="0.2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2.75" customHeight="1" x14ac:dyDescent="0.2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2.75" customHeight="1" x14ac:dyDescent="0.2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2.75" customHeight="1" x14ac:dyDescent="0.2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2.75" customHeight="1" x14ac:dyDescent="0.2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2.75" customHeight="1" x14ac:dyDescent="0.2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2.75" customHeight="1" x14ac:dyDescent="0.2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2.75" customHeight="1" x14ac:dyDescent="0.2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2.75" customHeight="1" x14ac:dyDescent="0.2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2.75" customHeight="1" x14ac:dyDescent="0.2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2.75" customHeight="1" x14ac:dyDescent="0.2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2.75" customHeight="1" x14ac:dyDescent="0.2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2.75" customHeight="1" x14ac:dyDescent="0.2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2.75" customHeight="1" x14ac:dyDescent="0.2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2.75" customHeight="1" x14ac:dyDescent="0.2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2.75" customHeight="1" x14ac:dyDescent="0.2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2.75" customHeight="1" x14ac:dyDescent="0.2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2.75" customHeight="1" x14ac:dyDescent="0.2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2.75" customHeight="1" x14ac:dyDescent="0.2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2.75" customHeight="1" x14ac:dyDescent="0.2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2.75" customHeight="1" x14ac:dyDescent="0.2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2.75" customHeight="1" x14ac:dyDescent="0.2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2.75" customHeight="1" x14ac:dyDescent="0.2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2.75" customHeight="1" x14ac:dyDescent="0.2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2.75" customHeight="1" x14ac:dyDescent="0.2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2.75" customHeight="1" x14ac:dyDescent="0.2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2.75" customHeight="1" x14ac:dyDescent="0.2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2.75" customHeight="1" x14ac:dyDescent="0.2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2.75" customHeight="1" x14ac:dyDescent="0.2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2.75" customHeight="1" x14ac:dyDescent="0.2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2.75" customHeight="1" x14ac:dyDescent="0.2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2.75" customHeight="1" x14ac:dyDescent="0.2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2.75" customHeight="1" x14ac:dyDescent="0.2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2.75" customHeight="1" x14ac:dyDescent="0.2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2.75" customHeight="1" x14ac:dyDescent="0.2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2.75" customHeight="1" x14ac:dyDescent="0.2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2.75" customHeight="1" x14ac:dyDescent="0.2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2.75" customHeight="1" x14ac:dyDescent="0.2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2.75" customHeight="1" x14ac:dyDescent="0.2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2.75" customHeight="1" x14ac:dyDescent="0.2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2.75" customHeight="1" x14ac:dyDescent="0.2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2.75" customHeight="1" x14ac:dyDescent="0.2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2.75" customHeight="1" x14ac:dyDescent="0.2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2.75" customHeight="1" x14ac:dyDescent="0.2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2.75" customHeight="1" x14ac:dyDescent="0.2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2.75" customHeight="1" x14ac:dyDescent="0.2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2.75" customHeight="1" x14ac:dyDescent="0.2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2.75" customHeight="1" x14ac:dyDescent="0.2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2.75" customHeight="1" x14ac:dyDescent="0.2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2.75" customHeight="1" x14ac:dyDescent="0.2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2.75" customHeight="1" x14ac:dyDescent="0.2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2.75" customHeight="1" x14ac:dyDescent="0.2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2.75" customHeight="1" x14ac:dyDescent="0.2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2.75" customHeight="1" x14ac:dyDescent="0.2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2.75" customHeight="1" x14ac:dyDescent="0.2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2.75" customHeight="1" x14ac:dyDescent="0.2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2.75" customHeight="1" x14ac:dyDescent="0.2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2.75" customHeight="1" x14ac:dyDescent="0.2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2.75" customHeight="1" x14ac:dyDescent="0.2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2.75" customHeight="1" x14ac:dyDescent="0.2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2.75" customHeight="1" x14ac:dyDescent="0.2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2.75" customHeight="1" x14ac:dyDescent="0.2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2.75" customHeight="1" x14ac:dyDescent="0.2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2.75" customHeight="1" x14ac:dyDescent="0.2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2.75" customHeight="1" x14ac:dyDescent="0.2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2.75" customHeight="1" x14ac:dyDescent="0.25">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2.75" customHeight="1" x14ac:dyDescent="0.25">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2.75" customHeight="1" x14ac:dyDescent="0.25">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2.75" customHeight="1" x14ac:dyDescent="0.25">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2.75" customHeight="1" x14ac:dyDescent="0.25">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2.75" customHeight="1" x14ac:dyDescent="0.2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2.75" customHeight="1" x14ac:dyDescent="0.25">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2.75" customHeight="1" x14ac:dyDescent="0.25">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2.75" customHeight="1" x14ac:dyDescent="0.25">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2.75" customHeight="1" x14ac:dyDescent="0.25">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2.75" customHeight="1" x14ac:dyDescent="0.2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2.75" customHeight="1" x14ac:dyDescent="0.2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2.75" customHeight="1" x14ac:dyDescent="0.2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2.75" customHeight="1" x14ac:dyDescent="0.25">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2.75" customHeight="1" x14ac:dyDescent="0.25">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2.75" customHeight="1" x14ac:dyDescent="0.2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2.75" customHeight="1" x14ac:dyDescent="0.2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2.75" customHeight="1" x14ac:dyDescent="0.25">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2.75" customHeight="1" x14ac:dyDescent="0.2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2.75" customHeight="1" x14ac:dyDescent="0.25">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2.75" customHeight="1" x14ac:dyDescent="0.25">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2.75" customHeight="1" x14ac:dyDescent="0.2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2.75" customHeight="1" x14ac:dyDescent="0.2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2.75" customHeight="1" x14ac:dyDescent="0.2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2.75" customHeight="1" x14ac:dyDescent="0.2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2.75" customHeight="1" x14ac:dyDescent="0.2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2.75" customHeight="1" x14ac:dyDescent="0.25">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2.75" customHeight="1" x14ac:dyDescent="0.2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2.75" customHeight="1" x14ac:dyDescent="0.2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2.75" customHeight="1" x14ac:dyDescent="0.2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2.75" customHeight="1" x14ac:dyDescent="0.2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2.75" customHeight="1" x14ac:dyDescent="0.25">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2.75" customHeight="1" x14ac:dyDescent="0.25">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2.75" customHeight="1" x14ac:dyDescent="0.25">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2.75" customHeight="1" x14ac:dyDescent="0.25">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2.75" customHeight="1" x14ac:dyDescent="0.2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2.75" customHeight="1" x14ac:dyDescent="0.25">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2.75" customHeight="1" x14ac:dyDescent="0.25">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2.75" customHeight="1" x14ac:dyDescent="0.25">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2.75" customHeight="1" x14ac:dyDescent="0.25">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2.75" customHeight="1" x14ac:dyDescent="0.25">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2.75" customHeight="1" x14ac:dyDescent="0.25">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2.75" customHeight="1" x14ac:dyDescent="0.25">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2.75" customHeight="1" x14ac:dyDescent="0.25">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2.75" customHeight="1" x14ac:dyDescent="0.25">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2.75" customHeight="1" x14ac:dyDescent="0.2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2.75" customHeight="1" x14ac:dyDescent="0.25">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2.75" customHeight="1" x14ac:dyDescent="0.25">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2.75" customHeight="1" x14ac:dyDescent="0.25">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2.75" customHeight="1" x14ac:dyDescent="0.25">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2.75" customHeight="1" x14ac:dyDescent="0.25">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2.75" customHeight="1" x14ac:dyDescent="0.25">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2.75" customHeight="1" x14ac:dyDescent="0.25">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2.75" customHeight="1" x14ac:dyDescent="0.25">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2.75" customHeight="1" x14ac:dyDescent="0.25">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2.75" customHeight="1" x14ac:dyDescent="0.2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2.75" customHeight="1" x14ac:dyDescent="0.25">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2.75" customHeight="1" x14ac:dyDescent="0.25">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2.75" customHeight="1" x14ac:dyDescent="0.2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2.75" customHeight="1" x14ac:dyDescent="0.25">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2.75" customHeight="1" x14ac:dyDescent="0.25">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2.75" customHeight="1" x14ac:dyDescent="0.25">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2.75" customHeight="1" x14ac:dyDescent="0.25">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2.75" customHeight="1" x14ac:dyDescent="0.25">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2.75" customHeight="1" x14ac:dyDescent="0.25">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2.75" customHeight="1" x14ac:dyDescent="0.2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2.75" customHeight="1" x14ac:dyDescent="0.2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2.75" customHeight="1" x14ac:dyDescent="0.25">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2.75" customHeight="1" x14ac:dyDescent="0.25">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2.75" customHeight="1" x14ac:dyDescent="0.25">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2.75" customHeight="1" x14ac:dyDescent="0.25">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2.75" customHeight="1" x14ac:dyDescent="0.25">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2.75" customHeight="1" x14ac:dyDescent="0.25">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2.75" customHeight="1" x14ac:dyDescent="0.25">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2.75" customHeight="1" x14ac:dyDescent="0.25">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2.75" customHeight="1" x14ac:dyDescent="0.2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2.75" customHeight="1" x14ac:dyDescent="0.25">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2.75" customHeight="1" x14ac:dyDescent="0.25">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2.75" customHeight="1" x14ac:dyDescent="0.25">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2.75" customHeight="1" x14ac:dyDescent="0.25">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2.75" customHeight="1" x14ac:dyDescent="0.25">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2.75" customHeight="1" x14ac:dyDescent="0.25">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2.75" customHeight="1" x14ac:dyDescent="0.25">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2.75" customHeight="1" x14ac:dyDescent="0.25">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2.75" customHeight="1" x14ac:dyDescent="0.25">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2.75" customHeight="1" x14ac:dyDescent="0.2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2.75" customHeight="1" x14ac:dyDescent="0.25">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2.75" customHeight="1" x14ac:dyDescent="0.25">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2.75" customHeight="1" x14ac:dyDescent="0.25">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2.75" customHeight="1" x14ac:dyDescent="0.25">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2.75" customHeight="1" x14ac:dyDescent="0.25">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2.75" customHeight="1" x14ac:dyDescent="0.25">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2.75" customHeight="1" x14ac:dyDescent="0.2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2.75" customHeight="1" x14ac:dyDescent="0.2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2.75" customHeight="1" x14ac:dyDescent="0.2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2.75" customHeight="1" x14ac:dyDescent="0.2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2.75" customHeight="1" x14ac:dyDescent="0.2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2.75" customHeight="1" x14ac:dyDescent="0.2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2.75" customHeight="1" x14ac:dyDescent="0.2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2.75" customHeight="1" x14ac:dyDescent="0.2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2.75" customHeight="1" x14ac:dyDescent="0.2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2.75" customHeight="1" x14ac:dyDescent="0.2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2.75" customHeight="1" x14ac:dyDescent="0.2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2.75" customHeight="1" x14ac:dyDescent="0.2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2.75" customHeight="1" x14ac:dyDescent="0.2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2.75" customHeight="1" x14ac:dyDescent="0.2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2.75" customHeight="1" x14ac:dyDescent="0.2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2.75" customHeight="1" x14ac:dyDescent="0.2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2.75" customHeight="1" x14ac:dyDescent="0.2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2.75" customHeight="1" x14ac:dyDescent="0.2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2.75" customHeight="1" x14ac:dyDescent="0.2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2.75" customHeight="1" x14ac:dyDescent="0.2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2.75" customHeight="1" x14ac:dyDescent="0.2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2.75" customHeight="1" x14ac:dyDescent="0.2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2.75" customHeight="1" x14ac:dyDescent="0.2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2.75" customHeight="1" x14ac:dyDescent="0.2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2.75" customHeight="1" x14ac:dyDescent="0.2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2.75" customHeight="1" x14ac:dyDescent="0.2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2.75" customHeight="1" x14ac:dyDescent="0.2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2.75" customHeight="1" x14ac:dyDescent="0.2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2.75" customHeight="1" x14ac:dyDescent="0.2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2.75" customHeight="1" x14ac:dyDescent="0.2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2.75" customHeight="1" x14ac:dyDescent="0.2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2.75" customHeight="1" x14ac:dyDescent="0.2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2.75" customHeight="1" x14ac:dyDescent="0.2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2.75" customHeight="1" x14ac:dyDescent="0.2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2.75" customHeight="1" x14ac:dyDescent="0.2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2.75" customHeight="1" x14ac:dyDescent="0.2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2.75" customHeight="1" x14ac:dyDescent="0.2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2.75" customHeight="1" x14ac:dyDescent="0.2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2.75" customHeight="1" x14ac:dyDescent="0.2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2.75" customHeight="1" x14ac:dyDescent="0.2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2.75" customHeight="1" x14ac:dyDescent="0.2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2.75" customHeight="1" x14ac:dyDescent="0.2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2.75" customHeight="1" x14ac:dyDescent="0.2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2.75" customHeight="1" x14ac:dyDescent="0.2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2.75" customHeight="1" x14ac:dyDescent="0.2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2.75" customHeight="1" x14ac:dyDescent="0.2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2.75" customHeight="1" x14ac:dyDescent="0.2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2.75" customHeight="1" x14ac:dyDescent="0.2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2.75" customHeight="1" x14ac:dyDescent="0.2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2.75" customHeight="1" x14ac:dyDescent="0.2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2.75" customHeight="1" x14ac:dyDescent="0.2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2.75" customHeight="1" x14ac:dyDescent="0.2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2.75" customHeight="1" x14ac:dyDescent="0.2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2.75" customHeight="1" x14ac:dyDescent="0.2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2.75" customHeight="1" x14ac:dyDescent="0.2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2.75" customHeight="1" x14ac:dyDescent="0.2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2.75" customHeight="1" x14ac:dyDescent="0.2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2.75" customHeight="1" x14ac:dyDescent="0.2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2.75" customHeight="1" x14ac:dyDescent="0.2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2.75" customHeight="1" x14ac:dyDescent="0.2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2.75" customHeight="1" x14ac:dyDescent="0.2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2.75" customHeight="1" x14ac:dyDescent="0.2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2.75" customHeight="1" x14ac:dyDescent="0.2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2.75" customHeight="1" x14ac:dyDescent="0.2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2.75" customHeight="1" x14ac:dyDescent="0.2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2.75" customHeight="1" x14ac:dyDescent="0.2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2.75" customHeight="1" x14ac:dyDescent="0.2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2.75" customHeight="1" x14ac:dyDescent="0.2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2.75" customHeight="1" x14ac:dyDescent="0.2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2.75" customHeight="1" x14ac:dyDescent="0.2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2.75" customHeight="1" x14ac:dyDescent="0.2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2.75" customHeight="1" x14ac:dyDescent="0.2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2.75" customHeight="1" x14ac:dyDescent="0.2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2.75" customHeight="1" x14ac:dyDescent="0.2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2.75" customHeight="1" x14ac:dyDescent="0.2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2.75" customHeight="1" x14ac:dyDescent="0.2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2.75" customHeight="1" x14ac:dyDescent="0.2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2.75" customHeight="1" x14ac:dyDescent="0.2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2.75" customHeight="1" x14ac:dyDescent="0.2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2.75" customHeight="1" x14ac:dyDescent="0.2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2.75" customHeight="1" x14ac:dyDescent="0.2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2.75" customHeight="1" x14ac:dyDescent="0.2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2.75" customHeight="1" x14ac:dyDescent="0.2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2.75" customHeight="1" x14ac:dyDescent="0.2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2.75" customHeight="1" x14ac:dyDescent="0.2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2.75" customHeight="1" x14ac:dyDescent="0.2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2.75" customHeight="1" x14ac:dyDescent="0.2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2.75" customHeight="1" x14ac:dyDescent="0.2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2.75" customHeight="1" x14ac:dyDescent="0.2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2.75" customHeight="1" x14ac:dyDescent="0.2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2.75" customHeight="1" x14ac:dyDescent="0.2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2.75" customHeight="1" x14ac:dyDescent="0.2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2.75" customHeight="1" x14ac:dyDescent="0.2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2.75" customHeight="1" x14ac:dyDescent="0.2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2.75" customHeight="1" x14ac:dyDescent="0.2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2.75" customHeight="1" x14ac:dyDescent="0.2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2.75" customHeight="1" x14ac:dyDescent="0.2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2.75" customHeight="1" x14ac:dyDescent="0.2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2.75" customHeight="1" x14ac:dyDescent="0.2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2.75" customHeight="1" x14ac:dyDescent="0.2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2.75" customHeight="1" x14ac:dyDescent="0.2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2.75" customHeight="1" x14ac:dyDescent="0.2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2.75" customHeight="1" x14ac:dyDescent="0.2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2.75" customHeight="1" x14ac:dyDescent="0.2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2.75" customHeight="1" x14ac:dyDescent="0.2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2.75" customHeight="1" x14ac:dyDescent="0.2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2.75" customHeight="1" x14ac:dyDescent="0.2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2.75" customHeight="1" x14ac:dyDescent="0.2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2.75" customHeight="1" x14ac:dyDescent="0.2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2.75" customHeight="1" x14ac:dyDescent="0.2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2.75" customHeight="1" x14ac:dyDescent="0.2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2.75" customHeight="1" x14ac:dyDescent="0.2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2.75" customHeight="1" x14ac:dyDescent="0.2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2.75" customHeight="1" x14ac:dyDescent="0.2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2.75" customHeight="1" x14ac:dyDescent="0.2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2.75" customHeight="1" x14ac:dyDescent="0.2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2.75" customHeight="1" x14ac:dyDescent="0.2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2.75" customHeight="1" x14ac:dyDescent="0.2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2.75" customHeight="1" x14ac:dyDescent="0.2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2.75" customHeight="1" x14ac:dyDescent="0.2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2.75" customHeight="1" x14ac:dyDescent="0.2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2.75" customHeight="1" x14ac:dyDescent="0.2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2.75" customHeight="1" x14ac:dyDescent="0.2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2.75" customHeight="1" x14ac:dyDescent="0.2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2.75" customHeight="1" x14ac:dyDescent="0.2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2.75" customHeight="1" x14ac:dyDescent="0.2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2.75" customHeight="1" x14ac:dyDescent="0.2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2.75" customHeight="1" x14ac:dyDescent="0.2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2.75" customHeight="1" x14ac:dyDescent="0.2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2.75" customHeight="1" x14ac:dyDescent="0.2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2.75" customHeight="1" x14ac:dyDescent="0.2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2.75" customHeight="1" x14ac:dyDescent="0.2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2.75" customHeight="1" x14ac:dyDescent="0.2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2.75" customHeight="1" x14ac:dyDescent="0.2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2.75" customHeight="1" x14ac:dyDescent="0.2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2.75" customHeight="1" x14ac:dyDescent="0.2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2.75" customHeight="1" x14ac:dyDescent="0.2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2.75" customHeight="1" x14ac:dyDescent="0.2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2.75" customHeight="1" x14ac:dyDescent="0.2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2.75" customHeight="1" x14ac:dyDescent="0.2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2.75" customHeight="1" x14ac:dyDescent="0.2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2.75" customHeight="1" x14ac:dyDescent="0.2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2.75" customHeight="1" x14ac:dyDescent="0.2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2.75" customHeight="1" x14ac:dyDescent="0.2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2.75" customHeight="1" x14ac:dyDescent="0.2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2.75" customHeight="1" x14ac:dyDescent="0.2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2.75" customHeight="1" x14ac:dyDescent="0.2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2.75" customHeight="1" x14ac:dyDescent="0.2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2.75" customHeight="1" x14ac:dyDescent="0.2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2.75" customHeight="1" x14ac:dyDescent="0.2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2.75" customHeight="1" x14ac:dyDescent="0.2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2.75" customHeight="1" x14ac:dyDescent="0.2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2.75" customHeight="1" x14ac:dyDescent="0.2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2.75" customHeight="1" x14ac:dyDescent="0.2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2.75" customHeight="1" x14ac:dyDescent="0.2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2.75" customHeight="1" x14ac:dyDescent="0.2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2.75" customHeight="1" x14ac:dyDescent="0.2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2.75" customHeight="1" x14ac:dyDescent="0.2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2.75" customHeight="1" x14ac:dyDescent="0.2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2.75" customHeight="1" x14ac:dyDescent="0.2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2.75" customHeight="1" x14ac:dyDescent="0.2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2.75" customHeight="1" x14ac:dyDescent="0.2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2.75" customHeight="1" x14ac:dyDescent="0.2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2.75" customHeight="1" x14ac:dyDescent="0.2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2.75" customHeight="1" x14ac:dyDescent="0.2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2.75" customHeight="1" x14ac:dyDescent="0.2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2.75" customHeight="1" x14ac:dyDescent="0.2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2.75" customHeight="1" x14ac:dyDescent="0.2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2.75" customHeight="1" x14ac:dyDescent="0.2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2.75" customHeight="1" x14ac:dyDescent="0.2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2.75" customHeight="1" x14ac:dyDescent="0.2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2.75" customHeight="1" x14ac:dyDescent="0.2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2.75" customHeight="1" x14ac:dyDescent="0.2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2.75" customHeight="1" x14ac:dyDescent="0.2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2.75" customHeight="1" x14ac:dyDescent="0.2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2.75" customHeight="1" x14ac:dyDescent="0.2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2.75" customHeight="1" x14ac:dyDescent="0.2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2.75" customHeight="1" x14ac:dyDescent="0.2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2.75" customHeight="1" x14ac:dyDescent="0.2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2.75" customHeight="1" x14ac:dyDescent="0.2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2.75" customHeight="1" x14ac:dyDescent="0.2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2.75" customHeight="1" x14ac:dyDescent="0.2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2.75" customHeight="1" x14ac:dyDescent="0.2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2.75" customHeight="1" x14ac:dyDescent="0.2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2.75" customHeight="1" x14ac:dyDescent="0.2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2.75" customHeight="1" x14ac:dyDescent="0.2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2.75" customHeight="1" x14ac:dyDescent="0.2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2.75" customHeight="1" x14ac:dyDescent="0.2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2.75" customHeight="1" x14ac:dyDescent="0.2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2.75" customHeight="1" x14ac:dyDescent="0.2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2.75" customHeight="1" x14ac:dyDescent="0.2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2.75" customHeight="1" x14ac:dyDescent="0.2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2.75" customHeight="1" x14ac:dyDescent="0.2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2.75" customHeight="1" x14ac:dyDescent="0.2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2.75" customHeight="1" x14ac:dyDescent="0.2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2.75" customHeight="1" x14ac:dyDescent="0.2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2.75" customHeight="1" x14ac:dyDescent="0.2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2.75" customHeight="1" x14ac:dyDescent="0.2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2.75" customHeight="1" x14ac:dyDescent="0.2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2.75" customHeight="1" x14ac:dyDescent="0.2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2.75" customHeight="1" x14ac:dyDescent="0.2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2.75" customHeight="1" x14ac:dyDescent="0.2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2.75" customHeight="1" x14ac:dyDescent="0.2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2.75" customHeight="1" x14ac:dyDescent="0.2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2.75" customHeight="1" x14ac:dyDescent="0.2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2.75" customHeight="1" x14ac:dyDescent="0.2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2.75" customHeight="1" x14ac:dyDescent="0.2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2.75" customHeight="1" x14ac:dyDescent="0.2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2.75" customHeight="1" x14ac:dyDescent="0.2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2.75" customHeight="1" x14ac:dyDescent="0.2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2.75" customHeight="1" x14ac:dyDescent="0.2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2.75" customHeight="1" x14ac:dyDescent="0.2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2.75" customHeight="1" x14ac:dyDescent="0.2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2.75" customHeight="1" x14ac:dyDescent="0.2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2.75" customHeight="1" x14ac:dyDescent="0.2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2.75" customHeight="1" x14ac:dyDescent="0.2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2.75" customHeight="1" x14ac:dyDescent="0.2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2.75" customHeight="1" x14ac:dyDescent="0.2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2.75" customHeight="1" x14ac:dyDescent="0.2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2.75" customHeight="1" x14ac:dyDescent="0.2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2.75" customHeight="1" x14ac:dyDescent="0.2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2.75" customHeight="1" x14ac:dyDescent="0.2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2.75" customHeight="1" x14ac:dyDescent="0.2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2.75" customHeight="1" x14ac:dyDescent="0.2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2.75" customHeight="1" x14ac:dyDescent="0.2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2.75" customHeight="1" x14ac:dyDescent="0.2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2.75" customHeight="1" x14ac:dyDescent="0.2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2.75" customHeight="1" x14ac:dyDescent="0.2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2.75" customHeight="1" x14ac:dyDescent="0.2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2.75" customHeight="1" x14ac:dyDescent="0.2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2.75" customHeight="1" x14ac:dyDescent="0.2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2.75" customHeight="1" x14ac:dyDescent="0.2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2.75" customHeight="1" x14ac:dyDescent="0.2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2.75" customHeight="1" x14ac:dyDescent="0.2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2.75" customHeight="1" x14ac:dyDescent="0.2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2.75" customHeight="1" x14ac:dyDescent="0.2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2.75" customHeight="1" x14ac:dyDescent="0.2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2.75" customHeight="1" x14ac:dyDescent="0.2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2.75" customHeight="1" x14ac:dyDescent="0.2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2.75" customHeight="1" x14ac:dyDescent="0.2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2.75" customHeight="1" x14ac:dyDescent="0.2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2.75" customHeight="1" x14ac:dyDescent="0.2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2.75" customHeight="1" x14ac:dyDescent="0.2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2.75" customHeight="1" x14ac:dyDescent="0.2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2.75" customHeight="1" x14ac:dyDescent="0.2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2.75" customHeight="1" x14ac:dyDescent="0.2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2.75" customHeight="1" x14ac:dyDescent="0.2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2.75" customHeight="1" x14ac:dyDescent="0.2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2.75" customHeight="1" x14ac:dyDescent="0.2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2.75" customHeight="1" x14ac:dyDescent="0.2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2.75" customHeight="1" x14ac:dyDescent="0.2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2.75" customHeight="1" x14ac:dyDescent="0.2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2.75" customHeight="1" x14ac:dyDescent="0.2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2.75" customHeight="1" x14ac:dyDescent="0.2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2.75" customHeight="1" x14ac:dyDescent="0.2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2.75" customHeight="1" x14ac:dyDescent="0.2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2.75" customHeight="1" x14ac:dyDescent="0.2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2.75" customHeight="1" x14ac:dyDescent="0.2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2.75" customHeight="1" x14ac:dyDescent="0.2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2.75" customHeight="1" x14ac:dyDescent="0.2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2.75" customHeight="1" x14ac:dyDescent="0.2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2.75" customHeight="1" x14ac:dyDescent="0.2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2.75" customHeight="1" x14ac:dyDescent="0.2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2.75" customHeight="1" x14ac:dyDescent="0.2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2.75" customHeight="1" x14ac:dyDescent="0.2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2.75" customHeight="1" x14ac:dyDescent="0.2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2.75" customHeight="1" x14ac:dyDescent="0.2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2.75" customHeight="1" x14ac:dyDescent="0.2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2.75" customHeight="1" x14ac:dyDescent="0.2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2.75" customHeight="1" x14ac:dyDescent="0.2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2.75" customHeight="1" x14ac:dyDescent="0.2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2.75" customHeight="1" x14ac:dyDescent="0.2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2.75" customHeight="1" x14ac:dyDescent="0.2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2.75" customHeight="1" x14ac:dyDescent="0.2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2.75" customHeight="1" x14ac:dyDescent="0.2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2.75" customHeight="1" x14ac:dyDescent="0.2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2.75" customHeight="1" x14ac:dyDescent="0.2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2.75" customHeight="1" x14ac:dyDescent="0.2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2.75" customHeight="1" x14ac:dyDescent="0.2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2.75" customHeight="1" x14ac:dyDescent="0.2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2.75" customHeight="1" x14ac:dyDescent="0.2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2.75" customHeight="1" x14ac:dyDescent="0.2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2.75" customHeight="1" x14ac:dyDescent="0.2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2.75" customHeight="1" x14ac:dyDescent="0.2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2.75" customHeight="1" x14ac:dyDescent="0.2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2.75" customHeight="1" x14ac:dyDescent="0.2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2.75" customHeight="1" x14ac:dyDescent="0.2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2.75" customHeight="1" x14ac:dyDescent="0.2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2.75" customHeight="1" x14ac:dyDescent="0.2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2.75" customHeight="1" x14ac:dyDescent="0.2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2.75" customHeight="1" x14ac:dyDescent="0.2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2.75" customHeight="1" x14ac:dyDescent="0.2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2.75" customHeight="1" x14ac:dyDescent="0.2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2.75" customHeight="1" x14ac:dyDescent="0.2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2.75" customHeight="1" x14ac:dyDescent="0.2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2.75" customHeight="1" x14ac:dyDescent="0.2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2.75" customHeight="1" x14ac:dyDescent="0.2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2.75" customHeight="1" x14ac:dyDescent="0.2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2.75" customHeight="1" x14ac:dyDescent="0.2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2.75" customHeight="1" x14ac:dyDescent="0.2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2.75" customHeight="1" x14ac:dyDescent="0.2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2.75" customHeight="1" x14ac:dyDescent="0.2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2.75" customHeight="1" x14ac:dyDescent="0.2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2.75" customHeight="1" x14ac:dyDescent="0.2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2.75" customHeight="1" x14ac:dyDescent="0.2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2.75" customHeight="1" x14ac:dyDescent="0.2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2.75" customHeight="1" x14ac:dyDescent="0.2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2.75" customHeight="1" x14ac:dyDescent="0.2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2.75" customHeight="1" x14ac:dyDescent="0.2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2.75" customHeight="1" x14ac:dyDescent="0.2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2.75" customHeight="1" x14ac:dyDescent="0.2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2.75" customHeight="1" x14ac:dyDescent="0.2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2.75" customHeight="1" x14ac:dyDescent="0.2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2.75" customHeight="1" x14ac:dyDescent="0.2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2.75" customHeight="1" x14ac:dyDescent="0.2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2.75" customHeight="1" x14ac:dyDescent="0.2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2.75" customHeight="1" x14ac:dyDescent="0.2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2.75" customHeight="1" x14ac:dyDescent="0.2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2.75" customHeight="1" x14ac:dyDescent="0.2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2.75" customHeight="1" x14ac:dyDescent="0.2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2.75" customHeight="1" x14ac:dyDescent="0.2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2.75" customHeight="1" x14ac:dyDescent="0.2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2.75" customHeight="1" x14ac:dyDescent="0.2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2.75" customHeight="1" x14ac:dyDescent="0.2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2.75" customHeight="1" x14ac:dyDescent="0.2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2.75" customHeight="1" x14ac:dyDescent="0.2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2.75" customHeight="1" x14ac:dyDescent="0.2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2.75" customHeight="1" x14ac:dyDescent="0.2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2.75" customHeight="1" x14ac:dyDescent="0.2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2.75" customHeight="1" x14ac:dyDescent="0.2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2.75" customHeight="1" x14ac:dyDescent="0.2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2.75" customHeight="1" x14ac:dyDescent="0.2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2.75" customHeight="1" x14ac:dyDescent="0.2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2.75" customHeight="1" x14ac:dyDescent="0.2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2.75" customHeight="1" x14ac:dyDescent="0.2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2.75" customHeight="1" x14ac:dyDescent="0.2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2.75" customHeight="1" x14ac:dyDescent="0.2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2.75" customHeight="1" x14ac:dyDescent="0.2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2.75" customHeight="1" x14ac:dyDescent="0.2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2.75" customHeight="1" x14ac:dyDescent="0.2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2.75" customHeight="1" x14ac:dyDescent="0.2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2.75" customHeight="1" x14ac:dyDescent="0.2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2.75" customHeight="1" x14ac:dyDescent="0.2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2.75" customHeight="1" x14ac:dyDescent="0.2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2.75" customHeight="1" x14ac:dyDescent="0.2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2.75" customHeight="1" x14ac:dyDescent="0.2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2.75" customHeight="1" x14ac:dyDescent="0.2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2.75" customHeight="1" x14ac:dyDescent="0.2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2.75" customHeight="1" x14ac:dyDescent="0.2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2.75" customHeight="1" x14ac:dyDescent="0.2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2.75" customHeight="1" x14ac:dyDescent="0.2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2.75" customHeight="1" x14ac:dyDescent="0.2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2.75" customHeight="1" x14ac:dyDescent="0.2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2.75" customHeight="1" x14ac:dyDescent="0.2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2.75" customHeight="1" x14ac:dyDescent="0.2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2.75" customHeight="1" x14ac:dyDescent="0.2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2.75" customHeight="1" x14ac:dyDescent="0.2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2.75" customHeight="1" x14ac:dyDescent="0.2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2.75" customHeight="1" x14ac:dyDescent="0.2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2.75" customHeight="1" x14ac:dyDescent="0.2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2.75" customHeight="1" x14ac:dyDescent="0.2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2.75" customHeight="1" x14ac:dyDescent="0.2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2.75" customHeight="1" x14ac:dyDescent="0.2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2.75" customHeight="1" x14ac:dyDescent="0.2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2.75" customHeight="1" x14ac:dyDescent="0.2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2.75" customHeight="1" x14ac:dyDescent="0.2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2.75" customHeight="1" x14ac:dyDescent="0.2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2.75" customHeight="1" x14ac:dyDescent="0.2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2.75" customHeight="1" x14ac:dyDescent="0.2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2.75" customHeight="1" x14ac:dyDescent="0.2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2.75" customHeight="1" x14ac:dyDescent="0.2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2.75" customHeight="1" x14ac:dyDescent="0.2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2.75" customHeight="1" x14ac:dyDescent="0.2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2.75" customHeight="1" x14ac:dyDescent="0.2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2.75" customHeight="1" x14ac:dyDescent="0.2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2.75" customHeight="1" x14ac:dyDescent="0.2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2.75" customHeight="1" x14ac:dyDescent="0.2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2.75" customHeight="1" x14ac:dyDescent="0.2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2.75" customHeight="1" x14ac:dyDescent="0.2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2.75" customHeight="1" x14ac:dyDescent="0.2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2.75" customHeight="1" x14ac:dyDescent="0.2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2.75" customHeight="1" x14ac:dyDescent="0.2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2.75" customHeight="1" x14ac:dyDescent="0.2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2.75" customHeight="1" x14ac:dyDescent="0.2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2.75" customHeight="1" x14ac:dyDescent="0.2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2.75" customHeight="1" x14ac:dyDescent="0.2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2.75" customHeight="1" x14ac:dyDescent="0.2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2.75" customHeight="1" x14ac:dyDescent="0.2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2.75" customHeight="1" x14ac:dyDescent="0.2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2.75" customHeight="1" x14ac:dyDescent="0.2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2.75" customHeight="1" x14ac:dyDescent="0.2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2.75" customHeight="1" x14ac:dyDescent="0.2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2.75" customHeight="1" x14ac:dyDescent="0.2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2.75" customHeight="1" x14ac:dyDescent="0.2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2.75" customHeight="1" x14ac:dyDescent="0.2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2.75" customHeight="1" x14ac:dyDescent="0.2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2.75" customHeight="1" x14ac:dyDescent="0.2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2.75" customHeight="1" x14ac:dyDescent="0.2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2.75" customHeight="1" x14ac:dyDescent="0.2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2.75" customHeight="1" x14ac:dyDescent="0.2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2.75" customHeight="1" x14ac:dyDescent="0.2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2.75" customHeight="1" x14ac:dyDescent="0.2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2.75" customHeight="1" x14ac:dyDescent="0.2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2.75" customHeight="1" x14ac:dyDescent="0.2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2.75" customHeight="1" x14ac:dyDescent="0.2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2.75" customHeight="1" x14ac:dyDescent="0.2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2.75" customHeight="1" x14ac:dyDescent="0.2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2.75" customHeight="1" x14ac:dyDescent="0.2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2.75" customHeight="1" x14ac:dyDescent="0.2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2.75" customHeight="1" x14ac:dyDescent="0.2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2.75" customHeight="1" x14ac:dyDescent="0.2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2.75" customHeight="1" x14ac:dyDescent="0.2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2.75" customHeight="1" x14ac:dyDescent="0.2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2.75" customHeight="1" x14ac:dyDescent="0.2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2.75" customHeight="1" x14ac:dyDescent="0.2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2.75" customHeight="1" x14ac:dyDescent="0.2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2.75" customHeight="1" x14ac:dyDescent="0.2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2.75" customHeight="1" x14ac:dyDescent="0.2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2.75" customHeight="1" x14ac:dyDescent="0.2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2.75" customHeight="1" x14ac:dyDescent="0.2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2.75" customHeight="1" x14ac:dyDescent="0.2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2.75" customHeight="1" x14ac:dyDescent="0.2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2.75" customHeight="1" x14ac:dyDescent="0.2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2.75" customHeight="1" x14ac:dyDescent="0.2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2.75" customHeight="1" x14ac:dyDescent="0.2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2.75" customHeight="1" x14ac:dyDescent="0.2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2.75" customHeight="1" x14ac:dyDescent="0.2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2.75" customHeight="1" x14ac:dyDescent="0.2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2.75" customHeight="1" x14ac:dyDescent="0.2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2.75" customHeight="1" x14ac:dyDescent="0.2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2.75" customHeight="1" x14ac:dyDescent="0.2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2.75" customHeight="1" x14ac:dyDescent="0.2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2.75" customHeight="1" x14ac:dyDescent="0.2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2.75" customHeight="1" x14ac:dyDescent="0.2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2.75" customHeight="1" x14ac:dyDescent="0.2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2.75" customHeight="1" x14ac:dyDescent="0.2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2.75" customHeight="1" x14ac:dyDescent="0.2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2.75" customHeight="1" x14ac:dyDescent="0.2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2.75" customHeight="1" x14ac:dyDescent="0.2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2.75" customHeight="1" x14ac:dyDescent="0.2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2.75" customHeight="1" x14ac:dyDescent="0.2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2.75" customHeight="1" x14ac:dyDescent="0.2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2.75" customHeight="1" x14ac:dyDescent="0.2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2.75" customHeight="1" x14ac:dyDescent="0.2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2.75" customHeight="1" x14ac:dyDescent="0.2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2.75" customHeight="1" x14ac:dyDescent="0.2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2.75" customHeight="1" x14ac:dyDescent="0.2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2.75" customHeight="1" x14ac:dyDescent="0.2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2.75" customHeight="1" x14ac:dyDescent="0.2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2.75" customHeight="1" x14ac:dyDescent="0.2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2.75" customHeight="1" x14ac:dyDescent="0.2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2.75" customHeight="1" x14ac:dyDescent="0.2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2.75" customHeight="1" x14ac:dyDescent="0.2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2.75" customHeight="1" x14ac:dyDescent="0.2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2.75" customHeight="1" x14ac:dyDescent="0.2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2.75" customHeight="1" x14ac:dyDescent="0.2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2.75" customHeight="1" x14ac:dyDescent="0.2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2.75" customHeight="1" x14ac:dyDescent="0.2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2.75" customHeight="1" x14ac:dyDescent="0.2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2.75" customHeight="1" x14ac:dyDescent="0.2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2.75" customHeight="1" x14ac:dyDescent="0.2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2.75" customHeight="1" x14ac:dyDescent="0.2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2.75" customHeight="1" x14ac:dyDescent="0.2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2.75" customHeight="1" x14ac:dyDescent="0.2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2.75" customHeight="1" x14ac:dyDescent="0.2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2.75" customHeight="1" x14ac:dyDescent="0.2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2.75" customHeight="1" x14ac:dyDescent="0.2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2.75" customHeight="1" x14ac:dyDescent="0.2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2.75" customHeight="1" x14ac:dyDescent="0.2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2.75" customHeight="1" x14ac:dyDescent="0.2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2.75" customHeight="1" x14ac:dyDescent="0.2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2.75" customHeight="1" x14ac:dyDescent="0.2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2.75" customHeight="1" x14ac:dyDescent="0.2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2.75" customHeight="1" x14ac:dyDescent="0.2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2.75" customHeight="1" x14ac:dyDescent="0.2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2.75" customHeight="1" x14ac:dyDescent="0.2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2.75" customHeight="1" x14ac:dyDescent="0.2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2.75" customHeight="1" x14ac:dyDescent="0.2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2.75" customHeight="1" x14ac:dyDescent="0.2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2.75" customHeight="1" x14ac:dyDescent="0.2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2.75" customHeight="1" x14ac:dyDescent="0.2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2.75" customHeight="1" x14ac:dyDescent="0.2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2.75" customHeight="1" x14ac:dyDescent="0.2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2.75" customHeight="1" x14ac:dyDescent="0.2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2.75" customHeight="1" x14ac:dyDescent="0.2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2.75" customHeight="1" x14ac:dyDescent="0.2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2.75" customHeight="1" x14ac:dyDescent="0.2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2.75" customHeight="1" x14ac:dyDescent="0.2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2.75" customHeight="1" x14ac:dyDescent="0.2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2.75" customHeight="1" x14ac:dyDescent="0.2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2.75" customHeight="1" x14ac:dyDescent="0.2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2.75" customHeight="1" x14ac:dyDescent="0.2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2.75" customHeight="1" x14ac:dyDescent="0.2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2.75" customHeight="1" x14ac:dyDescent="0.2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2.75" customHeight="1" x14ac:dyDescent="0.2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2.75" customHeight="1" x14ac:dyDescent="0.2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2.75" customHeight="1" x14ac:dyDescent="0.2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2.75" customHeight="1" x14ac:dyDescent="0.2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2.75" customHeight="1" x14ac:dyDescent="0.2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2.75" customHeight="1" x14ac:dyDescent="0.2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2.75" customHeight="1" x14ac:dyDescent="0.2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2.75" customHeight="1" x14ac:dyDescent="0.2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2.75" customHeight="1" x14ac:dyDescent="0.2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2.75" customHeight="1" x14ac:dyDescent="0.2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2.75" customHeight="1" x14ac:dyDescent="0.2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2.75" customHeight="1" x14ac:dyDescent="0.2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2.75" customHeight="1" x14ac:dyDescent="0.2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2.75" customHeight="1" x14ac:dyDescent="0.2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2.75" customHeight="1" x14ac:dyDescent="0.2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2.75" customHeight="1" x14ac:dyDescent="0.2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2.75" customHeight="1" x14ac:dyDescent="0.2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2.75" customHeight="1" x14ac:dyDescent="0.2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2.75" customHeight="1" x14ac:dyDescent="0.2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2.75" customHeight="1" x14ac:dyDescent="0.2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2.75" customHeight="1" x14ac:dyDescent="0.2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2.75" customHeight="1" x14ac:dyDescent="0.2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2.75" customHeight="1" x14ac:dyDescent="0.2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2.75" customHeight="1" x14ac:dyDescent="0.2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2.75" customHeight="1" x14ac:dyDescent="0.2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2.75" customHeight="1" x14ac:dyDescent="0.2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2.75" customHeight="1" x14ac:dyDescent="0.2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2.75" customHeight="1" x14ac:dyDescent="0.2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2.75" customHeight="1" x14ac:dyDescent="0.2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2.75" customHeight="1" x14ac:dyDescent="0.2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2.75" customHeight="1" x14ac:dyDescent="0.2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2.75" customHeight="1" x14ac:dyDescent="0.2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2.75" customHeight="1" x14ac:dyDescent="0.2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2.75" customHeight="1" x14ac:dyDescent="0.2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2.75" customHeight="1" x14ac:dyDescent="0.2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2.75" customHeight="1" x14ac:dyDescent="0.2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2.75" customHeight="1" x14ac:dyDescent="0.2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2.75" customHeight="1" x14ac:dyDescent="0.2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2.75" customHeight="1" x14ac:dyDescent="0.2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2.75" customHeight="1" x14ac:dyDescent="0.2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2.75" customHeight="1" x14ac:dyDescent="0.2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2.75" customHeight="1" x14ac:dyDescent="0.2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2.75" customHeight="1" x14ac:dyDescent="0.2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2.75" customHeight="1" x14ac:dyDescent="0.2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2.75" customHeight="1" x14ac:dyDescent="0.2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2.75" customHeight="1" x14ac:dyDescent="0.2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2.75" customHeight="1" x14ac:dyDescent="0.2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2.75" customHeight="1" x14ac:dyDescent="0.2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2.75" customHeight="1" x14ac:dyDescent="0.2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2.75" customHeight="1" x14ac:dyDescent="0.2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2.75" customHeight="1" x14ac:dyDescent="0.2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2.75" customHeight="1" x14ac:dyDescent="0.2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2.75" customHeight="1" x14ac:dyDescent="0.2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2.75" customHeight="1" x14ac:dyDescent="0.2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2.75" customHeight="1" x14ac:dyDescent="0.2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2.75" customHeight="1" x14ac:dyDescent="0.2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2.75" customHeight="1" x14ac:dyDescent="0.2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2.75" customHeight="1" x14ac:dyDescent="0.2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2.75" customHeight="1" x14ac:dyDescent="0.2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2.75" customHeight="1" x14ac:dyDescent="0.2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2.75" customHeight="1" x14ac:dyDescent="0.2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2.75" customHeight="1" x14ac:dyDescent="0.25">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2.75" customHeight="1" x14ac:dyDescent="0.25">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2.75" customHeight="1" x14ac:dyDescent="0.25">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2.75" customHeight="1" x14ac:dyDescent="0.25">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Daniela Rojas Gutierrez</dc:creator>
  <cp:lastModifiedBy>Laura Daniela Rojas Gutierrez</cp:lastModifiedBy>
  <dcterms:created xsi:type="dcterms:W3CDTF">2022-02-16T01:14:43Z</dcterms:created>
  <dcterms:modified xsi:type="dcterms:W3CDTF">2022-04-14T14:08:46Z</dcterms:modified>
</cp:coreProperties>
</file>