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38" firstSheet="1" activeTab="6"/>
  </bookViews>
  <sheets>
    <sheet name="Presupuesto de Inversion" sheetId="1" r:id="rId1"/>
    <sheet name="Presupuesto de Funcionamiento" sheetId="2" r:id="rId2"/>
    <sheet name="Listas" sheetId="3" state="hidden" r:id="rId3"/>
    <sheet name="Giros Reservas" sheetId="4" r:id="rId4"/>
    <sheet name="PAC" sheetId="5" r:id="rId5"/>
    <sheet name="Límites de Concentración Bogota" sheetId="6" r:id="rId6"/>
    <sheet name="Límites de Concentración Av Vil" sheetId="7" r:id="rId7"/>
  </sheets>
  <definedNames>
    <definedName name="_xlnm.Print_Area" localSheetId="3">'Giros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_xlnm.Print_Area" localSheetId="1">'Presupuesto de Funcionamiento'!$A$1:$M$65</definedName>
    <definedName name="Frecuencia" localSheetId="3">#REF!</definedName>
    <definedName name="Frecuencia" localSheetId="6">#REF!</definedName>
    <definedName name="Frecuencia" localSheetId="5">#REF!</definedName>
    <definedName name="Frecuencia" localSheetId="4">#REF!</definedName>
    <definedName name="Frecuencia" localSheetId="1">#REF!</definedName>
    <definedName name="Frecuencia" localSheetId="0">#REF!</definedName>
    <definedName name="Frecuencia">#REF!</definedName>
    <definedName name="Herramienta" localSheetId="3">#REF!</definedName>
    <definedName name="Herramienta" localSheetId="6">#REF!</definedName>
    <definedName name="Herramienta" localSheetId="5">#REF!</definedName>
    <definedName name="Herramienta" localSheetId="4">#REF!</definedName>
    <definedName name="Herramienta" localSheetId="1">#REF!</definedName>
    <definedName name="Herramienta" localSheetId="0">#REF!</definedName>
    <definedName name="Herramienta">#REF!</definedName>
    <definedName name="Meses" localSheetId="3">#REF!</definedName>
    <definedName name="Meses" localSheetId="6">#REF!</definedName>
    <definedName name="Meses" localSheetId="5">#REF!</definedName>
    <definedName name="Meses" localSheetId="4">#REF!</definedName>
    <definedName name="Meses" localSheetId="1">#REF!</definedName>
    <definedName name="Meses" localSheetId="0">#REF!</definedName>
    <definedName name="Meses">#REF!</definedName>
    <definedName name="Procesos" localSheetId="3">#REF!</definedName>
    <definedName name="Procesos" localSheetId="6">#REF!</definedName>
    <definedName name="Procesos" localSheetId="5">#REF!</definedName>
    <definedName name="Procesos" localSheetId="4">#REF!</definedName>
    <definedName name="Procesos" localSheetId="1">#REF!</definedName>
    <definedName name="Procesos" localSheetId="0">#REF!</definedName>
    <definedName name="Procesos">#REF!</definedName>
    <definedName name="Tendencia" localSheetId="3">#REF!</definedName>
    <definedName name="Tendencia" localSheetId="6">#REF!</definedName>
    <definedName name="Tendencia" localSheetId="5">#REF!</definedName>
    <definedName name="Tendencia" localSheetId="4">#REF!</definedName>
    <definedName name="Tendencia" localSheetId="1">#REF!</definedName>
    <definedName name="Tendencia" localSheetId="0">#REF!</definedName>
    <definedName name="Tendencia">#REF!</definedName>
    <definedName name="Tipo" localSheetId="3">#REF!</definedName>
    <definedName name="Tipo" localSheetId="6">#REF!</definedName>
    <definedName name="Tipo" localSheetId="5">#REF!</definedName>
    <definedName name="Tipo" localSheetId="4">#REF!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<sst xmlns="http://schemas.openxmlformats.org/spreadsheetml/2006/main" count="1114" uniqueCount="206">
  <si>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</si>
  <si>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</si>
  <si>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</si>
  <si>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</si>
  <si>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</si>
  <si>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</si>
  <si>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</si>
  <si>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</si>
  <si>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</si>
  <si>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</si>
  <si>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</si>
  <si>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</si>
  <si>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</si>
  <si>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</si>
  <si>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</si>
  <si>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</si>
  <si>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</si>
  <si>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</si>
  <si>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</si>
  <si>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</si>
  <si>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</si>
  <si>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</si>
  <si>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</si>
  <si>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</si>
  <si>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</si>
  <si>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</si>
  <si>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</si>
  <si>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</si>
  <si>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</si>
  <si>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</si>
  <si>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</si>
  <si>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</si>
  <si>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</si>
  <si>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</si>
  <si>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</si>
  <si>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</si>
  <si>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</si>
  <si>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</si>
  <si>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</si>
  <si>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</si>
  <si>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</si>
  <si>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</si>
  <si>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</si>
  <si>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</si>
  <si>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</si>
  <si>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</si>
  <si>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</si>
  <si>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</si>
  <si>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</si>
  <si>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</si>
  <si>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</si>
  <si>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</si>
  <si>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</si>
  <si>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</si>
  <si>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</si>
  <si>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</si>
  <si>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</si>
  <si>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</si>
  <si>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</si>
  <si>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</si>
  <si>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</si>
  <si>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</si>
  <si>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</si>
  <si>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</si>
  <si>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</si>
  <si>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</si>
  <si>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</si>
  <si>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</si>
  <si>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</si>
  <si>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</si>
  <si>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</si>
  <si>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</si>
  <si>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</si>
  <si>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</si>
  <si>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</si>
  <si>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</si>
  <si>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</si>
  <si>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</si>
  <si>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</si>
  <si>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</si>
  <si>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</si>
  <si>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</si>
  <si>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</si>
  <si>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</si>
  <si>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</si>
  <si>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</si>
  <si>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</si>
  <si>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</si>
  <si>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</si>
  <si>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</si>
  <si>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</si>
  <si>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</si>
  <si>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</si>
  <si>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</si>
  <si>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</si>
  <si>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</si>
  <si>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</si>
  <si>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</si>
  <si>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</si>
  <si>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</si>
  <si>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</si>
  <si>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</si>
  <si>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</si>
  <si>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</si>
  <si>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</si>
  <si>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</si>
  <si>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</si>
  <si>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</si>
  <si>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</si>
  <si>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</si>
  <si>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</si>
  <si>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</si>
  <si>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</si>
  <si>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</si>
  <si>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</si>
  <si>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</si>
  <si>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</si>
  <si>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</si>
  <si>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</si>
  <si>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</si>
  <si>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</si>
  <si>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</si>
  <si>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</si>
  <si>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</si>
  <si>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</si>
  <si>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</si>
  <si>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</si>
  <si>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</si>
  <si>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</si>
  <si>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</si>
  <si>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</si>
  <si>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</si>
  <si>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</si>
  <si>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</si>
  <si>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</si>
  <si>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</si>
  <si>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</si>
  <si>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</si>
  <si>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</si>
  <si>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</si>
  <si>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</si>
  <si>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</si>
  <si>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</si>
  <si>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</si>
  <si>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</si>
  <si>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</si>
  <si>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</si>
  <si>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</si>
  <si>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</si>
  <si>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</si>
  <si>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</si>
  <si>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</si>
  <si>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</si>
  <si>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</si>
  <si>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</si>
  <si>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</si>
  <si>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</si>
  <si>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</si>
  <si>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</si>
  <si>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</si>
  <si>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</si>
  <si>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</si>
  <si>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</si>
  <si>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</si>
  <si>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</si>
  <si>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</si>
  <si>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</si>
  <si>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</si>
  <si>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</si>
  <si>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</si>
  <si>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</si>
  <si>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En el primer trimestre la ejecución por meses fue i) Enero 91,3% ii) Febrero 78,4% iii) Marzo 99,98%. En el mes de febrero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</si>
  <si>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t>x</t>
  </si>
  <si>
    <t>En el segundo trimestre la ejecución terminò con el 95% de ejecucion, basicmente hubo inconvenientes para el giro de unas cuentas de reserva que fueron contabilizadas, pero no fue posible su giro debido a que hacian parte de PAC no ejecutado, el cual no fue posible tramitar su pago pues debìa adelantarse un tramite adicional ante la SDH.</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</si>
  <si>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</si>
  <si>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</si>
  <si>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</si>
  <si>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</si>
  <si>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</si>
  <si>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</si>
  <si>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 xml:space="preserve">Rango de Gestion: Desempeño Excelente. En el tercer trimestre la ejecución terminó con el 90% de ejecución en el trimestre y acumulado del 95%. En el mes de agosto de 2018, se presentó un reintegro por incapacidades por la suma de $64.353.421, los cuales fueron afectados en PAC el 31-08-2018 por la Dirección Distrital de Tesorería; en el mismo mes fue rechazado un pago por la DDT a 31-08-2018 por error en la cuenta bancaria del proveedor Deproyectos por la suma de $78,000,000 </t>
  </si>
  <si>
    <t>Durante el segundo trimestre el indicador fue negativo, con lo cual se dio cumpolimiento a los límites de concentraciòn establecidos.</t>
  </si>
  <si>
    <r>
      <t xml:space="preserve">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Av Villas $41,956,229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Av Villas $41,991,700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Av Villas $192,038,321</t>
    </r>
  </si>
  <si>
    <r>
      <t xml:space="preserve">Rango de Gestión Desempeño Excelente. 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de Bogotá $99,982,232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de Bogotá $36,692.859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de Bogotá $509,457,235</t>
    </r>
  </si>
  <si>
    <t>Se socializará la información presupuestal en este agregado en el comité de seguimiento a la ejeución presupuestal a realizarse en el mes de enero.</t>
  </si>
  <si>
    <t>En el rpimer trimestre se presentó una ejecución porcentual del 81% como resultado del inicio de Ley de Garantías, lo que conllevó a realizar de manera oportuna los procesos contractuales que permitiesen el cumplimiento de las metas proyectadas en el primer semestre de la vigencia.</t>
  </si>
  <si>
    <t>En el segundo trimestre se presentó una ejecución porcentual del 81,13% como resultado del inicio de Ley de Garantías, lo que conllevó a realizar de manera oportuna los procesos contractuales que permitiesen el cumplimiento de las metas proyectadas en el primer semestre de la vigencia.</t>
  </si>
  <si>
    <t>Si bien en el tercer periodo de presentó un incremento en inversión directa, como resultado de ajuste presupuestal correspondiente a convenio interadministrativo celebrado con la SED, la ejecución presupuestal al cierre del tercer trimstre cerró con porcentaje del 99,02%, dano cumplimiento a la meta proyectada por la entidad.</t>
  </si>
  <si>
    <t>Se socializará la información presupuestal en este agregado en el comité de seguimiento a la ejeución presupuestal a realizarse en el mes de octubre.</t>
  </si>
  <si>
    <t>Si bien el porcentaje en funcionamiento para el primer trimestre fue del 23%,  es bastante eficiente si tenemos en cuenta que los procesos contractuales se surten a través del consolidado de Gastos Generales, el cual terminó con un porcentaje de ejecución del 47,96%. En lo que respecta a los consolidados de Servicios Personales Asociados a la Nómina y Aportes Patronales, fueron del 18,22% y 15,86 %, porcentajes dentro de lo normal teniendo en cuenta que estos rubros se ejecutan de manera continua todos los meses y reflejan incrementos en los meses de junio y diciembre con pago de primas y cesantías.</t>
  </si>
  <si>
    <t>Se socializará la información presupuestal en este agregado en el comité de seguimiento a la ejeución presupuestal a realizarse en el mes de abril.</t>
  </si>
  <si>
    <t>Si bien el porcentaje en funcionamiento para el segundo trimestre fue del 48%,  es bastante eficiente si tenemos en cuenta que los procesos contractuales se surten a través del consolidado de Gastos Generales, el cual terminó con un porcentaje de ejecución del 48%. En lo que respecta a los consolidados de Servicios Personales Asociados a la Nómina y Aportes Patronales, fueron del 46% y 3 %, porcentajes dentro de lo normal teniendo en cuenta que estos rubros se ejecutan de manera continua todos los meses y reflejan incrementos en los meses de junio y diciembre con pago de primas y cesantías.</t>
  </si>
  <si>
    <t>En el tercer trimestre se presentó una ejecución de compromisos equivelente al 65%, que si bien esta por debajo de la meta proyectada (75%), obedece a recursos que no han sido comprometidos por cuanto se continúa cpn saldo en las reservas de la vigencia 2017, por lo cual serñan trasladados en el mes de octubre para cubrir obligaciones no contempladas en el presupuesto de la presente vigencia.</t>
  </si>
  <si>
    <t>Si bien el giro de reservas fue del 54,34%, es importante sopesar la constitución de las reservas en especial en el agregado de funcionamiento, teniendo en cuenta las recomendaciones dadas por la Dirección Distrital de Presupuesto en el sentido que la constitución deestas debe obedecer a hechos excepcionales y el giro de las mismas debiera realizarse dentro del primer trimestre de la vigencia siguiente. Por lo anterior, se socializará este tema en proxímo comité dejando los compromisos que se requieran tendientes al giro de las reservas constituidas en la presente vigencia, al igual que las acciones a tener en cuenta para constitución de estas en la vigencia 2018.</t>
  </si>
  <si>
    <t>El segundo trimestre de la presente vigencia terminó con un porcentaje de ejecución del 66,73%, quedando a la fecha recursos por girar de $52,2 millones,todos en el agregado de funcionamiento. Analizando el detalle por contrato, información que se socializó en comité extraordinario de seguimiento a la ejecución presupuestal en el cual se establece la necesidad de dar cumplimiento a los terminos de ejecución de los contratos que respaldan estas reservas a fin de contar con el giro oportuno de las mismas.</t>
  </si>
  <si>
    <t>El tercer trimestre de la presente vigencia terminó con un porcentaje de ejecución del 87%, quedando a la fecha recursos por girar de $19,8 millones,todos en el agregado de funcionamiento. Analizando el detalle por contrato, información que se socializó en comité  de seguimiento a la ejecución presupuestal en el cual se establece la necesidad de dar cumplimiento a los terminos de ejecución de los contratos que respaldan estas reservas a fin de contar con el giro oportuno de las mismas.</t>
  </si>
  <si>
    <t>En la vigencia 2018 , se presenta en el consolidado  de inversión un presupuesto inicial de $5.180.3 millones, ajustado  en $1.731.3 millones,  por la celebración de convenio interadministrativo con la Secretaría Distrital de Educación para un total de $6.911.6 millones. De este total de gestionan compromisos en la vigencia por valor de $6,895,4 millones que representan un 99,77% del total de inversión. Por otra parte, del total comprometido se giran a 31 de diciembre $6,871.0 millones equivalentes al 99,6% del total comprometido, quedando reservas presupuestales (compromisos - giros) por valor de $24,4 millones que equivalen al 0,4% restante.Lo anteriormente expuesto denota una gestion bastante satisfactoria para la entidad, la cual se refleja en los resultados alcanzados a 31 de diciembre de 2018.</t>
  </si>
  <si>
    <t>A 31 de diciembre de 2018, se presenta una ejecución por compromisos de inversión del 99,77%, resultado que da cumplimiento a la meta programada para la entidad. De acuerdo con el análisis realizado al saldo sobrante, el valor de $16,0 millones se informarán como saldo no ejecutado de la fuente recursos administrados resultado de la liquidación de un contrato y lo demás por valor de $228,728, corresponden a saldos resultados de los procesos de contratación efectuados por la entidad.</t>
  </si>
  <si>
    <t>Termina la vigencia con total  compromisos en funcionamiento de $5.,563.0 millones que equivalen al 94,98% del total de funcionamiento, quedando un saldo por comprometer de $294,0 millones que corresponde al 5,2% del total de recursos en funcionamiento. Analizando los recursos no comprometidos por la entidad , de este total $232,5 millones equivalentes al 79,0%, se encuentran en el consolidado de Serviciso Personales y corresponde aquellos rubros dentro de la nómina que generan saldos a reintegrar a la Secretaría Distrital de Hacienda como son: Horas Extras, Prima Técnica y Cesantías Fondos Privados. El saldo restante por comprometer por valor de $61,5 millones (21,0%), se encuentra en el consolidado de Gastos Generales, en especial en el rubro Seguros Entidad resultado del proceso de contratación realizado, y servicios publicos.</t>
  </si>
  <si>
    <t>En la vigencia 2018, se presenta un consolidado de compromisos en el agregado de funcionamiento de $5,563,0 millones que correspondió al 94,98 del presupuesto por este agregado. Si bien estuvo por debajo de la meta planteada 100%, es importante tener en cuenta que un alto porcentaje de recursos no comprometidos ($232,5 millones), que equivalen al 79% de lo no comprometido se encuentran en el agregado de servicios personales, recursos que son proyectados por parte de la Dirección Distrital de Presupuesto, y tomando como base variables de incremento proyectadas que al ajustarse generan estos saldos. En lo que respecta al consolidado de Gastos Generales queda un saldo por comprometer de $61,5 millones del cual, un alto porcentaje ($32,0 millones), esta en seguros entidad resultado del proceso contractual realizado por parte de la entidad. Finalemente, del total de compromisos se giro a 31 de diciembre $5.485.7 millones que corresponde al 98,6% d elo comprometido y quedaron reservas presupuestales por valor de $77,3 millones todas en gastos generales que permiten garantizar los servicios esenciales mientras se contrata con presupuesto de la vigencia 2019.Lo anteriormente expuesto denota una gestion aceptable para la entidad si tenemos en cuenta que los recursos no utilizados se encuentran debidamente justificados.</t>
  </si>
  <si>
    <t>El cuarto  trimestre de la presente vigencia  terminó con un porcentaje de ejecución del  100%, por cuanto en el mes de diciembre se gestionó la liquidación del contrato efectuado por el rubro Gastos de Transporte y Comunicación con GEMPSA, que implico saldos a reintegrar por valor de $7,2 millones. En ese orden de ideas de da cumplimiento a la meta pactada en el sentido de girar y/o liquidar el 100% de las reservas constituidas a 31 de diciembre de 2017.</t>
  </si>
  <si>
    <t>Se socializará la información presupuestal en este agregado en el comité de seguimiento a la ejecución presupuestal a realizarse en el mes de enero.</t>
  </si>
  <si>
    <t>Si bien al cierre de la vigencia 2018, se dio cumplimiento a la meta establecida en el presente indicador,  en el sentido de gestionar el giro y/o anulación del saldo de las reservas constituidas a 31 de diciembre de 2017. Es importante tener en cuenta las directrices impartidas por la Secretaría Distrital de Hacienda y entes de control en cuanto a la constitución de reservas presupuestales, que como lo señala la Circular Externa DDP-04 del 23 de marzo de 2018, " Cabe reiterar que la constitución de reservas presupuestales , debe ser excepcional  y su constitución esta sujeta a la verificación de eventos imprevisibles y de manera complementaria a aquellos en que , de no constituirse, se afecte de manera sustancial la prestación del servicio". Adicionalmente señala " se deberá contar con una adecuada planeación de la contratación , lo cual permitirá la programación de los desembolsos para lograr un óptimo manejo del portafolio de inversiones".Lo anterior, a efectos que se tenga en cuenta por parte de la entidad lo citado en las normas relacionadas con la constitución de reservas como insumo al presente indicador.</t>
  </si>
  <si>
    <t xml:space="preserve">Rango de Gestion: Desempeño Excelente. A 31 de diciembre, en el cuarto trimestre la ejecución terminó con el 95% y acumulado del 93%. En noviembre fue rechazado un pago por la DDT  por error en la cuenta bancaria del proveedor Deproyectos por la suma de $78,000,000. El proveedor remitió por correo electrònico de una nueva cuenta, habilitada para giros a travès de la DDT. </t>
  </si>
  <si>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de Bogotá $265,997,574
</t>
    </r>
    <r>
      <rPr>
        <b/>
        <sz val="10"/>
        <rFont val="Arial"/>
        <family val="2"/>
      </rPr>
      <t>Noviembre 2018:</t>
    </r>
    <r>
      <rPr>
        <sz val="10"/>
        <rFont val="Arial"/>
        <family val="2"/>
      </rPr>
      <t xml:space="preserve">  Total recursos disponibles en entidades financieras $695,366,062. Limite concentración de recursos (80%) que para el período dió $556.292.850. Recursos disponibles en Banco de Bogotá $503,008,143
</t>
    </r>
    <r>
      <rPr>
        <b/>
        <sz val="10"/>
        <rFont val="Arial"/>
        <family val="2"/>
      </rPr>
      <t xml:space="preserve">Diciembre 2018: </t>
    </r>
    <r>
      <rPr>
        <i/>
        <sz val="10"/>
        <rFont val="Arial"/>
        <family val="2"/>
      </rPr>
      <t>A 31 de diciembre, el total recursos disponibles en entidades financieras $152.032.606. Limite concentración de recursos (80%) que para el período dió $121.626.085. Recursos disponibles en Banco de Bogotá $109.536.602</t>
    </r>
  </si>
  <si>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Av Villas $192,200,672
</t>
    </r>
    <r>
      <rPr>
        <b/>
        <sz val="10"/>
        <rFont val="Arial"/>
        <family val="2"/>
      </rPr>
      <t xml:space="preserve">Noviembre 2018:  </t>
    </r>
    <r>
      <rPr>
        <sz val="10"/>
        <rFont val="Arial"/>
        <family val="2"/>
      </rPr>
      <t xml:space="preserve">Total recursos disponibles en entidades financieras $695,366,062. Limite concentración de recursos (80%) que para el período dió $556.292.850. Recursos disponibles en Banco Av Villas $192,357,919
</t>
    </r>
    <r>
      <rPr>
        <b/>
        <sz val="10"/>
        <rFont val="Arial"/>
        <family val="2"/>
      </rPr>
      <t>Diciembre 2018:</t>
    </r>
    <r>
      <rPr>
        <sz val="10"/>
        <rFont val="Arial"/>
        <family val="2"/>
      </rPr>
      <t xml:space="preserve"> </t>
    </r>
    <r>
      <rPr>
        <i/>
        <sz val="10"/>
        <rFont val="Arial"/>
        <family val="2"/>
      </rPr>
      <t>A 31 de diciembre, el total recursos disponibles en entidades financieras $152.032.606. Limite concentración de recursos (80%) que para el período dió $121.626.085. Recursos disponibles en BancoAv Villas $42.496.004.</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</si>
</sst>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medium"/>
      <top>
        <color indexed="63"/>
      </top>
      <bottom>
        <color indexed="63"/>
      </botto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3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9" xfId="19" applyBorder="1" applyAlignment="1">
      <alignment vertical="center" wrapText="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20" xfId="19" applyFont="1" applyBorder="1" applyAlignment="1">
      <alignment horizontal="center" vertical="center"/>
    </xf>
    <xf numFmtId="0" fontId="48" fillId="6" borderId="21" xfId="19" applyFont="1" applyBorder="1" applyAlignment="1">
      <alignment horizontal="center" vertical="center"/>
    </xf>
    <xf numFmtId="3" fontId="32" fillId="6" borderId="22" xfId="19" applyNumberFormat="1" applyBorder="1" applyAlignment="1">
      <alignment horizontal="center" vertical="center" wrapText="1"/>
    </xf>
    <xf numFmtId="3" fontId="32" fillId="6" borderId="22" xfId="19" applyNumberFormat="1" applyBorder="1" applyAlignment="1">
      <alignment vertical="center" wrapText="1"/>
    </xf>
    <xf numFmtId="3" fontId="32" fillId="6" borderId="23" xfId="19" applyNumberFormat="1" applyBorder="1" applyAlignment="1">
      <alignment vertical="center" wrapText="1"/>
    </xf>
    <xf numFmtId="0" fontId="50" fillId="40" borderId="24" xfId="19" applyFont="1" applyFill="1" applyBorder="1" applyAlignment="1">
      <alignment horizontal="center" vertical="center" wrapText="1"/>
    </xf>
    <xf numFmtId="0" fontId="50" fillId="40" borderId="25" xfId="19" applyFont="1" applyFill="1" applyBorder="1" applyAlignment="1">
      <alignment horizontal="center" vertical="center" wrapText="1"/>
    </xf>
    <xf numFmtId="9" fontId="50" fillId="40" borderId="26" xfId="19" applyNumberFormat="1" applyFont="1" applyFill="1" applyBorder="1" applyAlignment="1">
      <alignment horizontal="center" vertical="center" wrapText="1"/>
    </xf>
    <xf numFmtId="9" fontId="32" fillId="34" borderId="27" xfId="50" applyNumberFormat="1" applyFont="1" applyFill="1" applyBorder="1" applyAlignment="1">
      <alignment horizontal="center" vertical="center"/>
    </xf>
    <xf numFmtId="9" fontId="32" fillId="34" borderId="28" xfId="19" applyNumberFormat="1" applyFill="1" applyBorder="1" applyAlignment="1">
      <alignment horizontal="center" vertical="center"/>
    </xf>
    <xf numFmtId="9" fontId="32" fillId="34" borderId="29" xfId="50" applyNumberFormat="1" applyFont="1" applyFill="1" applyBorder="1" applyAlignment="1">
      <alignment horizontal="center" vertical="center"/>
    </xf>
    <xf numFmtId="9" fontId="50" fillId="40" borderId="25" xfId="19" applyNumberFormat="1" applyFont="1" applyFill="1" applyBorder="1" applyAlignment="1">
      <alignment horizontal="center" vertical="center" wrapText="1"/>
    </xf>
    <xf numFmtId="0" fontId="48" fillId="6" borderId="30" xfId="19" applyFont="1" applyBorder="1" applyAlignment="1">
      <alignment horizontal="center" vertical="center"/>
    </xf>
    <xf numFmtId="0" fontId="32" fillId="6" borderId="31" xfId="19" applyBorder="1" applyAlignment="1">
      <alignment vertical="center" wrapText="1"/>
    </xf>
    <xf numFmtId="0" fontId="32"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2" fillId="6" borderId="36" xfId="19" applyNumberFormat="1" applyFont="1" applyBorder="1" applyAlignment="1">
      <alignment horizontal="center" vertical="center"/>
    </xf>
    <xf numFmtId="9" fontId="32"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2" fillId="6" borderId="28" xfId="19" applyNumberFormat="1" applyFont="1" applyBorder="1" applyAlignment="1">
      <alignment horizontal="center" vertical="center"/>
    </xf>
    <xf numFmtId="3" fontId="32" fillId="6" borderId="36" xfId="20" applyNumberFormat="1" applyFont="1" applyBorder="1" applyAlignment="1">
      <alignment horizontal="center" vertical="center" wrapText="1"/>
    </xf>
    <xf numFmtId="3" fontId="32"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2" fillId="6" borderId="31" xfId="19" applyNumberFormat="1" applyFont="1" applyBorder="1" applyAlignment="1">
      <alignment horizontal="center" vertical="center"/>
    </xf>
    <xf numFmtId="3" fontId="32" fillId="6" borderId="31" xfId="19" applyNumberFormat="1" applyFont="1" applyBorder="1" applyAlignment="1">
      <alignment horizontal="center" vertical="center" wrapText="1"/>
    </xf>
    <xf numFmtId="10" fontId="32" fillId="34" borderId="12" xfId="19" applyNumberFormat="1" applyFill="1" applyBorder="1" applyAlignment="1">
      <alignment horizontal="center" vertical="center"/>
    </xf>
    <xf numFmtId="10" fontId="32"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2"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0" fillId="40" borderId="30" xfId="19" applyFont="1" applyFill="1" applyBorder="1" applyAlignment="1">
      <alignment horizontal="center" vertical="center" wrapText="1"/>
    </xf>
    <xf numFmtId="0" fontId="50" fillId="40" borderId="31" xfId="19" applyFont="1" applyFill="1" applyBorder="1" applyAlignment="1">
      <alignment horizontal="center" vertical="center" wrapText="1"/>
    </xf>
    <xf numFmtId="9" fontId="50" fillId="40" borderId="31" xfId="19" applyNumberFormat="1" applyFont="1" applyFill="1" applyBorder="1" applyAlignment="1">
      <alignment horizontal="center" vertical="center" wrapText="1"/>
    </xf>
    <xf numFmtId="9" fontId="50" fillId="40" borderId="35" xfId="19" applyNumberFormat="1" applyFont="1" applyFill="1" applyBorder="1" applyAlignment="1">
      <alignment horizontal="center" vertical="center" wrapText="1"/>
    </xf>
    <xf numFmtId="9" fontId="32" fillId="6" borderId="12" xfId="19" applyNumberFormat="1" applyFont="1" applyBorder="1" applyAlignment="1">
      <alignment horizontal="center" vertical="center"/>
    </xf>
    <xf numFmtId="9" fontId="32" fillId="34" borderId="39" xfId="19" applyNumberFormat="1" applyFill="1" applyBorder="1" applyAlignment="1">
      <alignment horizontal="center" vertical="center"/>
    </xf>
    <xf numFmtId="9" fontId="32" fillId="6" borderId="22" xfId="19" applyNumberFormat="1" applyFont="1" applyBorder="1" applyAlignment="1">
      <alignment horizontal="center" vertical="center"/>
    </xf>
    <xf numFmtId="9" fontId="32" fillId="34" borderId="40" xfId="50"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0" borderId="41" xfId="19" applyFont="1" applyFill="1" applyBorder="1" applyAlignment="1">
      <alignment horizontal="center" vertical="center" wrapText="1"/>
    </xf>
    <xf numFmtId="0" fontId="50" fillId="40" borderId="42" xfId="19" applyFont="1" applyFill="1" applyBorder="1" applyAlignment="1">
      <alignment horizontal="center" vertical="center" wrapText="1"/>
    </xf>
    <xf numFmtId="9" fontId="50" fillId="40" borderId="42" xfId="19" applyNumberFormat="1" applyFont="1" applyFill="1" applyBorder="1" applyAlignment="1">
      <alignment horizontal="center" vertical="center" wrapText="1"/>
    </xf>
    <xf numFmtId="9" fontId="50" fillId="40" borderId="43" xfId="19" applyNumberFormat="1" applyFont="1" applyFill="1" applyBorder="1" applyAlignment="1">
      <alignment horizontal="center" vertical="center" wrapText="1"/>
    </xf>
    <xf numFmtId="3" fontId="32" fillId="6" borderId="31" xfId="20" applyNumberFormat="1" applyFont="1" applyBorder="1" applyAlignment="1">
      <alignment horizontal="center" vertical="center" wrapText="1"/>
    </xf>
    <xf numFmtId="184" fontId="32" fillId="34" borderId="31" xfId="50" applyNumberFormat="1" applyFont="1" applyFill="1" applyBorder="1" applyAlignment="1">
      <alignment horizontal="center" vertical="center"/>
    </xf>
    <xf numFmtId="3" fontId="32" fillId="6" borderId="22" xfId="20" applyNumberFormat="1" applyFont="1" applyBorder="1" applyAlignment="1">
      <alignment horizontal="center" vertical="center" wrapText="1"/>
    </xf>
    <xf numFmtId="185" fontId="32" fillId="34" borderId="12" xfId="19" applyNumberFormat="1" applyFill="1" applyBorder="1" applyAlignment="1">
      <alignment horizontal="center" vertical="center"/>
    </xf>
    <xf numFmtId="10" fontId="32" fillId="34" borderId="31" xfId="19" applyNumberFormat="1" applyFill="1" applyBorder="1" applyAlignment="1">
      <alignment horizontal="center" vertical="center"/>
    </xf>
    <xf numFmtId="10" fontId="32" fillId="34" borderId="35" xfId="19" applyNumberFormat="1" applyFill="1" applyBorder="1" applyAlignment="1">
      <alignment horizontal="center" vertical="center"/>
    </xf>
    <xf numFmtId="184" fontId="32" fillId="34" borderId="22" xfId="50" applyNumberFormat="1" applyFont="1" applyFill="1" applyBorder="1" applyAlignment="1">
      <alignment horizontal="center" vertical="center"/>
    </xf>
    <xf numFmtId="9" fontId="32" fillId="34" borderId="40"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2" fillId="34" borderId="31" xfId="19" applyNumberFormat="1" applyFill="1" applyBorder="1" applyAlignment="1">
      <alignment horizontal="center" vertical="center"/>
    </xf>
    <xf numFmtId="9" fontId="32"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2" fillId="34" borderId="22" xfId="19" applyNumberFormat="1" applyFill="1" applyBorder="1" applyAlignment="1">
      <alignment horizontal="center" vertical="center"/>
    </xf>
    <xf numFmtId="10" fontId="32" fillId="34" borderId="29" xfId="50" applyNumberFormat="1" applyFont="1" applyFill="1" applyBorder="1" applyAlignment="1">
      <alignment horizontal="center"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5"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2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625"/>
          <c:h val="0.924"/>
        </c:manualLayout>
      </c:layout>
      <c:bar3DChart>
        <c:barDir val="col"/>
        <c:grouping val="clustered"/>
        <c:varyColors val="0"/>
        <c:ser>
          <c:idx val="2"/>
          <c:order val="0"/>
          <c:tx>
            <c:strRef>
              <c:f>'Presupuesto de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Inversion'!$C$36:$C$39</c:f>
              <c:numCache/>
            </c:numRef>
          </c:val>
          <c:shape val="cylinder"/>
        </c:ser>
        <c:ser>
          <c:idx val="0"/>
          <c:order val="1"/>
          <c:tx>
            <c:strRef>
              <c:f>'Presupuesto de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Inversion'!$B$36:$B$39</c:f>
              <c:strCache/>
            </c:strRef>
          </c:cat>
          <c:val>
            <c:numRef>
              <c:f>'Presupuesto de Inversion'!$H$36:$H$39</c:f>
              <c:numCache/>
            </c:numRef>
          </c:val>
          <c:shape val="cylinder"/>
        </c:ser>
        <c:shape val="cylinder"/>
        <c:axId val="41912606"/>
        <c:axId val="41669135"/>
      </c:bar3DChart>
      <c:catAx>
        <c:axId val="41912606"/>
        <c:scaling>
          <c:orientation val="minMax"/>
        </c:scaling>
        <c:axPos val="b"/>
        <c:delete val="0"/>
        <c:numFmt formatCode="General" sourceLinked="1"/>
        <c:majorTickMark val="none"/>
        <c:minorTickMark val="none"/>
        <c:tickLblPos val="nextTo"/>
        <c:spPr>
          <a:ln w="3175">
            <a:solidFill>
              <a:srgbClr val="808080"/>
            </a:solidFill>
          </a:ln>
        </c:spPr>
        <c:crossAx val="41669135"/>
        <c:crossesAt val="0"/>
        <c:auto val="1"/>
        <c:lblOffset val="100"/>
        <c:tickLblSkip val="1"/>
        <c:noMultiLvlLbl val="0"/>
      </c:catAx>
      <c:valAx>
        <c:axId val="4166913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1912606"/>
        <c:crossesAt val="1"/>
        <c:crossBetween val="between"/>
        <c:dispUnits/>
        <c:majorUnit val="100"/>
        <c:minorUnit val="100"/>
      </c:valAx>
      <c:spPr>
        <a:noFill/>
        <a:ln>
          <a:noFill/>
        </a:ln>
      </c:spPr>
    </c:plotArea>
    <c:legend>
      <c:legendPos val="r"/>
      <c:layout>
        <c:manualLayout>
          <c:xMode val="edge"/>
          <c:yMode val="edge"/>
          <c:x val="0.846"/>
          <c:y val="0.4105"/>
          <c:w val="0.1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'Presupuesto de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Funcionamiento'!$C$36:$C$39</c:f>
              <c:numCache/>
            </c:numRef>
          </c:val>
          <c:shape val="cylinder"/>
        </c:ser>
        <c:ser>
          <c:idx val="0"/>
          <c:order val="1"/>
          <c:tx>
            <c:strRef>
              <c:f>'Presupuesto de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Funcionamiento'!$B$36:$B$39</c:f>
              <c:strCache/>
            </c:strRef>
          </c:cat>
          <c:val>
            <c:numRef>
              <c:f>'Presupuesto de Funcionamiento'!$H$36:$H$39</c:f>
              <c:numCache/>
            </c:numRef>
          </c:val>
          <c:shape val="cylinder"/>
        </c:ser>
        <c:shape val="cylinder"/>
        <c:axId val="39477896"/>
        <c:axId val="19756745"/>
      </c:bar3DChart>
      <c:catAx>
        <c:axId val="39477896"/>
        <c:scaling>
          <c:orientation val="minMax"/>
        </c:scaling>
        <c:axPos val="b"/>
        <c:delete val="0"/>
        <c:numFmt formatCode="General" sourceLinked="1"/>
        <c:majorTickMark val="none"/>
        <c:minorTickMark val="none"/>
        <c:tickLblPos val="nextTo"/>
        <c:spPr>
          <a:ln w="3175">
            <a:solidFill>
              <a:srgbClr val="808080"/>
            </a:solidFill>
          </a:ln>
        </c:spPr>
        <c:crossAx val="19756745"/>
        <c:crosses val="autoZero"/>
        <c:auto val="1"/>
        <c:lblOffset val="100"/>
        <c:tickLblSkip val="1"/>
        <c:noMultiLvlLbl val="0"/>
      </c:catAx>
      <c:valAx>
        <c:axId val="1975674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9477896"/>
        <c:crossesAt val="1"/>
        <c:crossBetween val="between"/>
        <c:dispUnits/>
        <c:majorUnit val="1680351.3436000003"/>
        <c:min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'Giros Reservas'!$C$36:$C$39</c:f>
              <c:numCache/>
            </c:numRef>
          </c:val>
          <c:shape val="cylinder"/>
        </c:ser>
        <c:ser>
          <c:idx val="0"/>
          <c:order val="1"/>
          <c:tx>
            <c:strRef>
              <c:f>'Giros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'Giros Reservas'!$B$36:$B$39</c:f>
              <c:strCache/>
            </c:strRef>
          </c:cat>
          <c:val>
            <c:numRef>
              <c:f>'Giros Reservas'!$H$36:$H$39</c:f>
              <c:numCache/>
            </c:numRef>
          </c:val>
          <c:shape val="cylinder"/>
        </c:ser>
        <c:shape val="cylinder"/>
        <c:axId val="43592978"/>
        <c:axId val="56792483"/>
      </c:bar3DChart>
      <c:catAx>
        <c:axId val="43592978"/>
        <c:scaling>
          <c:orientation val="minMax"/>
        </c:scaling>
        <c:axPos val="b"/>
        <c:delete val="0"/>
        <c:numFmt formatCode="General" sourceLinked="1"/>
        <c:majorTickMark val="none"/>
        <c:minorTickMark val="none"/>
        <c:tickLblPos val="nextTo"/>
        <c:spPr>
          <a:ln w="3175">
            <a:solidFill>
              <a:srgbClr val="808080"/>
            </a:solidFill>
          </a:ln>
        </c:spPr>
        <c:crossAx val="56792483"/>
        <c:crosses val="autoZero"/>
        <c:auto val="1"/>
        <c:lblOffset val="100"/>
        <c:tickLblSkip val="1"/>
        <c:noMultiLvlLbl val="0"/>
      </c:catAx>
      <c:valAx>
        <c:axId val="5679248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592978"/>
        <c:crossesAt val="1"/>
        <c:crossBetween val="between"/>
        <c:dispUnits/>
        <c:maj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425"/>
          <c:w val="0.7385"/>
          <c:h val="0.906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41370300"/>
        <c:axId val="36788381"/>
      </c:bar3DChart>
      <c:catAx>
        <c:axId val="41370300"/>
        <c:scaling>
          <c:orientation val="minMax"/>
        </c:scaling>
        <c:axPos val="b"/>
        <c:delete val="0"/>
        <c:numFmt formatCode="General" sourceLinked="1"/>
        <c:majorTickMark val="none"/>
        <c:minorTickMark val="none"/>
        <c:tickLblPos val="nextTo"/>
        <c:spPr>
          <a:ln w="3175">
            <a:solidFill>
              <a:srgbClr val="808080"/>
            </a:solidFill>
          </a:ln>
        </c:spPr>
        <c:crossAx val="36788381"/>
        <c:crosses val="autoZero"/>
        <c:auto val="1"/>
        <c:lblOffset val="100"/>
        <c:tickLblSkip val="1"/>
        <c:noMultiLvlLbl val="0"/>
      </c:catAx>
      <c:valAx>
        <c:axId val="3678838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370300"/>
        <c:crossesAt val="1"/>
        <c:crossBetween val="between"/>
        <c:dispUnits/>
        <c:majorUnit val="1"/>
      </c:valAx>
      <c:spPr>
        <a:noFill/>
        <a:ln>
          <a:noFill/>
        </a:ln>
      </c:spPr>
    </c:plotArea>
    <c:legend>
      <c:legendPos val="r"/>
      <c:layout>
        <c:manualLayout>
          <c:xMode val="edge"/>
          <c:yMode val="edge"/>
          <c:x val="0.7685"/>
          <c:y val="0.39"/>
          <c:w val="0.22525"/>
          <c:h val="0.20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45"/>
          <c:w val="0.7575"/>
          <c:h val="0.905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62659974"/>
        <c:axId val="27068855"/>
      </c:bar3DChart>
      <c:catAx>
        <c:axId val="62659974"/>
        <c:scaling>
          <c:orientation val="minMax"/>
        </c:scaling>
        <c:axPos val="b"/>
        <c:delete val="0"/>
        <c:numFmt formatCode="General" sourceLinked="1"/>
        <c:majorTickMark val="none"/>
        <c:minorTickMark val="none"/>
        <c:tickLblPos val="nextTo"/>
        <c:spPr>
          <a:ln w="3175">
            <a:solidFill>
              <a:srgbClr val="808080"/>
            </a:solidFill>
          </a:ln>
        </c:spPr>
        <c:crossAx val="27068855"/>
        <c:crosses val="autoZero"/>
        <c:auto val="1"/>
        <c:lblOffset val="100"/>
        <c:tickLblSkip val="1"/>
        <c:noMultiLvlLbl val="0"/>
      </c:catAx>
      <c:valAx>
        <c:axId val="2706885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2659974"/>
        <c:crossesAt val="1"/>
        <c:crossBetween val="between"/>
        <c:dispUnits/>
        <c:majorUnit val="1"/>
      </c:valAx>
      <c:spPr>
        <a:noFill/>
        <a:ln>
          <a:noFill/>
        </a:ln>
      </c:spPr>
    </c:plotArea>
    <c:legend>
      <c:legendPos val="r"/>
      <c:layout>
        <c:manualLayout>
          <c:xMode val="edge"/>
          <c:yMode val="edge"/>
          <c:x val="0.78475"/>
          <c:y val="0.39175"/>
          <c:w val="0.2095"/>
          <c:h val="0.20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779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42293104"/>
        <c:axId val="45093617"/>
      </c:bar3DChart>
      <c:catAx>
        <c:axId val="42293104"/>
        <c:scaling>
          <c:orientation val="minMax"/>
        </c:scaling>
        <c:axPos val="b"/>
        <c:delete val="0"/>
        <c:numFmt formatCode="General" sourceLinked="1"/>
        <c:majorTickMark val="none"/>
        <c:minorTickMark val="none"/>
        <c:tickLblPos val="nextTo"/>
        <c:spPr>
          <a:ln w="3175">
            <a:solidFill>
              <a:srgbClr val="808080"/>
            </a:solidFill>
          </a:ln>
        </c:spPr>
        <c:crossAx val="45093617"/>
        <c:crosses val="autoZero"/>
        <c:auto val="1"/>
        <c:lblOffset val="100"/>
        <c:tickLblSkip val="1"/>
        <c:noMultiLvlLbl val="0"/>
      </c:catAx>
      <c:valAx>
        <c:axId val="4509361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293104"/>
        <c:crossesAt val="1"/>
        <c:crossBetween val="between"/>
        <c:dispUnits/>
        <c:majorUnit val="1"/>
      </c:valAx>
      <c:spPr>
        <a:noFill/>
        <a:ln>
          <a:noFill/>
        </a:ln>
      </c:spPr>
    </c:plotArea>
    <c:legend>
      <c:legendPos val="r"/>
      <c:layout>
        <c:manualLayout>
          <c:xMode val="edge"/>
          <c:yMode val="edge"/>
          <c:x val="0.80425"/>
          <c:y val="0.41075"/>
          <c:w val="0.1905"/>
          <c:h val="0.167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B151" sqref="B151"/>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57" t="s">
        <v>6</v>
      </c>
    </row>
    <row r="4" spans="1:15" ht="14.25" customHeight="1" thickBot="1">
      <c r="A4" s="13"/>
      <c r="B4" s="14"/>
      <c r="C4" s="15"/>
      <c r="D4" s="15"/>
      <c r="E4" s="15"/>
      <c r="F4" s="15"/>
      <c r="G4" s="15"/>
      <c r="H4" s="15"/>
      <c r="I4" s="15"/>
      <c r="J4" s="15"/>
      <c r="K4" s="16"/>
      <c r="L4" s="16"/>
      <c r="M4" s="17"/>
      <c r="O4" s="57" t="s">
        <v>8</v>
      </c>
    </row>
    <row r="5" spans="1:15" ht="13.5" thickBot="1">
      <c r="A5" s="151" t="s">
        <v>60</v>
      </c>
      <c r="B5" s="152"/>
      <c r="C5" s="152"/>
      <c r="D5" s="152"/>
      <c r="E5" s="152"/>
      <c r="F5" s="152"/>
      <c r="G5" s="152"/>
      <c r="H5" s="152"/>
      <c r="I5" s="152"/>
      <c r="J5" s="152"/>
      <c r="K5" s="152"/>
      <c r="L5" s="152"/>
      <c r="M5" s="153"/>
      <c r="O5" s="57"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57" t="s">
        <v>13</v>
      </c>
    </row>
    <row r="8" spans="1:15" ht="30" customHeight="1" thickBot="1">
      <c r="A8" s="176" t="s">
        <v>4</v>
      </c>
      <c r="B8" s="177"/>
      <c r="C8" s="212" t="s">
        <v>125</v>
      </c>
      <c r="D8" s="213"/>
      <c r="E8" s="213"/>
      <c r="F8" s="213"/>
      <c r="G8" s="213"/>
      <c r="H8" s="213"/>
      <c r="I8" s="213"/>
      <c r="J8" s="213"/>
      <c r="K8" s="213"/>
      <c r="L8" s="213"/>
      <c r="M8" s="214"/>
      <c r="O8" s="57" t="s">
        <v>18</v>
      </c>
    </row>
    <row r="9" spans="1:16" ht="30" customHeight="1" thickBot="1">
      <c r="A9" s="176" t="s">
        <v>5</v>
      </c>
      <c r="B9" s="177"/>
      <c r="C9" s="222" t="s">
        <v>68</v>
      </c>
      <c r="D9" s="223"/>
      <c r="E9" s="223"/>
      <c r="F9" s="223"/>
      <c r="G9" s="223"/>
      <c r="H9" s="223"/>
      <c r="I9" s="223"/>
      <c r="J9" s="223"/>
      <c r="K9" s="223"/>
      <c r="L9" s="223"/>
      <c r="M9" s="224"/>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76" t="s">
        <v>7</v>
      </c>
      <c r="B11" s="177"/>
      <c r="C11" s="208" t="s">
        <v>126</v>
      </c>
      <c r="D11" s="209"/>
      <c r="E11" s="209"/>
      <c r="F11" s="209"/>
      <c r="G11" s="209"/>
      <c r="H11" s="209"/>
      <c r="I11" s="209"/>
      <c r="J11" s="209"/>
      <c r="K11" s="28" t="s">
        <v>82</v>
      </c>
      <c r="L11" s="210" t="s">
        <v>175</v>
      </c>
      <c r="M11" s="211"/>
      <c r="O11" s="57" t="s">
        <v>21</v>
      </c>
    </row>
    <row r="12" spans="1:15" ht="30" customHeight="1" thickBot="1">
      <c r="A12" s="176" t="s">
        <v>9</v>
      </c>
      <c r="B12" s="177"/>
      <c r="C12" s="212" t="s">
        <v>128</v>
      </c>
      <c r="D12" s="213"/>
      <c r="E12" s="213"/>
      <c r="F12" s="213"/>
      <c r="G12" s="213"/>
      <c r="H12" s="213"/>
      <c r="I12" s="213"/>
      <c r="J12" s="213"/>
      <c r="K12" s="213"/>
      <c r="L12" s="213"/>
      <c r="M12" s="214"/>
      <c r="O12" s="57" t="s">
        <v>0</v>
      </c>
    </row>
    <row r="13" spans="1:15" ht="30" customHeight="1" thickBot="1">
      <c r="A13" s="176" t="s">
        <v>98</v>
      </c>
      <c r="B13" s="177"/>
      <c r="C13" s="212" t="s">
        <v>145</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5" t="s">
        <v>129</v>
      </c>
      <c r="D15" s="217"/>
      <c r="E15" s="217"/>
      <c r="F15" s="217"/>
      <c r="G15" s="217"/>
      <c r="H15" s="217"/>
      <c r="I15" s="217"/>
      <c r="J15" s="217"/>
      <c r="K15" s="217"/>
      <c r="L15" s="217"/>
      <c r="M15" s="216"/>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57" t="s">
        <v>27</v>
      </c>
    </row>
    <row r="19" spans="1:15" ht="30" customHeight="1" thickBot="1">
      <c r="A19" s="193" t="s">
        <v>151</v>
      </c>
      <c r="B19" s="194"/>
      <c r="C19" s="199" t="s">
        <v>85</v>
      </c>
      <c r="D19" s="187"/>
      <c r="E19" s="4">
        <v>1</v>
      </c>
      <c r="F19" s="202" t="s">
        <v>139</v>
      </c>
      <c r="G19" s="203"/>
      <c r="H19" s="204"/>
      <c r="I19" s="77" t="s">
        <v>97</v>
      </c>
      <c r="J19" s="205" t="s">
        <v>146</v>
      </c>
      <c r="K19" s="206"/>
      <c r="L19" s="207"/>
      <c r="M19" s="7" t="s">
        <v>122</v>
      </c>
      <c r="O19" s="57" t="s">
        <v>28</v>
      </c>
    </row>
    <row r="20" spans="1:15" ht="30" customHeight="1" thickBot="1">
      <c r="A20" s="195"/>
      <c r="B20" s="196"/>
      <c r="C20" s="200"/>
      <c r="D20" s="188"/>
      <c r="E20" s="4">
        <v>2</v>
      </c>
      <c r="F20" s="202" t="s">
        <v>140</v>
      </c>
      <c r="G20" s="203"/>
      <c r="H20" s="204"/>
      <c r="I20" s="77" t="s">
        <v>97</v>
      </c>
      <c r="J20" s="205" t="s">
        <v>146</v>
      </c>
      <c r="K20" s="206"/>
      <c r="L20" s="207"/>
      <c r="M20" s="7" t="s">
        <v>122</v>
      </c>
      <c r="O20" s="57" t="s">
        <v>3</v>
      </c>
    </row>
    <row r="21" spans="1:15" ht="30" customHeight="1" thickBot="1">
      <c r="A21" s="195"/>
      <c r="B21" s="196"/>
      <c r="C21" s="200"/>
      <c r="D21" s="188"/>
      <c r="E21" s="4"/>
      <c r="F21" s="202"/>
      <c r="G21" s="203"/>
      <c r="H21" s="204"/>
      <c r="I21" s="66"/>
      <c r="J21" s="205"/>
      <c r="K21" s="206"/>
      <c r="L21" s="207"/>
      <c r="M21" s="7"/>
      <c r="O21" s="57" t="s">
        <v>29</v>
      </c>
    </row>
    <row r="22" spans="1:15" ht="30" customHeight="1" thickBot="1">
      <c r="A22" s="197"/>
      <c r="B22" s="198"/>
      <c r="C22" s="201"/>
      <c r="D22" s="190"/>
      <c r="E22" s="4"/>
      <c r="F22" s="202"/>
      <c r="G22" s="203"/>
      <c r="H22" s="204"/>
      <c r="I22" s="66"/>
      <c r="J22" s="205"/>
      <c r="K22" s="206"/>
      <c r="L22" s="207"/>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62" t="s">
        <v>147</v>
      </c>
      <c r="M26" s="163"/>
      <c r="O26" s="75" t="s">
        <v>61</v>
      </c>
    </row>
    <row r="27" spans="1:15" ht="30" customHeight="1" thickBot="1">
      <c r="A27" s="73"/>
      <c r="B27" s="70"/>
      <c r="C27" s="69"/>
      <c r="D27" s="69"/>
      <c r="E27" s="150"/>
      <c r="F27" s="71" t="s">
        <v>118</v>
      </c>
      <c r="G27" s="96" t="s">
        <v>147</v>
      </c>
      <c r="H27" s="96" t="s">
        <v>147</v>
      </c>
      <c r="I27" s="96" t="s">
        <v>147</v>
      </c>
      <c r="J27" s="96" t="s">
        <v>147</v>
      </c>
      <c r="K27" s="96" t="s">
        <v>147</v>
      </c>
      <c r="L27" s="162" t="s">
        <v>147</v>
      </c>
      <c r="M27" s="163"/>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64" t="s">
        <v>94</v>
      </c>
      <c r="B29" s="165"/>
      <c r="C29" s="166"/>
      <c r="D29" s="182" t="s">
        <v>77</v>
      </c>
      <c r="E29" s="183"/>
      <c r="F29" s="62">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63">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7">
        <v>0.6</v>
      </c>
      <c r="D36" s="98">
        <v>4200878359</v>
      </c>
      <c r="E36" s="98">
        <v>5180365000</v>
      </c>
      <c r="F36" s="48"/>
      <c r="G36" s="49"/>
      <c r="H36" s="130">
        <f>D36/E36</f>
        <v>0.810923237841349</v>
      </c>
      <c r="I36" s="131">
        <v>0.81</v>
      </c>
      <c r="J36" s="61"/>
      <c r="K36" s="61"/>
      <c r="L36" s="61"/>
      <c r="M36" s="74"/>
      <c r="O36" s="75" t="s">
        <v>65</v>
      </c>
      <c r="AI36"/>
      <c r="AL36" s="1"/>
    </row>
    <row r="37" spans="1:38" ht="27" customHeight="1">
      <c r="A37" s="64"/>
      <c r="B37" s="35" t="s">
        <v>34</v>
      </c>
      <c r="C37" s="85">
        <v>0.8</v>
      </c>
      <c r="D37" s="8">
        <v>4203258359</v>
      </c>
      <c r="E37" s="8">
        <f>+E36</f>
        <v>5180365000</v>
      </c>
      <c r="F37" s="30"/>
      <c r="G37" s="29"/>
      <c r="H37" s="129">
        <f>+D37/E37</f>
        <v>0.8113826649280504</v>
      </c>
      <c r="I37" s="100">
        <f>+H37</f>
        <v>0.8113826649280504</v>
      </c>
      <c r="J37" s="61"/>
      <c r="K37" s="61"/>
      <c r="L37" s="61"/>
      <c r="M37" s="74"/>
      <c r="O37" s="75" t="s">
        <v>66</v>
      </c>
      <c r="AI37"/>
      <c r="AL37" s="1"/>
    </row>
    <row r="38" spans="1:38" ht="27" customHeight="1">
      <c r="A38" s="64"/>
      <c r="B38" s="35" t="s">
        <v>35</v>
      </c>
      <c r="C38" s="85">
        <v>0.9</v>
      </c>
      <c r="D38" s="8">
        <v>6844089217</v>
      </c>
      <c r="E38" s="8">
        <f>+E37+1731327484</f>
        <v>6911692484</v>
      </c>
      <c r="F38" s="30"/>
      <c r="G38" s="29"/>
      <c r="H38" s="99">
        <f>+D38/E38</f>
        <v>0.9902189995928644</v>
      </c>
      <c r="I38" s="100">
        <f>+H38</f>
        <v>0.9902189995928644</v>
      </c>
      <c r="J38" s="61"/>
      <c r="K38" s="61"/>
      <c r="L38" s="61"/>
      <c r="M38" s="74"/>
      <c r="O38" s="21" t="s">
        <v>69</v>
      </c>
      <c r="AI38"/>
      <c r="AL38" s="1"/>
    </row>
    <row r="39" spans="1:38" ht="27" customHeight="1" thickBot="1">
      <c r="A39" s="64"/>
      <c r="B39" s="36" t="s">
        <v>36</v>
      </c>
      <c r="C39" s="91">
        <v>1</v>
      </c>
      <c r="D39" s="37">
        <v>6895463756</v>
      </c>
      <c r="E39" s="37">
        <f>+E38</f>
        <v>6911692484</v>
      </c>
      <c r="F39" s="38"/>
      <c r="G39" s="39"/>
      <c r="H39" s="140">
        <f>+D39/E39</f>
        <v>0.9976519892866229</v>
      </c>
      <c r="I39" s="141">
        <f>+H39</f>
        <v>0.9976519892866229</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8.5" customHeight="1" thickBot="1">
      <c r="A61" s="10" t="s">
        <v>33</v>
      </c>
      <c r="B61" s="154" t="s">
        <v>185</v>
      </c>
      <c r="C61" s="155"/>
      <c r="D61" s="155"/>
      <c r="E61" s="155"/>
      <c r="F61" s="34"/>
      <c r="G61" s="135" t="s">
        <v>144</v>
      </c>
      <c r="H61" s="156"/>
      <c r="I61" s="157"/>
      <c r="J61" s="157"/>
      <c r="K61" s="157"/>
      <c r="L61" s="157"/>
      <c r="M61" s="158"/>
      <c r="AN61" s="1" t="e">
        <f>AN59+1</f>
        <v>#REF!</v>
      </c>
    </row>
    <row r="62" spans="1:40" ht="60" customHeight="1" thickBot="1">
      <c r="A62" s="10" t="s">
        <v>34</v>
      </c>
      <c r="B62" s="154" t="s">
        <v>186</v>
      </c>
      <c r="C62" s="155"/>
      <c r="D62" s="155"/>
      <c r="E62" s="155"/>
      <c r="F62" s="34"/>
      <c r="G62" s="135" t="s">
        <v>144</v>
      </c>
      <c r="H62" s="156"/>
      <c r="I62" s="157"/>
      <c r="J62" s="157"/>
      <c r="K62" s="157"/>
      <c r="L62" s="157"/>
      <c r="M62" s="158"/>
      <c r="AN62" s="1" t="e">
        <f t="shared" si="0"/>
        <v>#REF!</v>
      </c>
    </row>
    <row r="63" spans="1:40" ht="72" customHeight="1" thickBot="1">
      <c r="A63" s="10" t="s">
        <v>41</v>
      </c>
      <c r="B63" s="142" t="s">
        <v>187</v>
      </c>
      <c r="C63" s="143"/>
      <c r="D63" s="143"/>
      <c r="E63" s="143"/>
      <c r="F63" s="34"/>
      <c r="G63" s="34"/>
      <c r="H63" s="144" t="s">
        <v>188</v>
      </c>
      <c r="I63" s="145"/>
      <c r="J63" s="145"/>
      <c r="K63" s="145"/>
      <c r="L63" s="145"/>
      <c r="M63" s="146"/>
      <c r="AN63" s="1" t="e">
        <f>#REF!+1</f>
        <v>#REF!</v>
      </c>
    </row>
    <row r="64" spans="1:40" ht="108" customHeight="1" thickBot="1">
      <c r="A64" s="10" t="s">
        <v>36</v>
      </c>
      <c r="B64" s="142" t="s">
        <v>197</v>
      </c>
      <c r="C64" s="143"/>
      <c r="D64" s="143"/>
      <c r="E64" s="143"/>
      <c r="F64" s="34"/>
      <c r="G64" s="136" t="s">
        <v>172</v>
      </c>
      <c r="H64" s="144" t="s">
        <v>184</v>
      </c>
      <c r="I64" s="145"/>
      <c r="J64" s="145"/>
      <c r="K64" s="145"/>
      <c r="L64" s="145"/>
      <c r="M64" s="146"/>
      <c r="AN64" s="1" t="e">
        <f t="shared" si="0"/>
        <v>#REF!</v>
      </c>
    </row>
    <row r="65" spans="1:40" ht="156.75" customHeight="1" thickBot="1">
      <c r="A65" s="10" t="s">
        <v>42</v>
      </c>
      <c r="B65" s="142" t="s">
        <v>196</v>
      </c>
      <c r="C65" s="143"/>
      <c r="D65" s="143"/>
      <c r="E65" s="143"/>
      <c r="F65" s="34"/>
      <c r="G65" s="34" t="s">
        <v>172</v>
      </c>
      <c r="H65" s="144" t="s">
        <v>184</v>
      </c>
      <c r="I65" s="145"/>
      <c r="J65" s="145"/>
      <c r="K65" s="145"/>
      <c r="L65" s="145"/>
      <c r="M65" s="146"/>
      <c r="AN65" s="1" t="e">
        <f>#REF!+1</f>
        <v>#REF!</v>
      </c>
    </row>
    <row r="66" spans="1:40" ht="24.75" customHeight="1">
      <c r="A66" s="56"/>
      <c r="B66" s="171"/>
      <c r="C66" s="171"/>
      <c r="D66" s="171"/>
      <c r="E66" s="171"/>
      <c r="F66" s="171"/>
      <c r="G66" s="171"/>
      <c r="H66" s="171"/>
      <c r="I66" s="171"/>
      <c r="J66" s="171"/>
      <c r="K66" s="171"/>
      <c r="L66" s="171"/>
      <c r="M66" s="171"/>
      <c r="AN66" s="1" t="e">
        <f t="shared" si="0"/>
        <v>#REF!</v>
      </c>
    </row>
    <row r="67" spans="1:40" ht="24.75" customHeight="1" hidden="1">
      <c r="A67" s="56"/>
      <c r="B67" s="171"/>
      <c r="C67" s="171"/>
      <c r="D67" s="171"/>
      <c r="E67" s="171"/>
      <c r="F67" s="171"/>
      <c r="G67" s="171"/>
      <c r="H67" s="171"/>
      <c r="I67" s="171"/>
      <c r="J67" s="171"/>
      <c r="K67" s="171"/>
      <c r="L67" s="171"/>
      <c r="M67" s="171"/>
      <c r="AN67" s="1" t="e">
        <f t="shared" si="0"/>
        <v>#REF!</v>
      </c>
    </row>
    <row r="68" spans="1:40" ht="24.75" customHeight="1" hidden="1">
      <c r="A68" s="56"/>
      <c r="B68" s="171"/>
      <c r="C68" s="171"/>
      <c r="D68" s="171"/>
      <c r="E68" s="171"/>
      <c r="F68" s="171"/>
      <c r="G68" s="171"/>
      <c r="H68" s="171"/>
      <c r="I68" s="171"/>
      <c r="J68" s="171"/>
      <c r="K68" s="171"/>
      <c r="L68" s="171"/>
      <c r="M68" s="171"/>
      <c r="AN68" s="1" t="e">
        <f t="shared" si="0"/>
        <v>#REF!</v>
      </c>
    </row>
    <row r="69" spans="1:13" ht="24.75" customHeight="1" hidden="1">
      <c r="A69" s="56"/>
      <c r="B69" s="171"/>
      <c r="C69" s="171"/>
      <c r="D69" s="171"/>
      <c r="E69" s="171"/>
      <c r="F69" s="171"/>
      <c r="G69" s="171"/>
      <c r="H69" s="171"/>
      <c r="I69" s="171"/>
      <c r="J69" s="171"/>
      <c r="K69" s="171"/>
      <c r="L69" s="171"/>
      <c r="M69" s="171"/>
    </row>
    <row r="70" spans="1:13" ht="24.75" customHeight="1" hidden="1">
      <c r="A70" s="56"/>
      <c r="B70" s="171"/>
      <c r="C70" s="171"/>
      <c r="D70" s="171"/>
      <c r="E70" s="171"/>
      <c r="F70" s="171"/>
      <c r="G70" s="171"/>
      <c r="H70" s="171"/>
      <c r="I70" s="171"/>
      <c r="J70" s="171"/>
      <c r="K70" s="171"/>
      <c r="L70" s="171"/>
      <c r="M70" s="171"/>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70"/>
      <c r="G86" s="170"/>
      <c r="H86" s="170"/>
      <c r="I86" s="11" t="s">
        <v>43</v>
      </c>
      <c r="K86" s="12"/>
    </row>
    <row r="87" spans="2:11" ht="15" hidden="1">
      <c r="B87" s="56"/>
      <c r="C87" s="56"/>
      <c r="D87" s="56"/>
      <c r="E87" s="56"/>
      <c r="F87" s="170"/>
      <c r="G87" s="170"/>
      <c r="H87" s="170"/>
      <c r="I87" s="11" t="s">
        <v>44</v>
      </c>
      <c r="K87" s="12"/>
    </row>
    <row r="88" spans="2:11" ht="15" hidden="1">
      <c r="B88" s="56"/>
      <c r="C88" s="56"/>
      <c r="D88" s="56"/>
      <c r="E88" s="56"/>
      <c r="F88" s="170"/>
      <c r="G88" s="170"/>
      <c r="H88" s="170"/>
      <c r="I88" s="11" t="s">
        <v>45</v>
      </c>
      <c r="K88" s="12"/>
    </row>
    <row r="89" spans="2:11" ht="15" hidden="1">
      <c r="B89" s="56"/>
      <c r="C89" s="56"/>
      <c r="D89" s="56"/>
      <c r="E89" s="56"/>
      <c r="F89" s="170"/>
      <c r="G89" s="170"/>
      <c r="H89" s="170"/>
      <c r="K89" s="12"/>
    </row>
    <row r="90" spans="2:11" ht="15" hidden="1">
      <c r="B90" s="56"/>
      <c r="C90" s="56"/>
      <c r="D90" s="56"/>
      <c r="E90" s="56"/>
      <c r="F90" s="170"/>
      <c r="G90" s="170"/>
      <c r="H90" s="170"/>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ignoredErrors>
    <ignoredError sqref="E38" formula="1"/>
  </ignoredError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7">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130</v>
      </c>
      <c r="D11" s="209"/>
      <c r="E11" s="209"/>
      <c r="F11" s="209"/>
      <c r="G11" s="209"/>
      <c r="H11" s="209"/>
      <c r="I11" s="209"/>
      <c r="J11" s="209"/>
      <c r="K11" s="28" t="s">
        <v>82</v>
      </c>
      <c r="L11" s="210" t="s">
        <v>127</v>
      </c>
      <c r="M11" s="211"/>
      <c r="O11" s="78" t="s">
        <v>21</v>
      </c>
    </row>
    <row r="12" spans="1:15" ht="30" customHeight="1" thickBot="1">
      <c r="A12" s="176" t="s">
        <v>9</v>
      </c>
      <c r="B12" s="177"/>
      <c r="C12" s="212" t="s">
        <v>131</v>
      </c>
      <c r="D12" s="213"/>
      <c r="E12" s="213"/>
      <c r="F12" s="213"/>
      <c r="G12" s="213"/>
      <c r="H12" s="213"/>
      <c r="I12" s="213"/>
      <c r="J12" s="213"/>
      <c r="K12" s="213"/>
      <c r="L12" s="213"/>
      <c r="M12" s="214"/>
      <c r="O12" s="78" t="s">
        <v>0</v>
      </c>
    </row>
    <row r="13" spans="1:15" ht="36" customHeight="1" thickBot="1">
      <c r="A13" s="176" t="s">
        <v>98</v>
      </c>
      <c r="B13" s="177"/>
      <c r="C13" s="212" t="s">
        <v>149</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150</v>
      </c>
      <c r="B19" s="194"/>
      <c r="C19" s="199" t="s">
        <v>85</v>
      </c>
      <c r="D19" s="187"/>
      <c r="E19" s="4">
        <v>1</v>
      </c>
      <c r="F19" s="202" t="s">
        <v>141</v>
      </c>
      <c r="G19" s="203"/>
      <c r="H19" s="204"/>
      <c r="I19" s="84" t="s">
        <v>97</v>
      </c>
      <c r="J19" s="205" t="s">
        <v>152</v>
      </c>
      <c r="K19" s="206"/>
      <c r="L19" s="207"/>
      <c r="M19" s="7" t="s">
        <v>122</v>
      </c>
      <c r="O19" s="78" t="s">
        <v>28</v>
      </c>
    </row>
    <row r="20" spans="1:15" ht="30" customHeight="1" thickBot="1">
      <c r="A20" s="195"/>
      <c r="B20" s="196"/>
      <c r="C20" s="200"/>
      <c r="D20" s="188"/>
      <c r="E20" s="4">
        <v>2</v>
      </c>
      <c r="F20" s="202" t="s">
        <v>148</v>
      </c>
      <c r="G20" s="203"/>
      <c r="H20" s="204"/>
      <c r="I20" s="84" t="s">
        <v>97</v>
      </c>
      <c r="J20" s="205" t="s">
        <v>146</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72" t="s">
        <v>147</v>
      </c>
      <c r="M26" s="173"/>
      <c r="O26" s="75" t="s">
        <v>61</v>
      </c>
    </row>
    <row r="27" spans="1:15" ht="30" customHeight="1" thickBot="1">
      <c r="A27" s="73"/>
      <c r="B27" s="70"/>
      <c r="C27" s="69"/>
      <c r="D27" s="69"/>
      <c r="E27" s="150"/>
      <c r="F27" s="71" t="s">
        <v>118</v>
      </c>
      <c r="G27" s="96" t="s">
        <v>147</v>
      </c>
      <c r="H27" s="96" t="s">
        <v>147</v>
      </c>
      <c r="I27" s="96" t="s">
        <v>147</v>
      </c>
      <c r="J27" s="96" t="s">
        <v>147</v>
      </c>
      <c r="K27" s="96"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1334717842</v>
      </c>
      <c r="E36" s="98">
        <v>5857095000</v>
      </c>
      <c r="F36" s="48"/>
      <c r="G36" s="49"/>
      <c r="H36" s="137">
        <f>D36/E36</f>
        <v>0.22788051790179262</v>
      </c>
      <c r="I36" s="72">
        <v>0.23</v>
      </c>
      <c r="J36" s="78"/>
      <c r="K36" s="78"/>
      <c r="L36" s="78"/>
      <c r="M36" s="80"/>
      <c r="O36" s="75" t="s">
        <v>65</v>
      </c>
      <c r="AI36"/>
      <c r="AL36" s="1"/>
    </row>
    <row r="37" spans="1:38" ht="27" customHeight="1">
      <c r="A37" s="82"/>
      <c r="B37" s="35" t="s">
        <v>34</v>
      </c>
      <c r="C37" s="85">
        <v>0.5</v>
      </c>
      <c r="D37" s="8">
        <v>2808475394</v>
      </c>
      <c r="E37" s="8">
        <f>+E36</f>
        <v>5857095000</v>
      </c>
      <c r="F37" s="30"/>
      <c r="G37" s="29"/>
      <c r="H37" s="86">
        <f>D37/E37</f>
        <v>0.47949971683914977</v>
      </c>
      <c r="I37" s="43">
        <v>0.48</v>
      </c>
      <c r="J37" s="78"/>
      <c r="K37" s="78"/>
      <c r="L37" s="78"/>
      <c r="M37" s="80"/>
      <c r="O37" s="75" t="s">
        <v>66</v>
      </c>
      <c r="AI37"/>
      <c r="AL37" s="1"/>
    </row>
    <row r="38" spans="1:38" ht="27" customHeight="1">
      <c r="A38" s="82"/>
      <c r="B38" s="35" t="s">
        <v>35</v>
      </c>
      <c r="C38" s="85">
        <v>0.75</v>
      </c>
      <c r="D38" s="8">
        <v>3817639213</v>
      </c>
      <c r="E38" s="8">
        <f>+E37</f>
        <v>5857095000</v>
      </c>
      <c r="F38" s="30"/>
      <c r="G38" s="29"/>
      <c r="H38" s="86">
        <f>D38/E38</f>
        <v>0.6517973864176695</v>
      </c>
      <c r="I38" s="43">
        <f>+H38</f>
        <v>0.6517973864176695</v>
      </c>
      <c r="J38" s="78"/>
      <c r="K38" s="78"/>
      <c r="L38" s="78"/>
      <c r="M38" s="80"/>
      <c r="O38" s="21" t="s">
        <v>69</v>
      </c>
      <c r="AI38"/>
      <c r="AL38" s="1"/>
    </row>
    <row r="39" spans="1:38" ht="27" customHeight="1" thickBot="1">
      <c r="A39" s="82"/>
      <c r="B39" s="36" t="s">
        <v>36</v>
      </c>
      <c r="C39" s="91">
        <v>1</v>
      </c>
      <c r="D39" s="37">
        <v>5563093329</v>
      </c>
      <c r="E39" s="37">
        <f>+E38</f>
        <v>5857095000</v>
      </c>
      <c r="F39" s="38"/>
      <c r="G39" s="39"/>
      <c r="H39" s="138">
        <f>D39/E39</f>
        <v>0.9498041826195409</v>
      </c>
      <c r="I39" s="45">
        <f>+H39</f>
        <v>0.9498041826195409</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4.5" customHeight="1" thickBot="1">
      <c r="A61" s="10" t="s">
        <v>33</v>
      </c>
      <c r="B61" s="154" t="s">
        <v>189</v>
      </c>
      <c r="C61" s="155"/>
      <c r="D61" s="155"/>
      <c r="E61" s="155"/>
      <c r="F61" s="135" t="s">
        <v>144</v>
      </c>
      <c r="G61" s="135"/>
      <c r="H61" s="156" t="s">
        <v>190</v>
      </c>
      <c r="I61" s="157"/>
      <c r="J61" s="157"/>
      <c r="K61" s="157"/>
      <c r="L61" s="157"/>
      <c r="M61" s="158"/>
      <c r="AN61" s="1" t="e">
        <f>AN59+1</f>
        <v>#REF!</v>
      </c>
    </row>
    <row r="62" spans="1:40" ht="126" customHeight="1" thickBot="1">
      <c r="A62" s="10" t="s">
        <v>34</v>
      </c>
      <c r="B62" s="154" t="s">
        <v>191</v>
      </c>
      <c r="C62" s="155"/>
      <c r="D62" s="155"/>
      <c r="E62" s="155"/>
      <c r="F62" s="135"/>
      <c r="G62" s="135" t="s">
        <v>144</v>
      </c>
      <c r="H62" s="156"/>
      <c r="I62" s="157"/>
      <c r="J62" s="157"/>
      <c r="K62" s="157"/>
      <c r="L62" s="157"/>
      <c r="M62" s="158"/>
      <c r="AN62" s="1" t="e">
        <f t="shared" si="0"/>
        <v>#REF!</v>
      </c>
    </row>
    <row r="63" spans="1:40" ht="87" customHeight="1" thickBot="1">
      <c r="A63" s="10" t="s">
        <v>41</v>
      </c>
      <c r="B63" s="154" t="s">
        <v>192</v>
      </c>
      <c r="C63" s="155"/>
      <c r="D63" s="155"/>
      <c r="E63" s="155"/>
      <c r="F63" s="135"/>
      <c r="G63" s="135" t="s">
        <v>172</v>
      </c>
      <c r="H63" s="156" t="s">
        <v>188</v>
      </c>
      <c r="I63" s="157"/>
      <c r="J63" s="157"/>
      <c r="K63" s="157"/>
      <c r="L63" s="157"/>
      <c r="M63" s="158"/>
      <c r="AN63" s="1" t="e">
        <f>#REF!+1</f>
        <v>#REF!</v>
      </c>
    </row>
    <row r="64" spans="1:40" ht="167.25" customHeight="1" thickBot="1">
      <c r="A64" s="10" t="s">
        <v>36</v>
      </c>
      <c r="B64" s="142" t="s">
        <v>198</v>
      </c>
      <c r="C64" s="143"/>
      <c r="D64" s="143"/>
      <c r="E64" s="143"/>
      <c r="F64" s="34"/>
      <c r="G64" s="136" t="s">
        <v>172</v>
      </c>
      <c r="H64" s="144" t="s">
        <v>184</v>
      </c>
      <c r="I64" s="145"/>
      <c r="J64" s="145"/>
      <c r="K64" s="145"/>
      <c r="L64" s="145"/>
      <c r="M64" s="146"/>
      <c r="AN64" s="1" t="e">
        <f t="shared" si="0"/>
        <v>#REF!</v>
      </c>
    </row>
    <row r="65" spans="1:40" ht="249" customHeight="1" thickBot="1">
      <c r="A65" s="10" t="s">
        <v>42</v>
      </c>
      <c r="B65" s="142" t="s">
        <v>199</v>
      </c>
      <c r="C65" s="143"/>
      <c r="D65" s="143"/>
      <c r="E65" s="143"/>
      <c r="F65" s="34"/>
      <c r="G65" s="34" t="s">
        <v>172</v>
      </c>
      <c r="H65" s="144" t="s">
        <v>184</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
      <selection activeCell="H65" sqref="H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132</v>
      </c>
      <c r="D11" s="209"/>
      <c r="E11" s="209"/>
      <c r="F11" s="209"/>
      <c r="G11" s="209"/>
      <c r="H11" s="209"/>
      <c r="I11" s="209"/>
      <c r="J11" s="209"/>
      <c r="K11" s="28" t="s">
        <v>82</v>
      </c>
      <c r="L11" s="210" t="s">
        <v>178</v>
      </c>
      <c r="M11" s="211"/>
      <c r="O11" s="78" t="s">
        <v>21</v>
      </c>
    </row>
    <row r="12" spans="1:15" ht="30" customHeight="1" thickBot="1">
      <c r="A12" s="176" t="s">
        <v>9</v>
      </c>
      <c r="B12" s="177"/>
      <c r="C12" s="212" t="s">
        <v>133</v>
      </c>
      <c r="D12" s="213"/>
      <c r="E12" s="213"/>
      <c r="F12" s="213"/>
      <c r="G12" s="213"/>
      <c r="H12" s="213"/>
      <c r="I12" s="213"/>
      <c r="J12" s="213"/>
      <c r="K12" s="213"/>
      <c r="L12" s="213"/>
      <c r="M12" s="214"/>
      <c r="O12" s="78" t="s">
        <v>0</v>
      </c>
    </row>
    <row r="13" spans="1:15" ht="30" customHeight="1" thickBot="1">
      <c r="A13" s="176" t="s">
        <v>98</v>
      </c>
      <c r="B13" s="177"/>
      <c r="C13" s="212" t="s">
        <v>134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153</v>
      </c>
      <c r="B19" s="194"/>
      <c r="C19" s="199" t="s">
        <v>85</v>
      </c>
      <c r="D19" s="187"/>
      <c r="E19" s="4">
        <v>1</v>
      </c>
      <c r="F19" s="202" t="s">
        <v>142</v>
      </c>
      <c r="G19" s="203"/>
      <c r="H19" s="204"/>
      <c r="I19" s="84" t="s">
        <v>97</v>
      </c>
      <c r="J19" s="205" t="s">
        <v>154</v>
      </c>
      <c r="K19" s="206"/>
      <c r="L19" s="207"/>
      <c r="M19" s="7" t="s">
        <v>122</v>
      </c>
      <c r="O19" s="78" t="s">
        <v>28</v>
      </c>
    </row>
    <row r="20" spans="1:15" ht="30" customHeight="1" thickBot="1">
      <c r="A20" s="195"/>
      <c r="B20" s="196"/>
      <c r="C20" s="200"/>
      <c r="D20" s="188"/>
      <c r="E20" s="4">
        <v>2</v>
      </c>
      <c r="F20" s="202" t="s">
        <v>143</v>
      </c>
      <c r="G20" s="203"/>
      <c r="H20" s="204"/>
      <c r="I20" s="84" t="s">
        <v>97</v>
      </c>
      <c r="J20" s="205" t="s">
        <v>154</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5" t="s">
        <v>147</v>
      </c>
      <c r="H26" s="95" t="s">
        <v>147</v>
      </c>
      <c r="I26" s="94" t="s">
        <v>147</v>
      </c>
      <c r="J26" s="55" t="s">
        <v>147</v>
      </c>
      <c r="K26" s="60" t="s">
        <v>147</v>
      </c>
      <c r="L26" s="172" t="s">
        <v>147</v>
      </c>
      <c r="M26" s="173"/>
      <c r="O26" s="75" t="s">
        <v>61</v>
      </c>
    </row>
    <row r="27" spans="1:15" ht="30" customHeight="1" thickBot="1">
      <c r="A27" s="73"/>
      <c r="B27" s="70"/>
      <c r="C27" s="69"/>
      <c r="D27" s="69"/>
      <c r="E27" s="150"/>
      <c r="F27" s="71" t="s">
        <v>118</v>
      </c>
      <c r="G27" s="95" t="str">
        <f>+G26</f>
        <v>N/A</v>
      </c>
      <c r="H27" s="95" t="str">
        <f>+H26</f>
        <v>N/A</v>
      </c>
      <c r="I27" s="94"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0.6</v>
      </c>
      <c r="D36" s="98">
        <v>85572737</v>
      </c>
      <c r="E36" s="98">
        <v>157484067</v>
      </c>
      <c r="F36" s="48"/>
      <c r="G36" s="49"/>
      <c r="H36" s="137">
        <f>D36/E36</f>
        <v>0.5433739338215084</v>
      </c>
      <c r="I36" s="72"/>
      <c r="J36" s="78"/>
      <c r="K36" s="78"/>
      <c r="L36" s="78"/>
      <c r="M36" s="80"/>
      <c r="O36" s="75" t="s">
        <v>65</v>
      </c>
      <c r="AI36"/>
      <c r="AL36" s="1"/>
    </row>
    <row r="37" spans="1:38" ht="27" customHeight="1">
      <c r="A37" s="82"/>
      <c r="B37" s="35" t="s">
        <v>34</v>
      </c>
      <c r="C37" s="85">
        <v>0.8</v>
      </c>
      <c r="D37" s="8">
        <v>104855088</v>
      </c>
      <c r="E37" s="8">
        <f>+E36</f>
        <v>157484067</v>
      </c>
      <c r="F37" s="30"/>
      <c r="G37" s="29"/>
      <c r="H37" s="86">
        <f>D37/E37</f>
        <v>0.6658139454831326</v>
      </c>
      <c r="I37" s="43"/>
      <c r="J37" s="78"/>
      <c r="K37" s="78"/>
      <c r="L37" s="78"/>
      <c r="M37" s="80"/>
      <c r="O37" s="75" t="s">
        <v>66</v>
      </c>
      <c r="AI37"/>
      <c r="AL37" s="1"/>
    </row>
    <row r="38" spans="1:38" ht="27" customHeight="1">
      <c r="A38" s="82"/>
      <c r="B38" s="35" t="s">
        <v>35</v>
      </c>
      <c r="C38" s="85">
        <v>1</v>
      </c>
      <c r="D38" s="8">
        <v>137188481</v>
      </c>
      <c r="E38" s="8">
        <f>+E37-404542</f>
        <v>157079525</v>
      </c>
      <c r="F38" s="30"/>
      <c r="G38" s="29"/>
      <c r="H38" s="86">
        <f>D38/E38</f>
        <v>0.8733695941593915</v>
      </c>
      <c r="I38" s="43"/>
      <c r="J38" s="78"/>
      <c r="K38" s="78"/>
      <c r="L38" s="78"/>
      <c r="M38" s="80"/>
      <c r="O38" s="21" t="s">
        <v>69</v>
      </c>
      <c r="AI38"/>
      <c r="AL38" s="1"/>
    </row>
    <row r="39" spans="1:38" ht="27" customHeight="1" thickBot="1">
      <c r="A39" s="82"/>
      <c r="B39" s="36" t="s">
        <v>36</v>
      </c>
      <c r="C39" s="91">
        <v>1</v>
      </c>
      <c r="D39" s="37">
        <v>149780725</v>
      </c>
      <c r="E39" s="37">
        <v>149780725</v>
      </c>
      <c r="F39" s="38"/>
      <c r="G39" s="39"/>
      <c r="H39" s="138">
        <f>D39/E39</f>
        <v>1</v>
      </c>
      <c r="I39" s="45"/>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3" customHeight="1" thickBot="1">
      <c r="A61" s="10" t="s">
        <v>33</v>
      </c>
      <c r="B61" s="154" t="s">
        <v>193</v>
      </c>
      <c r="C61" s="155"/>
      <c r="D61" s="155"/>
      <c r="E61" s="155"/>
      <c r="F61" s="135" t="s">
        <v>144</v>
      </c>
      <c r="G61" s="135"/>
      <c r="H61" s="156" t="s">
        <v>190</v>
      </c>
      <c r="I61" s="157"/>
      <c r="J61" s="157"/>
      <c r="K61" s="157"/>
      <c r="L61" s="157"/>
      <c r="M61" s="158"/>
      <c r="AN61" s="1" t="e">
        <f>AN59+1</f>
        <v>#REF!</v>
      </c>
    </row>
    <row r="62" spans="1:40" ht="95.25" customHeight="1" thickBot="1">
      <c r="A62" s="10" t="s">
        <v>34</v>
      </c>
      <c r="B62" s="225" t="s">
        <v>194</v>
      </c>
      <c r="C62" s="226"/>
      <c r="D62" s="226"/>
      <c r="E62" s="226"/>
      <c r="F62" s="34"/>
      <c r="G62" s="135" t="s">
        <v>144</v>
      </c>
      <c r="H62" s="156"/>
      <c r="I62" s="157"/>
      <c r="J62" s="157"/>
      <c r="K62" s="157"/>
      <c r="L62" s="157"/>
      <c r="M62" s="158"/>
      <c r="AN62" s="1" t="e">
        <f t="shared" si="0"/>
        <v>#REF!</v>
      </c>
    </row>
    <row r="63" spans="1:40" ht="102.75" customHeight="1" thickBot="1">
      <c r="A63" s="10" t="s">
        <v>41</v>
      </c>
      <c r="B63" s="225" t="s">
        <v>195</v>
      </c>
      <c r="C63" s="226"/>
      <c r="D63" s="226"/>
      <c r="E63" s="226"/>
      <c r="F63" s="34"/>
      <c r="G63" s="34"/>
      <c r="H63" s="144" t="s">
        <v>188</v>
      </c>
      <c r="I63" s="145"/>
      <c r="J63" s="145"/>
      <c r="K63" s="145"/>
      <c r="L63" s="145"/>
      <c r="M63" s="146"/>
      <c r="AN63" s="1" t="e">
        <f>#REF!+1</f>
        <v>#REF!</v>
      </c>
    </row>
    <row r="64" spans="1:40" ht="97.5" customHeight="1" thickBot="1">
      <c r="A64" s="10" t="s">
        <v>36</v>
      </c>
      <c r="B64" s="225" t="s">
        <v>200</v>
      </c>
      <c r="C64" s="226"/>
      <c r="D64" s="226"/>
      <c r="E64" s="226"/>
      <c r="F64" s="34"/>
      <c r="G64" s="34" t="s">
        <v>172</v>
      </c>
      <c r="H64" s="144" t="s">
        <v>201</v>
      </c>
      <c r="I64" s="145"/>
      <c r="J64" s="145"/>
      <c r="K64" s="145"/>
      <c r="L64" s="145"/>
      <c r="M64" s="146"/>
      <c r="AN64" s="1" t="e">
        <f t="shared" si="0"/>
        <v>#REF!</v>
      </c>
    </row>
    <row r="65" spans="1:40" ht="198.75" customHeight="1" thickBot="1">
      <c r="A65" s="10" t="s">
        <v>42</v>
      </c>
      <c r="B65" s="225" t="s">
        <v>202</v>
      </c>
      <c r="C65" s="226"/>
      <c r="D65" s="226"/>
      <c r="E65" s="226"/>
      <c r="F65" s="34"/>
      <c r="G65" s="34" t="s">
        <v>172</v>
      </c>
      <c r="H65" s="144" t="s">
        <v>201</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156</v>
      </c>
      <c r="D11" s="209"/>
      <c r="E11" s="209"/>
      <c r="F11" s="209"/>
      <c r="G11" s="209"/>
      <c r="H11" s="209"/>
      <c r="I11" s="209"/>
      <c r="J11" s="209"/>
      <c r="K11" s="28" t="s">
        <v>82</v>
      </c>
      <c r="L11" s="210" t="s">
        <v>179</v>
      </c>
      <c r="M11" s="211"/>
      <c r="O11" s="78" t="s">
        <v>21</v>
      </c>
    </row>
    <row r="12" spans="1:15" ht="30" customHeight="1" thickBot="1">
      <c r="A12" s="176" t="s">
        <v>9</v>
      </c>
      <c r="B12" s="177"/>
      <c r="C12" s="212" t="s">
        <v>157</v>
      </c>
      <c r="D12" s="213"/>
      <c r="E12" s="213"/>
      <c r="F12" s="213"/>
      <c r="G12" s="213"/>
      <c r="H12" s="213"/>
      <c r="I12" s="213"/>
      <c r="J12" s="213"/>
      <c r="K12" s="213"/>
      <c r="L12" s="213"/>
      <c r="M12" s="214"/>
      <c r="O12" s="78" t="s">
        <v>0</v>
      </c>
    </row>
    <row r="13" spans="1:15" ht="30" customHeight="1" thickBot="1">
      <c r="A13" s="176" t="s">
        <v>98</v>
      </c>
      <c r="B13" s="177"/>
      <c r="C13" s="212" t="s">
        <v>158</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155</v>
      </c>
      <c r="B19" s="194"/>
      <c r="C19" s="199" t="s">
        <v>85</v>
      </c>
      <c r="D19" s="187"/>
      <c r="E19" s="4">
        <v>1</v>
      </c>
      <c r="F19" s="202" t="s">
        <v>136</v>
      </c>
      <c r="G19" s="203"/>
      <c r="H19" s="204"/>
      <c r="I19" s="84" t="s">
        <v>97</v>
      </c>
      <c r="J19" s="205" t="s">
        <v>138</v>
      </c>
      <c r="K19" s="206"/>
      <c r="L19" s="207"/>
      <c r="M19" s="7" t="s">
        <v>122</v>
      </c>
      <c r="O19" s="78" t="s">
        <v>28</v>
      </c>
    </row>
    <row r="20" spans="1:15" ht="30" customHeight="1" thickBot="1">
      <c r="A20" s="195"/>
      <c r="B20" s="196"/>
      <c r="C20" s="200"/>
      <c r="D20" s="188"/>
      <c r="E20" s="4">
        <v>2</v>
      </c>
      <c r="F20" s="202" t="s">
        <v>137</v>
      </c>
      <c r="G20" s="203"/>
      <c r="H20" s="204"/>
      <c r="I20" s="84" t="s">
        <v>97</v>
      </c>
      <c r="J20" s="205" t="s">
        <v>138</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172" t="s">
        <v>147</v>
      </c>
      <c r="M26" s="173"/>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1620144079</v>
      </c>
      <c r="E36" s="92">
        <v>1774799954</v>
      </c>
      <c r="F36" s="48"/>
      <c r="G36" s="49"/>
      <c r="H36" s="86">
        <f>D36/E36</f>
        <v>0.9128601087398946</v>
      </c>
      <c r="I36" s="72">
        <v>0.91</v>
      </c>
      <c r="J36" s="78"/>
      <c r="K36" s="78"/>
      <c r="L36" s="78"/>
      <c r="M36" s="80"/>
      <c r="O36" s="75" t="s">
        <v>65</v>
      </c>
      <c r="AI36"/>
      <c r="AL36" s="1"/>
    </row>
    <row r="37" spans="1:38" ht="27" customHeight="1">
      <c r="A37" s="82"/>
      <c r="B37" s="35" t="s">
        <v>34</v>
      </c>
      <c r="C37" s="85">
        <v>1</v>
      </c>
      <c r="D37" s="8">
        <v>2368121219</v>
      </c>
      <c r="E37" s="8">
        <v>2494279143</v>
      </c>
      <c r="F37" s="30"/>
      <c r="G37" s="29"/>
      <c r="H37" s="86">
        <f>D37/E37</f>
        <v>0.9494210885120647</v>
      </c>
      <c r="I37" s="43">
        <v>0.95</v>
      </c>
      <c r="J37" s="78"/>
      <c r="K37" s="78"/>
      <c r="L37" s="78"/>
      <c r="M37" s="80"/>
      <c r="O37" s="75" t="s">
        <v>66</v>
      </c>
      <c r="AI37"/>
      <c r="AL37" s="1"/>
    </row>
    <row r="38" spans="1:38" ht="27" customHeight="1">
      <c r="A38" s="82"/>
      <c r="B38" s="35" t="s">
        <v>35</v>
      </c>
      <c r="C38" s="85">
        <v>1</v>
      </c>
      <c r="D38" s="8">
        <v>1889660602</v>
      </c>
      <c r="E38" s="8">
        <v>2108316872</v>
      </c>
      <c r="F38" s="30"/>
      <c r="G38" s="29"/>
      <c r="H38" s="86">
        <f>D38/E38</f>
        <v>0.8962887064539888</v>
      </c>
      <c r="I38" s="43">
        <v>0.9</v>
      </c>
      <c r="J38" s="78"/>
      <c r="K38" s="78"/>
      <c r="L38" s="78"/>
      <c r="M38" s="80"/>
      <c r="O38" s="21" t="s">
        <v>69</v>
      </c>
      <c r="AI38"/>
      <c r="AL38" s="1"/>
    </row>
    <row r="39" spans="1:38" ht="27" customHeight="1" thickBot="1">
      <c r="A39" s="82"/>
      <c r="B39" s="36" t="s">
        <v>36</v>
      </c>
      <c r="C39" s="91">
        <v>1</v>
      </c>
      <c r="D39" s="37">
        <v>1548550728</v>
      </c>
      <c r="E39" s="37">
        <v>1693073465</v>
      </c>
      <c r="F39" s="38"/>
      <c r="G39" s="39"/>
      <c r="H39" s="44">
        <f>D39/E39</f>
        <v>0.9146388269690353</v>
      </c>
      <c r="I39" s="45">
        <v>0.91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86.25" customHeight="1" thickBot="1">
      <c r="A61" s="10" t="s">
        <v>33</v>
      </c>
      <c r="B61" s="154" t="s">
        <v>171</v>
      </c>
      <c r="C61" s="155"/>
      <c r="D61" s="155"/>
      <c r="E61" s="155"/>
      <c r="F61" s="34"/>
      <c r="G61" s="120" t="s">
        <v>172</v>
      </c>
      <c r="H61" s="156"/>
      <c r="I61" s="157"/>
      <c r="J61" s="157"/>
      <c r="K61" s="157"/>
      <c r="L61" s="157"/>
      <c r="M61" s="158"/>
      <c r="AN61" s="1" t="e">
        <f>AN59+1</f>
        <v>#REF!</v>
      </c>
    </row>
    <row r="62" spans="1:40" ht="80.25" customHeight="1" thickBot="1">
      <c r="A62" s="10" t="s">
        <v>34</v>
      </c>
      <c r="B62" s="154" t="s">
        <v>173</v>
      </c>
      <c r="C62" s="155"/>
      <c r="D62" s="155"/>
      <c r="E62" s="155"/>
      <c r="F62" s="34"/>
      <c r="G62" s="120" t="s">
        <v>172</v>
      </c>
      <c r="H62" s="156"/>
      <c r="I62" s="157"/>
      <c r="J62" s="157"/>
      <c r="K62" s="157"/>
      <c r="L62" s="157"/>
      <c r="M62" s="158"/>
      <c r="AN62" s="1" t="e">
        <f t="shared" si="0"/>
        <v>#REF!</v>
      </c>
    </row>
    <row r="63" spans="1:40" ht="107.25" customHeight="1" thickBot="1">
      <c r="A63" s="10" t="s">
        <v>41</v>
      </c>
      <c r="B63" s="154" t="s">
        <v>180</v>
      </c>
      <c r="C63" s="155"/>
      <c r="D63" s="155"/>
      <c r="E63" s="155"/>
      <c r="F63" s="34"/>
      <c r="G63" s="121" t="s">
        <v>172</v>
      </c>
      <c r="H63" s="156"/>
      <c r="I63" s="157"/>
      <c r="J63" s="157"/>
      <c r="K63" s="157"/>
      <c r="L63" s="157"/>
      <c r="M63" s="158"/>
      <c r="AN63" s="1" t="e">
        <f>#REF!+1</f>
        <v>#REF!</v>
      </c>
    </row>
    <row r="64" spans="1:40" ht="80.25" customHeight="1" thickBot="1">
      <c r="A64" s="10" t="s">
        <v>36</v>
      </c>
      <c r="B64" s="154" t="s">
        <v>203</v>
      </c>
      <c r="C64" s="155"/>
      <c r="D64" s="155"/>
      <c r="E64" s="155"/>
      <c r="F64" s="34"/>
      <c r="G64" s="139" t="s">
        <v>172</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176</v>
      </c>
      <c r="D11" s="209"/>
      <c r="E11" s="209"/>
      <c r="F11" s="209"/>
      <c r="G11" s="209"/>
      <c r="H11" s="209"/>
      <c r="I11" s="209"/>
      <c r="J11" s="209"/>
      <c r="K11" s="28" t="s">
        <v>82</v>
      </c>
      <c r="L11" s="210" t="s">
        <v>127</v>
      </c>
      <c r="M11" s="211"/>
      <c r="O11" s="103" t="s">
        <v>21</v>
      </c>
    </row>
    <row r="12" spans="1:15" ht="30" customHeight="1" thickBot="1">
      <c r="A12" s="176" t="s">
        <v>9</v>
      </c>
      <c r="B12" s="177"/>
      <c r="C12" s="212" t="s">
        <v>159</v>
      </c>
      <c r="D12" s="213"/>
      <c r="E12" s="213"/>
      <c r="F12" s="213"/>
      <c r="G12" s="213"/>
      <c r="H12" s="213"/>
      <c r="I12" s="213"/>
      <c r="J12" s="213"/>
      <c r="K12" s="213"/>
      <c r="L12" s="213"/>
      <c r="M12" s="214"/>
      <c r="O12" s="103" t="s">
        <v>0</v>
      </c>
    </row>
    <row r="13" spans="1:15" ht="38.25" customHeight="1" thickBot="1">
      <c r="A13" s="176" t="s">
        <v>98</v>
      </c>
      <c r="B13" s="177"/>
      <c r="C13" s="212" t="s">
        <v>160</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168</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22" t="s">
        <v>31</v>
      </c>
      <c r="C35" s="123" t="s">
        <v>32</v>
      </c>
      <c r="D35" s="123" t="s">
        <v>167</v>
      </c>
      <c r="E35" s="123" t="s">
        <v>161</v>
      </c>
      <c r="F35" s="123">
        <f>F21</f>
        <v>0</v>
      </c>
      <c r="G35" s="123">
        <f>F22</f>
        <v>0</v>
      </c>
      <c r="H35" s="124" t="s">
        <v>89</v>
      </c>
      <c r="I35" s="125" t="s">
        <v>93</v>
      </c>
      <c r="J35" s="103"/>
      <c r="K35" s="103"/>
      <c r="L35" s="103"/>
      <c r="M35" s="104"/>
      <c r="O35" s="75" t="s">
        <v>53</v>
      </c>
      <c r="AI35"/>
      <c r="AL35" s="1"/>
    </row>
    <row r="36" spans="1:38" ht="27" customHeight="1">
      <c r="A36" s="106"/>
      <c r="B36" s="47" t="s">
        <v>33</v>
      </c>
      <c r="C36" s="97">
        <v>1</v>
      </c>
      <c r="D36" s="126"/>
      <c r="E36" s="126"/>
      <c r="F36" s="48"/>
      <c r="G36" s="48"/>
      <c r="H36" s="127"/>
      <c r="I36" s="72"/>
      <c r="J36" s="103"/>
      <c r="K36" s="103"/>
      <c r="L36" s="103"/>
      <c r="M36" s="104"/>
      <c r="O36" s="75" t="s">
        <v>65</v>
      </c>
      <c r="AI36"/>
      <c r="AL36" s="1"/>
    </row>
    <row r="37" spans="1:38" ht="27" customHeight="1">
      <c r="A37" s="106"/>
      <c r="B37" s="35" t="s">
        <v>34</v>
      </c>
      <c r="C37" s="116">
        <v>1</v>
      </c>
      <c r="D37" s="93">
        <v>146318911.62000003</v>
      </c>
      <c r="E37" s="93">
        <v>150591760.91200003</v>
      </c>
      <c r="F37" s="30"/>
      <c r="G37" s="30"/>
      <c r="H37" s="108">
        <f>+D37-E37</f>
        <v>-4272849.291999996</v>
      </c>
      <c r="I37" s="117">
        <v>1</v>
      </c>
      <c r="J37" s="103"/>
      <c r="K37" s="103"/>
      <c r="L37" s="103"/>
      <c r="M37" s="104"/>
      <c r="O37" s="75" t="s">
        <v>66</v>
      </c>
      <c r="AI37"/>
      <c r="AL37" s="1"/>
    </row>
    <row r="38" spans="1:38" ht="27" customHeight="1">
      <c r="A38" s="106"/>
      <c r="B38" s="35" t="s">
        <v>35</v>
      </c>
      <c r="C38" s="116">
        <v>1</v>
      </c>
      <c r="D38" s="93">
        <v>509457235.29</v>
      </c>
      <c r="E38" s="8">
        <v>561196445.44</v>
      </c>
      <c r="F38" s="30"/>
      <c r="G38" s="30"/>
      <c r="H38" s="108">
        <f>+D38-E38</f>
        <v>-51739210.150000036</v>
      </c>
      <c r="I38" s="117">
        <v>1</v>
      </c>
      <c r="J38" s="103"/>
      <c r="K38" s="103"/>
      <c r="L38" s="103"/>
      <c r="M38" s="104"/>
      <c r="O38" s="21" t="s">
        <v>69</v>
      </c>
      <c r="AI38"/>
      <c r="AL38" s="1"/>
    </row>
    <row r="39" spans="1:38" ht="27" customHeight="1" thickBot="1">
      <c r="A39" s="106"/>
      <c r="B39" s="36" t="s">
        <v>36</v>
      </c>
      <c r="C39" s="118">
        <v>1</v>
      </c>
      <c r="D39" s="128">
        <v>503008143</v>
      </c>
      <c r="E39" s="37">
        <v>556292850.144</v>
      </c>
      <c r="F39" s="38"/>
      <c r="G39" s="38"/>
      <c r="H39" s="132">
        <f>+D39-E39</f>
        <v>-53284707.14400005</v>
      </c>
      <c r="I39" s="119">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229" t="s">
        <v>181</v>
      </c>
      <c r="C62" s="230"/>
      <c r="D62" s="230"/>
      <c r="E62" s="230"/>
      <c r="F62" s="34"/>
      <c r="G62" s="134" t="s">
        <v>144</v>
      </c>
      <c r="H62" s="156"/>
      <c r="I62" s="157"/>
      <c r="J62" s="157"/>
      <c r="K62" s="157"/>
      <c r="L62" s="157"/>
      <c r="M62" s="158"/>
      <c r="AN62" s="1" t="e">
        <f t="shared" si="0"/>
        <v>#REF!</v>
      </c>
    </row>
    <row r="63" spans="1:40" ht="160.5" customHeight="1" thickBot="1">
      <c r="A63" s="10" t="s">
        <v>41</v>
      </c>
      <c r="B63" s="229" t="s">
        <v>183</v>
      </c>
      <c r="C63" s="230"/>
      <c r="D63" s="230"/>
      <c r="E63" s="230"/>
      <c r="F63" s="34"/>
      <c r="G63" s="134" t="s">
        <v>144</v>
      </c>
      <c r="H63" s="156"/>
      <c r="I63" s="157"/>
      <c r="J63" s="157"/>
      <c r="K63" s="157"/>
      <c r="L63" s="157"/>
      <c r="M63" s="158"/>
      <c r="AN63" s="1" t="e">
        <f>#REF!+1</f>
        <v>#REF!</v>
      </c>
    </row>
    <row r="64" spans="1:40" ht="176.25" customHeight="1" thickBot="1">
      <c r="A64" s="10" t="s">
        <v>36</v>
      </c>
      <c r="B64" s="229" t="s">
        <v>204</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I39">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5">
      <selection activeCell="F64" sqref="F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177</v>
      </c>
      <c r="D11" s="209"/>
      <c r="E11" s="209"/>
      <c r="F11" s="209"/>
      <c r="G11" s="209"/>
      <c r="H11" s="209"/>
      <c r="I11" s="209"/>
      <c r="J11" s="209"/>
      <c r="K11" s="28" t="s">
        <v>82</v>
      </c>
      <c r="L11" s="210" t="s">
        <v>127</v>
      </c>
      <c r="M11" s="211"/>
      <c r="O11" s="103" t="s">
        <v>21</v>
      </c>
    </row>
    <row r="12" spans="1:15" ht="30" customHeight="1" thickBot="1">
      <c r="A12" s="176" t="s">
        <v>9</v>
      </c>
      <c r="B12" s="177"/>
      <c r="C12" s="212" t="s">
        <v>166</v>
      </c>
      <c r="D12" s="213"/>
      <c r="E12" s="213"/>
      <c r="F12" s="213"/>
      <c r="G12" s="213"/>
      <c r="H12" s="213"/>
      <c r="I12" s="213"/>
      <c r="J12" s="213"/>
      <c r="K12" s="213"/>
      <c r="L12" s="213"/>
      <c r="M12" s="214"/>
      <c r="O12" s="103" t="s">
        <v>0</v>
      </c>
    </row>
    <row r="13" spans="1:15" ht="46.5" customHeight="1" thickBot="1">
      <c r="A13" s="176" t="s">
        <v>98</v>
      </c>
      <c r="B13" s="177"/>
      <c r="C13" s="212" t="s">
        <v>174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169</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2" t="s">
        <v>31</v>
      </c>
      <c r="C35" s="113" t="s">
        <v>32</v>
      </c>
      <c r="D35" s="113" t="s">
        <v>167</v>
      </c>
      <c r="E35" s="113" t="s">
        <v>161</v>
      </c>
      <c r="F35" s="113">
        <f>F21</f>
        <v>0</v>
      </c>
      <c r="G35" s="113">
        <f>F22</f>
        <v>0</v>
      </c>
      <c r="H35" s="114" t="s">
        <v>89</v>
      </c>
      <c r="I35" s="115" t="s">
        <v>93</v>
      </c>
      <c r="J35" s="103"/>
      <c r="K35" s="103"/>
      <c r="L35" s="103"/>
      <c r="M35" s="104"/>
      <c r="O35" s="75" t="s">
        <v>53</v>
      </c>
      <c r="AI35"/>
      <c r="AL35" s="1"/>
    </row>
    <row r="36" spans="1:38" ht="27" customHeight="1">
      <c r="A36" s="106"/>
      <c r="B36" s="35" t="s">
        <v>33</v>
      </c>
      <c r="C36" s="116">
        <v>0.8</v>
      </c>
      <c r="D36" s="93"/>
      <c r="E36" s="93"/>
      <c r="F36" s="30"/>
      <c r="G36" s="30"/>
      <c r="H36" s="108"/>
      <c r="I36" s="117"/>
      <c r="J36" s="103"/>
      <c r="K36" s="103"/>
      <c r="L36" s="103"/>
      <c r="M36" s="104"/>
      <c r="O36" s="75" t="s">
        <v>65</v>
      </c>
      <c r="AI36"/>
      <c r="AL36" s="1"/>
    </row>
    <row r="37" spans="1:38" ht="27" customHeight="1">
      <c r="A37" s="106"/>
      <c r="B37" s="35" t="s">
        <v>34</v>
      </c>
      <c r="C37" s="116">
        <v>1</v>
      </c>
      <c r="D37" s="93">
        <v>41920789.52</v>
      </c>
      <c r="E37" s="93">
        <v>150591760.91200003</v>
      </c>
      <c r="F37" s="30"/>
      <c r="G37" s="30"/>
      <c r="H37" s="108">
        <f>+D37-E37</f>
        <v>-108670971.39200002</v>
      </c>
      <c r="I37" s="117">
        <v>1</v>
      </c>
      <c r="J37" s="103"/>
      <c r="K37" s="103"/>
      <c r="L37" s="103"/>
      <c r="M37" s="104"/>
      <c r="O37" s="75" t="s">
        <v>66</v>
      </c>
      <c r="AI37"/>
      <c r="AL37" s="1"/>
    </row>
    <row r="38" spans="1:38" ht="27" customHeight="1">
      <c r="A38" s="106"/>
      <c r="B38" s="35" t="s">
        <v>35</v>
      </c>
      <c r="C38" s="116">
        <v>1</v>
      </c>
      <c r="D38" s="93">
        <v>192038321.51</v>
      </c>
      <c r="E38" s="8">
        <v>561196445.44</v>
      </c>
      <c r="F38" s="30"/>
      <c r="G38" s="30"/>
      <c r="H38" s="108">
        <f>+D38-E38</f>
        <v>-369158123.93000007</v>
      </c>
      <c r="I38" s="117">
        <v>1</v>
      </c>
      <c r="J38" s="103"/>
      <c r="K38" s="103"/>
      <c r="L38" s="103"/>
      <c r="M38" s="104"/>
      <c r="O38" s="21" t="s">
        <v>69</v>
      </c>
      <c r="AI38"/>
      <c r="AL38" s="1"/>
    </row>
    <row r="39" spans="1:38" ht="27" customHeight="1" thickBot="1">
      <c r="A39" s="106"/>
      <c r="B39" s="36" t="s">
        <v>36</v>
      </c>
      <c r="C39" s="118">
        <v>1</v>
      </c>
      <c r="D39" s="128">
        <v>192357919.39000002</v>
      </c>
      <c r="E39" s="37">
        <v>556292850.144</v>
      </c>
      <c r="F39" s="38"/>
      <c r="G39" s="38"/>
      <c r="H39" s="132">
        <f>+D39-E39</f>
        <v>-363934930.75400007</v>
      </c>
      <c r="I39" s="133">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154" t="s">
        <v>181</v>
      </c>
      <c r="C62" s="155"/>
      <c r="D62" s="155"/>
      <c r="E62" s="155"/>
      <c r="F62" s="34"/>
      <c r="G62" s="134" t="s">
        <v>144</v>
      </c>
      <c r="H62" s="156"/>
      <c r="I62" s="157"/>
      <c r="J62" s="157"/>
      <c r="K62" s="157"/>
      <c r="L62" s="157"/>
      <c r="M62" s="158"/>
      <c r="AN62" s="1" t="e">
        <f t="shared" si="0"/>
        <v>#REF!</v>
      </c>
    </row>
    <row r="63" spans="1:40" ht="155.25" customHeight="1" thickBot="1">
      <c r="A63" s="10" t="s">
        <v>41</v>
      </c>
      <c r="B63" s="229" t="s">
        <v>182</v>
      </c>
      <c r="C63" s="230"/>
      <c r="D63" s="230"/>
      <c r="E63" s="230"/>
      <c r="F63" s="34"/>
      <c r="G63" s="134" t="s">
        <v>144</v>
      </c>
      <c r="H63" s="156"/>
      <c r="I63" s="157"/>
      <c r="J63" s="157"/>
      <c r="K63" s="157"/>
      <c r="L63" s="157"/>
      <c r="M63" s="158"/>
      <c r="AN63" s="1" t="e">
        <f>#REF!+1</f>
        <v>#REF!</v>
      </c>
    </row>
    <row r="64" spans="1:40" ht="174" customHeight="1" thickBot="1">
      <c r="A64" s="10" t="s">
        <v>36</v>
      </c>
      <c r="B64" s="229" t="s">
        <v>205</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2019-01-24T18:58:17Z</dcterms:modified>
  <cp:category/>
  <cp:version/>
  <cp:contentType/>
  <cp:contentStatus/>
</cp:coreProperties>
</file>