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uann\Downloads\"/>
    </mc:Choice>
  </mc:AlternateContent>
  <xr:revisionPtr revIDLastSave="0" documentId="13_ncr:1_{D1E99C3F-185E-450E-B7FD-3E5751D80126}" xr6:coauthVersionLast="47" xr6:coauthVersionMax="47" xr10:uidLastSave="{00000000-0000-0000-0000-000000000000}"/>
  <bookViews>
    <workbookView xWindow="-110" yWindow="-110" windowWidth="19420" windowHeight="10300" xr2:uid="{00000000-000D-0000-FFFF-FFFF00000000}"/>
  </bookViews>
  <sheets>
    <sheet name="Portada" sheetId="1" r:id="rId1"/>
    <sheet name="Riesg Gestión " sheetId="2" state="hidden" r:id="rId2"/>
    <sheet name="Riesg Corrupc" sheetId="3" r:id="rId3"/>
    <sheet name="Tabla probabilidad" sheetId="4" r:id="rId4"/>
    <sheet name="Tabla Impacto" sheetId="5" r:id="rId5"/>
    <sheet name="Tabla Valoración controles" sheetId="6" r:id="rId6"/>
    <sheet name="Opciones Tratamiento" sheetId="7" state="hidden" r:id="rId7"/>
    <sheet name="Hoja1" sheetId="8" state="hidden" r:id="rId8"/>
  </sheets>
  <externalReferences>
    <externalReference r:id="rId9"/>
    <externalReference r:id="rId10"/>
    <externalReference r:id="rId11"/>
  </externalReferences>
  <definedNames>
    <definedName name="_xlnm._FilterDatabase" localSheetId="2" hidden="1">'Riesg Corrupc'!$A$16:$BJ$37</definedName>
    <definedName name="_xlnm._FilterDatabase" localSheetId="1" hidden="1">'Riesg Gestión '!$B$9:$BB$60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PrhB3vFUrCMkrMVn4li7RWkaDBX56ubeooLb5fqWhs8="/>
    </ext>
  </extLst>
</workbook>
</file>

<file path=xl/calcChain.xml><?xml version="1.0" encoding="utf-8"?>
<calcChain xmlns="http://schemas.openxmlformats.org/spreadsheetml/2006/main">
  <c r="F152" i="5" l="1"/>
  <c r="F151" i="5"/>
  <c r="F150" i="5"/>
  <c r="F149" i="5"/>
  <c r="F148" i="5"/>
  <c r="F147" i="5"/>
  <c r="F146" i="5"/>
  <c r="F145" i="5"/>
  <c r="F144" i="5"/>
  <c r="F143" i="5"/>
  <c r="F142" i="5"/>
  <c r="F141" i="5"/>
  <c r="AO37" i="3"/>
  <c r="AL37" i="3"/>
  <c r="AW37" i="3" s="1"/>
  <c r="AV37" i="3" s="1"/>
  <c r="AO36" i="3"/>
  <c r="AL36" i="3"/>
  <c r="AW36" i="3" s="1"/>
  <c r="AV36" i="3" s="1"/>
  <c r="AH36" i="3"/>
  <c r="AC36" i="3"/>
  <c r="AD36" i="3" s="1"/>
  <c r="I36" i="3"/>
  <c r="AI36" i="3" s="1"/>
  <c r="AO35" i="3"/>
  <c r="AL35" i="3"/>
  <c r="AH35" i="3"/>
  <c r="AC35" i="3"/>
  <c r="AD35" i="3" s="1"/>
  <c r="I35" i="3"/>
  <c r="J35" i="3" s="1"/>
  <c r="AS35" i="3" s="1"/>
  <c r="AO34" i="3"/>
  <c r="AL34" i="3"/>
  <c r="AH34" i="3"/>
  <c r="AC34" i="3"/>
  <c r="AD34" i="3" s="1"/>
  <c r="I34" i="3"/>
  <c r="J34" i="3" s="1"/>
  <c r="AO33" i="3"/>
  <c r="AL33" i="3"/>
  <c r="AH33" i="3"/>
  <c r="AC33" i="3"/>
  <c r="AD33" i="3" s="1"/>
  <c r="I33" i="3"/>
  <c r="AI33" i="3" s="1"/>
  <c r="AO32" i="3"/>
  <c r="AL32" i="3"/>
  <c r="AW32" i="3" s="1"/>
  <c r="AV32" i="3" s="1"/>
  <c r="AH32" i="3"/>
  <c r="AC32" i="3"/>
  <c r="AD32" i="3" s="1"/>
  <c r="I32" i="3"/>
  <c r="AI32" i="3" s="1"/>
  <c r="AO31" i="3"/>
  <c r="AL31" i="3"/>
  <c r="AW31" i="3" s="1"/>
  <c r="AV31" i="3" s="1"/>
  <c r="AO30" i="3"/>
  <c r="AL30" i="3"/>
  <c r="AF30" i="3"/>
  <c r="AG30" i="3" s="1"/>
  <c r="AH30" i="3" s="1"/>
  <c r="AC30" i="3"/>
  <c r="AD30" i="3" s="1"/>
  <c r="I30" i="3"/>
  <c r="J30" i="3" s="1"/>
  <c r="AO29" i="3"/>
  <c r="AL29" i="3"/>
  <c r="AW29" i="3" s="1"/>
  <c r="AV29" i="3" s="1"/>
  <c r="AO28" i="3"/>
  <c r="AL28" i="3"/>
  <c r="AW28" i="3" s="1"/>
  <c r="AV28" i="3" s="1"/>
  <c r="AO27" i="3"/>
  <c r="AL27" i="3"/>
  <c r="AF27" i="3"/>
  <c r="AG27" i="3" s="1"/>
  <c r="AH27" i="3" s="1"/>
  <c r="AC27" i="3"/>
  <c r="AD27" i="3" s="1"/>
  <c r="I27" i="3"/>
  <c r="J27" i="3" s="1"/>
  <c r="AO26" i="3"/>
  <c r="AL26" i="3"/>
  <c r="AW26" i="3" s="1"/>
  <c r="AV26" i="3" s="1"/>
  <c r="AO25" i="3"/>
  <c r="AL25" i="3"/>
  <c r="AF25" i="3"/>
  <c r="AG25" i="3" s="1"/>
  <c r="AH25" i="3" s="1"/>
  <c r="AC25" i="3"/>
  <c r="AD25" i="3" s="1"/>
  <c r="I25" i="3"/>
  <c r="J25" i="3" s="1"/>
  <c r="AO24" i="3"/>
  <c r="AL24" i="3"/>
  <c r="AW24" i="3" s="1"/>
  <c r="AV24" i="3" s="1"/>
  <c r="AO23" i="3"/>
  <c r="AL23" i="3"/>
  <c r="AW23" i="3" s="1"/>
  <c r="AV23" i="3" s="1"/>
  <c r="AO22" i="3"/>
  <c r="AL22" i="3"/>
  <c r="AF22" i="3"/>
  <c r="AG22" i="3" s="1"/>
  <c r="AH22" i="3" s="1"/>
  <c r="AC22" i="3"/>
  <c r="AD22" i="3" s="1"/>
  <c r="I22" i="3"/>
  <c r="J22" i="3" s="1"/>
  <c r="AO21" i="3"/>
  <c r="AL21" i="3"/>
  <c r="AW21" i="3" s="1"/>
  <c r="AV21" i="3" s="1"/>
  <c r="AO20" i="3"/>
  <c r="AL20" i="3"/>
  <c r="AF20" i="3"/>
  <c r="AG20" i="3" s="1"/>
  <c r="AH20" i="3" s="1"/>
  <c r="AC20" i="3"/>
  <c r="AD20" i="3" s="1"/>
  <c r="I20" i="3"/>
  <c r="J20" i="3" s="1"/>
  <c r="AO19" i="3"/>
  <c r="AS19" i="3" s="1"/>
  <c r="AT19" i="3" s="1"/>
  <c r="AL19" i="3"/>
  <c r="AW19" i="3" s="1"/>
  <c r="AV19" i="3" s="1"/>
  <c r="AO18" i="3"/>
  <c r="AL18" i="3"/>
  <c r="AW18" i="3" s="1"/>
  <c r="AV18" i="3" s="1"/>
  <c r="AO17" i="3"/>
  <c r="AL17" i="3"/>
  <c r="AF17" i="3"/>
  <c r="AG17" i="3" s="1"/>
  <c r="AH17" i="3" s="1"/>
  <c r="AC17" i="3"/>
  <c r="AD17" i="3" s="1"/>
  <c r="I17" i="3"/>
  <c r="J17" i="3" s="1"/>
  <c r="U58" i="2"/>
  <c r="R58" i="2"/>
  <c r="M58" i="2" s="1"/>
  <c r="N58" i="2" s="1"/>
  <c r="I58" i="2"/>
  <c r="J58" i="2" s="1"/>
  <c r="U57" i="2"/>
  <c r="R57" i="2"/>
  <c r="M57" i="2" s="1"/>
  <c r="N57" i="2" s="1"/>
  <c r="I57" i="2"/>
  <c r="J57" i="2" s="1"/>
  <c r="U56" i="2"/>
  <c r="R56" i="2"/>
  <c r="M56" i="2" s="1"/>
  <c r="N56" i="2" s="1"/>
  <c r="I56" i="2"/>
  <c r="AC55" i="2"/>
  <c r="AB55" i="2" s="1"/>
  <c r="U55" i="2"/>
  <c r="R55" i="2"/>
  <c r="AC54" i="2"/>
  <c r="AB54" i="2" s="1"/>
  <c r="U54" i="2"/>
  <c r="R54" i="2"/>
  <c r="U53" i="2"/>
  <c r="R53" i="2"/>
  <c r="N53" i="2" s="1"/>
  <c r="AC53" i="2" s="1"/>
  <c r="AB53" i="2" s="1"/>
  <c r="I53" i="2"/>
  <c r="U52" i="2"/>
  <c r="R52" i="2"/>
  <c r="N52" i="2" s="1"/>
  <c r="AC52" i="2" s="1"/>
  <c r="AB52" i="2" s="1"/>
  <c r="I52" i="2"/>
  <c r="J52" i="2" s="1"/>
  <c r="U51" i="2"/>
  <c r="R51" i="2"/>
  <c r="M51" i="2" s="1"/>
  <c r="N51" i="2" s="1"/>
  <c r="I51" i="2"/>
  <c r="J51" i="2" s="1"/>
  <c r="U50" i="2"/>
  <c r="R50" i="2"/>
  <c r="M50" i="2" s="1"/>
  <c r="N50" i="2" s="1"/>
  <c r="I50" i="2"/>
  <c r="O50" i="2" s="1"/>
  <c r="U49" i="2"/>
  <c r="R49" i="2"/>
  <c r="Y49" i="2" s="1"/>
  <c r="U48" i="2"/>
  <c r="R48" i="2"/>
  <c r="Y48" i="2" s="1"/>
  <c r="U47" i="2"/>
  <c r="R47" i="2"/>
  <c r="M47" i="2" s="1"/>
  <c r="N47" i="2" s="1"/>
  <c r="AC47" i="2" s="1"/>
  <c r="AB47" i="2" s="1"/>
  <c r="I47" i="2"/>
  <c r="U46" i="2"/>
  <c r="R46" i="2"/>
  <c r="M46" i="2" s="1"/>
  <c r="N46" i="2" s="1"/>
  <c r="AC46" i="2" s="1"/>
  <c r="AB46" i="2" s="1"/>
  <c r="I46" i="2"/>
  <c r="J46" i="2" s="1"/>
  <c r="U45" i="2"/>
  <c r="R45" i="2"/>
  <c r="M45" i="2" s="1"/>
  <c r="N45" i="2" s="1"/>
  <c r="AC45" i="2" s="1"/>
  <c r="AB45" i="2" s="1"/>
  <c r="I45" i="2"/>
  <c r="U44" i="2"/>
  <c r="R44" i="2"/>
  <c r="U43" i="2"/>
  <c r="R43" i="2"/>
  <c r="U42" i="2"/>
  <c r="R42" i="2"/>
  <c r="L42" i="2"/>
  <c r="M42" i="2" s="1"/>
  <c r="N42" i="2" s="1"/>
  <c r="I42" i="2"/>
  <c r="U41" i="2"/>
  <c r="R41" i="2"/>
  <c r="Y41" i="2" s="1"/>
  <c r="U40" i="2"/>
  <c r="R40" i="2"/>
  <c r="U39" i="2"/>
  <c r="R39" i="2"/>
  <c r="L39" i="2"/>
  <c r="M39" i="2" s="1"/>
  <c r="N39" i="2" s="1"/>
  <c r="I39" i="2"/>
  <c r="AC38" i="2"/>
  <c r="AB38" i="2" s="1"/>
  <c r="U38" i="2"/>
  <c r="R38" i="2"/>
  <c r="U37" i="2"/>
  <c r="R37" i="2"/>
  <c r="U36" i="2"/>
  <c r="R36" i="2"/>
  <c r="L36" i="2"/>
  <c r="M36" i="2" s="1"/>
  <c r="N36" i="2" s="1"/>
  <c r="AC36" i="2" s="1"/>
  <c r="AB36" i="2" s="1"/>
  <c r="I36" i="2"/>
  <c r="J36" i="2" s="1"/>
  <c r="U35" i="2"/>
  <c r="R35" i="2"/>
  <c r="AC35" i="2" s="1"/>
  <c r="AB35" i="2" s="1"/>
  <c r="U34" i="2"/>
  <c r="Y34" i="2" s="1"/>
  <c r="R34" i="2"/>
  <c r="AC34" i="2" s="1"/>
  <c r="AB34" i="2" s="1"/>
  <c r="U33" i="2"/>
  <c r="R33" i="2"/>
  <c r="L33" i="2"/>
  <c r="M33" i="2" s="1"/>
  <c r="N33" i="2" s="1"/>
  <c r="I33" i="2"/>
  <c r="U32" i="2"/>
  <c r="R32" i="2"/>
  <c r="U31" i="2"/>
  <c r="R31" i="2"/>
  <c r="U30" i="2"/>
  <c r="R30" i="2"/>
  <c r="L30" i="2"/>
  <c r="M30" i="2" s="1"/>
  <c r="N30" i="2" s="1"/>
  <c r="I30" i="2"/>
  <c r="AC29" i="2"/>
  <c r="AB29" i="2" s="1"/>
  <c r="U29" i="2"/>
  <c r="Y29" i="2" s="1"/>
  <c r="AA29" i="2" s="1"/>
  <c r="AC28" i="2"/>
  <c r="AB28" i="2" s="1"/>
  <c r="U28" i="2"/>
  <c r="Y28" i="2" s="1"/>
  <c r="U27" i="2"/>
  <c r="L27" i="2"/>
  <c r="M27" i="2" s="1"/>
  <c r="O27" i="2" s="1"/>
  <c r="J27" i="2"/>
  <c r="I27" i="2"/>
  <c r="AC26" i="2"/>
  <c r="AB26" i="2" s="1"/>
  <c r="U26" i="2"/>
  <c r="R26" i="2"/>
  <c r="U25" i="2"/>
  <c r="R25" i="2"/>
  <c r="L25" i="2"/>
  <c r="M25" i="2" s="1"/>
  <c r="N25" i="2" s="1"/>
  <c r="AC25" i="2" s="1"/>
  <c r="AB25" i="2" s="1"/>
  <c r="I25" i="2"/>
  <c r="U24" i="2"/>
  <c r="R24" i="2"/>
  <c r="N24" i="2"/>
  <c r="L24" i="2"/>
  <c r="I24" i="2"/>
  <c r="J24" i="2" s="1"/>
  <c r="U23" i="2"/>
  <c r="R23" i="2"/>
  <c r="AC23" i="2" s="1"/>
  <c r="AB23" i="2" s="1"/>
  <c r="U22" i="2"/>
  <c r="R22" i="2"/>
  <c r="N22" i="2"/>
  <c r="L22" i="2"/>
  <c r="I22" i="2"/>
  <c r="O22" i="2" s="1"/>
  <c r="Y21" i="2"/>
  <c r="AA21" i="2" s="1"/>
  <c r="U21" i="2"/>
  <c r="AC21" i="2" s="1"/>
  <c r="AB21" i="2" s="1"/>
  <c r="R21" i="2"/>
  <c r="U20" i="2"/>
  <c r="Y20" i="2" s="1"/>
  <c r="AA20" i="2" s="1"/>
  <c r="R20" i="2"/>
  <c r="AC20" i="2" s="1"/>
  <c r="AB20" i="2" s="1"/>
  <c r="U19" i="2"/>
  <c r="R19" i="2"/>
  <c r="AC19" i="2" s="1"/>
  <c r="AB19" i="2" s="1"/>
  <c r="U18" i="2"/>
  <c r="R18" i="2"/>
  <c r="AC18" i="2" s="1"/>
  <c r="AB18" i="2" s="1"/>
  <c r="U17" i="2"/>
  <c r="R17" i="2"/>
  <c r="M17" i="2" s="1"/>
  <c r="N17" i="2" s="1"/>
  <c r="J17" i="2"/>
  <c r="I17" i="2"/>
  <c r="U16" i="2"/>
  <c r="R16" i="2"/>
  <c r="M16" i="2"/>
  <c r="N16" i="2" s="1"/>
  <c r="I16" i="2"/>
  <c r="O16" i="2" s="1"/>
  <c r="U15" i="2"/>
  <c r="R15" i="2"/>
  <c r="Y15" i="2" s="1"/>
  <c r="U14" i="2"/>
  <c r="R14" i="2"/>
  <c r="U13" i="2"/>
  <c r="R13" i="2"/>
  <c r="M13" i="2"/>
  <c r="I13" i="2"/>
  <c r="J13" i="2" s="1"/>
  <c r="U12" i="2"/>
  <c r="R12" i="2"/>
  <c r="M12" i="2" s="1"/>
  <c r="J12" i="2"/>
  <c r="I12" i="2"/>
  <c r="U11" i="2"/>
  <c r="R11" i="2"/>
  <c r="M11" i="2" s="1"/>
  <c r="N11" i="2" s="1"/>
  <c r="I11" i="2"/>
  <c r="M24" i="1"/>
  <c r="L24" i="1"/>
  <c r="K24" i="1"/>
  <c r="J24" i="1"/>
  <c r="I24" i="1"/>
  <c r="H24" i="1"/>
  <c r="G24" i="1"/>
  <c r="F24" i="1"/>
  <c r="E24" i="1"/>
  <c r="D24" i="1"/>
  <c r="C24" i="1"/>
  <c r="B24" i="1"/>
  <c r="N23" i="1"/>
  <c r="N22" i="1"/>
  <c r="N21" i="1"/>
  <c r="N20" i="1"/>
  <c r="N19" i="1"/>
  <c r="N18" i="1"/>
  <c r="N17" i="1"/>
  <c r="N16" i="1"/>
  <c r="N15" i="1"/>
  <c r="N14" i="1"/>
  <c r="N13" i="1"/>
  <c r="N12" i="1"/>
  <c r="N11" i="1"/>
  <c r="N10" i="1"/>
  <c r="B154" i="5"/>
  <c r="B153" i="5"/>
  <c r="B152" i="5"/>
  <c r="H141" i="5"/>
  <c r="Y18" i="2" l="1"/>
  <c r="AA18" i="2" s="1"/>
  <c r="Y36" i="2"/>
  <c r="Z36" i="2" s="1"/>
  <c r="AC39" i="2"/>
  <c r="AB39" i="2" s="1"/>
  <c r="AC41" i="2"/>
  <c r="AB41" i="2" s="1"/>
  <c r="AS27" i="3"/>
  <c r="AC22" i="2"/>
  <c r="AB22" i="2" s="1"/>
  <c r="O24" i="2"/>
  <c r="Y26" i="2"/>
  <c r="AA26" i="2" s="1"/>
  <c r="Y37" i="2"/>
  <c r="Z37" i="2" s="1"/>
  <c r="Y12" i="2"/>
  <c r="Y17" i="2"/>
  <c r="AA17" i="2" s="1"/>
  <c r="Y40" i="2"/>
  <c r="Y57" i="2"/>
  <c r="AC40" i="2"/>
  <c r="AB40" i="2" s="1"/>
  <c r="AS24" i="3"/>
  <c r="AT24" i="3" s="1"/>
  <c r="AX24" i="3" s="1"/>
  <c r="AS28" i="3"/>
  <c r="AT28" i="3" s="1"/>
  <c r="AX28" i="3" s="1"/>
  <c r="AS29" i="3"/>
  <c r="AU29" i="3" s="1"/>
  <c r="AW33" i="3"/>
  <c r="AV33" i="3" s="1"/>
  <c r="AS18" i="3"/>
  <c r="AT18" i="3" s="1"/>
  <c r="AS17" i="3"/>
  <c r="AU17" i="3" s="1"/>
  <c r="AS21" i="3"/>
  <c r="AT21" i="3" s="1"/>
  <c r="AX21" i="3" s="1"/>
  <c r="AS23" i="3"/>
  <c r="AT23" i="3" s="1"/>
  <c r="AX23" i="3" s="1"/>
  <c r="AS22" i="3"/>
  <c r="AU22" i="3" s="1"/>
  <c r="AS20" i="3"/>
  <c r="AU20" i="3" s="1"/>
  <c r="AS26" i="3"/>
  <c r="AT26" i="3" s="1"/>
  <c r="AX26" i="3" s="1"/>
  <c r="O13" i="2"/>
  <c r="Y35" i="2"/>
  <c r="AA37" i="2"/>
  <c r="N13" i="2"/>
  <c r="AC13" i="2" s="1"/>
  <c r="AB13" i="2" s="1"/>
  <c r="J16" i="2"/>
  <c r="Y16" i="2" s="1"/>
  <c r="AA16" i="2" s="1"/>
  <c r="Y19" i="2"/>
  <c r="AA19" i="2" s="1"/>
  <c r="J22" i="2"/>
  <c r="AC37" i="2"/>
  <c r="AB37" i="2" s="1"/>
  <c r="AD37" i="2" s="1"/>
  <c r="Y51" i="2"/>
  <c r="AS31" i="3"/>
  <c r="AU31" i="3" s="1"/>
  <c r="Y13" i="2"/>
  <c r="Y38" i="2"/>
  <c r="Z38" i="2" s="1"/>
  <c r="AC48" i="2"/>
  <c r="AB48" i="2" s="1"/>
  <c r="Y54" i="2"/>
  <c r="AA54" i="2" s="1"/>
  <c r="AW22" i="3"/>
  <c r="AV22" i="3" s="1"/>
  <c r="AS30" i="3"/>
  <c r="AU30" i="3" s="1"/>
  <c r="AW35" i="3"/>
  <c r="AV35" i="3" s="1"/>
  <c r="O25" i="2"/>
  <c r="Y27" i="2"/>
  <c r="AD36" i="2"/>
  <c r="Y52" i="2"/>
  <c r="Z52" i="2" s="1"/>
  <c r="AD52" i="2" s="1"/>
  <c r="AW17" i="3"/>
  <c r="AV17" i="3" s="1"/>
  <c r="AS25" i="3"/>
  <c r="AU25" i="3" s="1"/>
  <c r="N24" i="1"/>
  <c r="AC49" i="2"/>
  <c r="AB49" i="2" s="1"/>
  <c r="Y55" i="2"/>
  <c r="AU19" i="3"/>
  <c r="Y58" i="2"/>
  <c r="Y23" i="2"/>
  <c r="Z23" i="2" s="1"/>
  <c r="AD23" i="2" s="1"/>
  <c r="Z26" i="2"/>
  <c r="AD26" i="2" s="1"/>
  <c r="AC33" i="2"/>
  <c r="AB33" i="2" s="1"/>
  <c r="O12" i="2"/>
  <c r="N12" i="2"/>
  <c r="AC12" i="2" s="1"/>
  <c r="AB12" i="2" s="1"/>
  <c r="AA12" i="2"/>
  <c r="Z12" i="2"/>
  <c r="O11" i="2"/>
  <c r="Z34" i="2"/>
  <c r="AD34" i="2" s="1"/>
  <c r="AA34" i="2"/>
  <c r="AC11" i="2"/>
  <c r="AB11" i="2" s="1"/>
  <c r="Y14" i="2"/>
  <c r="AC15" i="2"/>
  <c r="AB15" i="2" s="1"/>
  <c r="Y22" i="2"/>
  <c r="AC32" i="2"/>
  <c r="AB32" i="2" s="1"/>
  <c r="Y32" i="2"/>
  <c r="AD38" i="2"/>
  <c r="O42" i="2"/>
  <c r="J45" i="2"/>
  <c r="Y45" i="2" s="1"/>
  <c r="O45" i="2"/>
  <c r="AA48" i="2"/>
  <c r="Z48" i="2"/>
  <c r="AD48" i="2" s="1"/>
  <c r="AC50" i="2"/>
  <c r="AB50" i="2" s="1"/>
  <c r="Z57" i="2"/>
  <c r="AA57" i="2"/>
  <c r="AT17" i="3"/>
  <c r="AW20" i="3"/>
  <c r="AV20" i="3" s="1"/>
  <c r="AU35" i="3"/>
  <c r="AT35" i="3"/>
  <c r="Z16" i="2"/>
  <c r="Z17" i="2"/>
  <c r="Z21" i="2"/>
  <c r="AD21" i="2" s="1"/>
  <c r="J25" i="2"/>
  <c r="Y25" i="2" s="1"/>
  <c r="O30" i="2"/>
  <c r="J33" i="2"/>
  <c r="Y33" i="2" s="1"/>
  <c r="O33" i="2"/>
  <c r="AA38" i="2"/>
  <c r="AA40" i="2"/>
  <c r="Z40" i="2"/>
  <c r="AD40" i="2" s="1"/>
  <c r="AC42" i="2"/>
  <c r="AB42" i="2" s="1"/>
  <c r="O47" i="2"/>
  <c r="Z51" i="2"/>
  <c r="AA51" i="2"/>
  <c r="O53" i="2"/>
  <c r="AC57" i="2"/>
  <c r="AB57" i="2" s="1"/>
  <c r="AA13" i="2"/>
  <c r="Z13" i="2"/>
  <c r="AD13" i="2" s="1"/>
  <c r="AC14" i="2"/>
  <c r="AB14" i="2" s="1"/>
  <c r="AA36" i="2"/>
  <c r="AA49" i="2"/>
  <c r="Z49" i="2"/>
  <c r="AD49" i="2" s="1"/>
  <c r="AX19" i="3"/>
  <c r="AA55" i="2"/>
  <c r="Z55" i="2"/>
  <c r="AD55" i="2" s="1"/>
  <c r="J11" i="2"/>
  <c r="Y11" i="2" s="1"/>
  <c r="O17" i="2"/>
  <c r="AA28" i="2"/>
  <c r="Z28" i="2"/>
  <c r="AD28" i="2" s="1"/>
  <c r="AC30" i="2"/>
  <c r="AB30" i="2" s="1"/>
  <c r="O39" i="2"/>
  <c r="AC43" i="2"/>
  <c r="AB43" i="2" s="1"/>
  <c r="Y43" i="2"/>
  <c r="AC51" i="2"/>
  <c r="AB51" i="2" s="1"/>
  <c r="O56" i="2"/>
  <c r="AA58" i="2"/>
  <c r="Z58" i="2"/>
  <c r="AU27" i="3"/>
  <c r="AT27" i="3"/>
  <c r="AW30" i="3"/>
  <c r="AV30" i="3" s="1"/>
  <c r="AA15" i="2"/>
  <c r="Z15" i="2"/>
  <c r="AD15" i="2" s="1"/>
  <c r="Z35" i="2"/>
  <c r="AD35" i="2" s="1"/>
  <c r="AA35" i="2"/>
  <c r="AA41" i="2"/>
  <c r="Z41" i="2"/>
  <c r="AD41" i="2" s="1"/>
  <c r="Z18" i="2"/>
  <c r="AD18" i="2" s="1"/>
  <c r="AC31" i="2"/>
  <c r="AB31" i="2" s="1"/>
  <c r="Y31" i="2"/>
  <c r="AC44" i="2"/>
  <c r="AB44" i="2" s="1"/>
  <c r="Y44" i="2"/>
  <c r="AC56" i="2"/>
  <c r="AB56" i="2" s="1"/>
  <c r="AC58" i="2"/>
  <c r="AB58" i="2" s="1"/>
  <c r="AW25" i="3"/>
  <c r="AV25" i="3" s="1"/>
  <c r="AS34" i="3"/>
  <c r="Z20" i="2"/>
  <c r="AD20" i="2" s="1"/>
  <c r="AC24" i="2"/>
  <c r="AB24" i="2" s="1"/>
  <c r="Y24" i="2"/>
  <c r="AC16" i="2"/>
  <c r="AB16" i="2" s="1"/>
  <c r="AC17" i="2"/>
  <c r="AB17" i="2" s="1"/>
  <c r="Y46" i="2"/>
  <c r="AX18" i="3"/>
  <c r="AW27" i="3"/>
  <c r="AV27" i="3" s="1"/>
  <c r="N27" i="2"/>
  <c r="AC27" i="2" s="1"/>
  <c r="AB27" i="2" s="1"/>
  <c r="J30" i="2"/>
  <c r="Y30" i="2" s="1"/>
  <c r="O36" i="2"/>
  <c r="J42" i="2"/>
  <c r="Y42" i="2" s="1"/>
  <c r="O46" i="2"/>
  <c r="J50" i="2"/>
  <c r="Y50" i="2" s="1"/>
  <c r="O52" i="2"/>
  <c r="J56" i="2"/>
  <c r="Y56" i="2" s="1"/>
  <c r="O58" i="2"/>
  <c r="AI17" i="3"/>
  <c r="AI20" i="3"/>
  <c r="AI22" i="3"/>
  <c r="AI25" i="3"/>
  <c r="AI27" i="3"/>
  <c r="AI30" i="3"/>
  <c r="J33" i="3"/>
  <c r="AS33" i="3" s="1"/>
  <c r="AI35" i="3"/>
  <c r="AW34" i="3"/>
  <c r="AV34" i="3" s="1"/>
  <c r="AS37" i="3"/>
  <c r="Z29" i="2"/>
  <c r="AD29" i="2" s="1"/>
  <c r="J39" i="2"/>
  <c r="Y39" i="2" s="1"/>
  <c r="J47" i="2"/>
  <c r="Y47" i="2" s="1"/>
  <c r="O51" i="2"/>
  <c r="J53" i="2"/>
  <c r="Y53" i="2" s="1"/>
  <c r="O57" i="2"/>
  <c r="J32" i="3"/>
  <c r="AS32" i="3" s="1"/>
  <c r="AI34" i="3"/>
  <c r="J36" i="3"/>
  <c r="AS36" i="3" s="1"/>
  <c r="AA52" i="2" l="1"/>
  <c r="Z19" i="2"/>
  <c r="AD19" i="2" s="1"/>
  <c r="Z54" i="2"/>
  <c r="AD54" i="2" s="1"/>
  <c r="AU24" i="3"/>
  <c r="AT29" i="3"/>
  <c r="AX29" i="3" s="1"/>
  <c r="AU28" i="3"/>
  <c r="AU26" i="3"/>
  <c r="AT30" i="3"/>
  <c r="AX30" i="3" s="1"/>
  <c r="AU21" i="3"/>
  <c r="AT20" i="3"/>
  <c r="AX20" i="3" s="1"/>
  <c r="AT31" i="3"/>
  <c r="AX31" i="3" s="1"/>
  <c r="AT22" i="3"/>
  <c r="AT25" i="3"/>
  <c r="AX25" i="3" s="1"/>
  <c r="AX35" i="3"/>
  <c r="AU23" i="3"/>
  <c r="AU18" i="3"/>
  <c r="Z27" i="2"/>
  <c r="AD27" i="2" s="1"/>
  <c r="AA27" i="2"/>
  <c r="AA23" i="2"/>
  <c r="AX22" i="3"/>
  <c r="AX17" i="3"/>
  <c r="AA53" i="2"/>
  <c r="Z53" i="2"/>
  <c r="AD53" i="2" s="1"/>
  <c r="AA42" i="2"/>
  <c r="Z42" i="2"/>
  <c r="AD42" i="2" s="1"/>
  <c r="AA30" i="2"/>
  <c r="Z30" i="2"/>
  <c r="AD30" i="2" s="1"/>
  <c r="AU33" i="3"/>
  <c r="AT33" i="3"/>
  <c r="AX33" i="3" s="1"/>
  <c r="AA56" i="2"/>
  <c r="Z56" i="2"/>
  <c r="AD56" i="2" s="1"/>
  <c r="AA47" i="2"/>
  <c r="Z47" i="2"/>
  <c r="AD47" i="2" s="1"/>
  <c r="AA11" i="2"/>
  <c r="Z11" i="2"/>
  <c r="AD11" i="2" s="1"/>
  <c r="AU36" i="3"/>
  <c r="AT36" i="3"/>
  <c r="AX36" i="3" s="1"/>
  <c r="AA50" i="2"/>
  <c r="Z50" i="2"/>
  <c r="AD50" i="2" s="1"/>
  <c r="Z45" i="2"/>
  <c r="AD45" i="2" s="1"/>
  <c r="AA45" i="2"/>
  <c r="AA39" i="2"/>
  <c r="Z39" i="2"/>
  <c r="AD39" i="2" s="1"/>
  <c r="AA43" i="2"/>
  <c r="Z43" i="2"/>
  <c r="AD43" i="2" s="1"/>
  <c r="AA44" i="2"/>
  <c r="Z44" i="2"/>
  <c r="AD44" i="2" s="1"/>
  <c r="AX27" i="3"/>
  <c r="AD17" i="2"/>
  <c r="AD16" i="2"/>
  <c r="AD57" i="2"/>
  <c r="AA32" i="2"/>
  <c r="Z32" i="2"/>
  <c r="AD32" i="2" s="1"/>
  <c r="AU37" i="3"/>
  <c r="AT37" i="3"/>
  <c r="AX37" i="3" s="1"/>
  <c r="AA31" i="2"/>
  <c r="Z31" i="2"/>
  <c r="AD31" i="2" s="1"/>
  <c r="AD58" i="2"/>
  <c r="AD12" i="2"/>
  <c r="AU32" i="3"/>
  <c r="AT32" i="3"/>
  <c r="AX32" i="3" s="1"/>
  <c r="AT34" i="3"/>
  <c r="AX34" i="3" s="1"/>
  <c r="AU34" i="3"/>
  <c r="AA24" i="2"/>
  <c r="Z24" i="2"/>
  <c r="AD24" i="2" s="1"/>
  <c r="AD51" i="2"/>
  <c r="Z33" i="2"/>
  <c r="AD33" i="2" s="1"/>
  <c r="AA33" i="2"/>
  <c r="Z22" i="2"/>
  <c r="AD22" i="2" s="1"/>
  <c r="AA22" i="2"/>
  <c r="Z46" i="2"/>
  <c r="AD46" i="2" s="1"/>
  <c r="AA46" i="2"/>
  <c r="AA25" i="2"/>
  <c r="Z25" i="2"/>
  <c r="AD25" i="2" s="1"/>
  <c r="AA14" i="2"/>
  <c r="Z14" i="2"/>
  <c r="AD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5" authorId="0" shapeId="0" xr:uid="{00000000-0006-0000-0200-000001000000}">
      <text>
        <r>
          <rPr>
            <sz val="11"/>
            <color theme="1"/>
            <rFont val="Calibri"/>
            <scheme val="minor"/>
          </rPr>
          <t>======
ID#AAAAw0ILl0I
    (2023-05-12 16:51:41)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el impacto que causa el riesgo en la Entidad
	-tc={664BFBD0-8A42-4D81-992C-2BDA671D036A}</t>
        </r>
      </text>
    </comment>
  </commentList>
  <extLst>
    <ext xmlns:r="http://schemas.openxmlformats.org/officeDocument/2006/relationships" uri="GoogleSheetsCustomDataVersion2">
      <go:sheetsCustomData xmlns:go="http://customooxmlschemas.google.com/" r:id="rId1" roundtripDataSignature="AMtx7mjv6q/1/fhSYjpf/mvW85RYIdRUtA=="/>
    </ext>
  </extLst>
</comments>
</file>

<file path=xl/sharedStrings.xml><?xml version="1.0" encoding="utf-8"?>
<sst xmlns="http://schemas.openxmlformats.org/spreadsheetml/2006/main" count="2132" uniqueCount="923">
  <si>
    <t>MAPA DE RIESGOS INSTITUCIONAL Y DE CORRUPCIÓN POR PROCESOS - 2023
INSTITUTO PARA LA INVESTIGACIÓN EDUCATIVA Y EL DESARROLLO PEDAGÓGICO - IDEP</t>
  </si>
  <si>
    <t xml:space="preserve">Fecha último corte de Seguimiento   </t>
  </si>
  <si>
    <t xml:space="preserve">Fecha próximo seguimiento </t>
  </si>
  <si>
    <t>Fecha de Actualización del Mapa</t>
  </si>
  <si>
    <t>RESUMEN CANTIDAD DE RIESGOS - IDEP</t>
  </si>
  <si>
    <t>Procesos</t>
  </si>
  <si>
    <t>Estratégico</t>
  </si>
  <si>
    <t>De imagen</t>
  </si>
  <si>
    <t>Operativos</t>
  </si>
  <si>
    <t>Calidad</t>
  </si>
  <si>
    <t>Contractuales</t>
  </si>
  <si>
    <t>Financieros</t>
  </si>
  <si>
    <t>De cumplimiento y conformidad</t>
  </si>
  <si>
    <t>Tecnológicos y  seguridad digital</t>
  </si>
  <si>
    <t>De recurso humano</t>
  </si>
  <si>
    <t>Corrupción</t>
  </si>
  <si>
    <t>Cumplimiento</t>
  </si>
  <si>
    <t>Fraude</t>
  </si>
  <si>
    <t>Total</t>
  </si>
  <si>
    <t>Dirección y Planeación</t>
  </si>
  <si>
    <t>Divulgación y Comunicación</t>
  </si>
  <si>
    <t>Atención al Ciudadano</t>
  </si>
  <si>
    <t>Investigación y Desarrollo Pedagógico</t>
  </si>
  <si>
    <t>Gestión Documental</t>
  </si>
  <si>
    <t>Gestión de Talento Humano</t>
  </si>
  <si>
    <t>Gestión de Recursos Físicos y Ambiental</t>
  </si>
  <si>
    <t>Gestión Financiera</t>
  </si>
  <si>
    <t>Control Interno Disciplinario</t>
  </si>
  <si>
    <t>Gestión Contractual</t>
  </si>
  <si>
    <t>Gestión Jurídica</t>
  </si>
  <si>
    <t>Gestión Tecnológica</t>
  </si>
  <si>
    <t>Mejoramiento Integral y Continuo</t>
  </si>
  <si>
    <t>Evaluación y Control</t>
  </si>
  <si>
    <t xml:space="preserve">Mapa de riesgos </t>
  </si>
  <si>
    <t>CÓDIGO: FT-MIC-03-07</t>
  </si>
  <si>
    <t>VERSIÓN : 7</t>
  </si>
  <si>
    <t>Fecha Aprobación: 3/05/2022</t>
  </si>
  <si>
    <t>PÁGINA: 1 de _</t>
  </si>
  <si>
    <t>OBJETIVO</t>
  </si>
  <si>
    <t>Realizar una correcta gestión y control de los riesgos a los que se ven expuestos los procesos estratégicos y misionales del IDEP, evitando la materialización de los mismos y aplicando de manera efectiva y eficiente los controles y actividades de tratamiento consignadas en el presente documento.</t>
  </si>
  <si>
    <t>ALCANCE</t>
  </si>
  <si>
    <t>Inicia con la identificación de los riesgos de Gestión por parte de cada uno de los procesos del IDEP y finaliza con la mitigación, seguimiento y control por parte de cada uno de los responsables enunciados en el presente documento</t>
  </si>
  <si>
    <t>TERMINOS Y DEFINICIONES</t>
  </si>
  <si>
    <t>Consultar Política de Administración del riesgo del DAFP</t>
  </si>
  <si>
    <t>ESTRUCTURA PARA LA GESTIÓN DEL RIESGO</t>
  </si>
  <si>
    <t>Metodología: Política de Administración del riesgo del DAFP</t>
  </si>
  <si>
    <t xml:space="preserve">SEGUIMIENTO 1ER CUATRIMESTRE 2023 </t>
  </si>
  <si>
    <t>SEGUIMIENTO 2DO CUATRIMESTRE 2023 - PRIMERA LINEA DE DEFENSA</t>
  </si>
  <si>
    <t>SEGUIMIENTO TERCER CUATRIMESTRE 2023</t>
  </si>
  <si>
    <t>ítem</t>
  </si>
  <si>
    <t xml:space="preserve">Proceso </t>
  </si>
  <si>
    <t>Impacto</t>
  </si>
  <si>
    <t>Causa Inmediata ¿Cómo?</t>
  </si>
  <si>
    <t>Causa Raíz ¿Por qué?</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</si>
  <si>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</si>
  <si>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</si>
  <si>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</si>
  <si>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</si>
  <si>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</si>
  <si>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</si>
  <si>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</si>
  <si>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</si>
  <si>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</si>
  <si>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</si>
  <si>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</si>
  <si>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</si>
  <si>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</si>
  <si>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</si>
  <si>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</si>
  <si>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</si>
  <si>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</si>
  <si>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</si>
  <si>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Acción de Tratamiento</t>
  </si>
  <si>
    <t>Periodicidad de seguimiento</t>
  </si>
  <si>
    <t>Fecha Inicio</t>
  </si>
  <si>
    <t>Fecha Fin</t>
  </si>
  <si>
    <t>Acción de Contingencia ante posible materialización</t>
  </si>
  <si>
    <t>Responsable de Proceso
Primera Línea de Defensa</t>
  </si>
  <si>
    <t>Oficina Asesora de Planeación
Segunda Línea de Defensa</t>
  </si>
  <si>
    <t>Oficina Control Interno</t>
  </si>
  <si>
    <t>SEGUIMIENTO 1ER CUATRIMESTRE 2023 - PRIMERA LINEA DE DEFENSA</t>
  </si>
  <si>
    <t>SEGUNDA LINEA DE DEFENSA - OFICINA ASESORA DE PLANEACIÓN</t>
  </si>
  <si>
    <t xml:space="preserve">TERCERA  LINEA DE DEFENSA - OFICINA DE CONTROL INTERNO </t>
  </si>
  <si>
    <t>SEGUIMIENTO TERCER CUATRIMESTRE 2023 - PRIMERA LINEA DE DEFENSA</t>
  </si>
  <si>
    <t>TERCER LINEA DE DEFENSA - OFICINA DE CONTROL INTERNO</t>
  </si>
  <si>
    <t>Tipo</t>
  </si>
  <si>
    <t>Implementación</t>
  </si>
  <si>
    <t>Calificación</t>
  </si>
  <si>
    <t>Documentación</t>
  </si>
  <si>
    <t>Frecuencia</t>
  </si>
  <si>
    <t>Evidencia</t>
  </si>
  <si>
    <t>Cuatrimestre</t>
  </si>
  <si>
    <t>Descripción</t>
  </si>
  <si>
    <t>SEGUIMIENTO</t>
  </si>
  <si>
    <t>EVIDENCIA</t>
  </si>
  <si>
    <t>Dirección y planeación</t>
  </si>
  <si>
    <t>Económico y Reputacional</t>
  </si>
  <si>
    <r>
      <rPr>
        <sz val="11"/>
        <color theme="1"/>
        <rFont val="Arial Narrow"/>
      </rPr>
      <t xml:space="preserve">Generar informes, estados financieros o reportes con datos no precisos o inconsistentes a entidades externas e internamente 
</t>
    </r>
    <r>
      <rPr>
        <sz val="11"/>
        <color rgb="FFFF0000"/>
        <rFont val="Arial Narrow"/>
      </rPr>
      <t xml:space="preserve"> </t>
    </r>
  </si>
  <si>
    <t xml:space="preserve">Debido a la entrega de información con deficiencia en la calidad o extemporánea por parte de las diferentes oficinas y subdirecciones del IDEP.
Falta de actualización de las herramientas de planeación interna de acuerdo a la normatividad vigente.
</t>
  </si>
  <si>
    <t>Posibilidad de daño reputacional y económico por Generar informes, estados financieros o reportes con datos imprecisos o inconsistentes a entidades externas e internamente, debido a la entrega de información con deficiencia en la calidad o extemporánea por parte de las diferentes oficinas y subdirecciones del IDEP.</t>
  </si>
  <si>
    <t>Ejecucion y Administracion de procesos</t>
  </si>
  <si>
    <t xml:space="preserve">     El riesgo afecta la imagen de la entidad con algunos usuarios de relevancia frente al logro de los objetivos</t>
  </si>
  <si>
    <t xml:space="preserve">Mensualmente, el  líder  de la oficina asesora de planeación, en el marco del Comité Institucional de Gestión y Desempeño incluirá en la agenda que cada directivo o jefe de oficina informe sobre la oportunidad y calidad de la información que deben presentar a entidades externas y si se generaron errores en el mismo. Lo anterior se registra en las actas del Comité. 
</t>
  </si>
  <si>
    <t>Preventivo</t>
  </si>
  <si>
    <t>Manual</t>
  </si>
  <si>
    <t>Documentado</t>
  </si>
  <si>
    <t>Continua</t>
  </si>
  <si>
    <t>Con Registro</t>
  </si>
  <si>
    <t>Reducir (mitigar)</t>
  </si>
  <si>
    <t>Verificar que la información remitida por las áreas y dependencias este completa y correcta de acuerdo con la solicitud en caso de estar incompleto se devuelve al área para los ajustes pertinentes.</t>
  </si>
  <si>
    <t>Mensual</t>
  </si>
  <si>
    <t>Se realizan los ajustes correspondientes por parte de cada líder de proceso.</t>
  </si>
  <si>
    <t xml:space="preserve">Jefes de oficina 
</t>
  </si>
  <si>
    <t>Jefe de oficina de Planeación</t>
  </si>
  <si>
    <t>Jefe de oficina de Control interno</t>
  </si>
  <si>
    <r>
      <rPr>
        <sz val="11"/>
        <color theme="1"/>
        <rFont val="Calibri"/>
      </rPr>
      <t xml:space="preserve">PRIMER CUATRIMESTRE: El riesgo se materializa porque:
1) Cuatro contratos que estaban programados para el mes de febrero se realizaron en marzo.
2) En el mes de enero el informe de la personería se entregó fuera de término, a pesar de haber solicitado plazo para entrega del informe.
3) Un derecho de petición quedó vencido en el mes de Enero de 2023.
Está pendiente la decisión por parte de la Jefe de  la Oficina Asesora de Planeación para realizar la actualización de la Caracterización del Proceso de Dirección y Planeación, dado que los riesgos se definen teniendo en cuenta el objetivo del proceso y así poder identificar posibles. Según el manual de riesgos de la Función Pública, indica que </t>
    </r>
    <r>
      <rPr>
        <i/>
        <sz val="11"/>
        <color theme="1"/>
        <rFont val="Calibri"/>
      </rPr>
      <t xml:space="preserve"> la etapa de identificación de riesgos: tiene como objetivo identificar los riesgos que estén o no bajo el control de la organización, para ello se debe tener en cuenta el contexto estratégico en el que opera la entidad, la caracterización de cada proceso que contempla su objetivo y alcance y, también, el análisis frente a los factores internos y externos que pueden generar riesgos que afecten el cumplimiento de los objetivos.
</t>
    </r>
    <r>
      <rPr>
        <b/>
        <sz val="11"/>
        <color theme="1"/>
        <rFont val="Calibri"/>
      </rPr>
      <t>Responsable Seguimiento:</t>
    </r>
    <r>
      <rPr>
        <sz val="11"/>
        <color theme="1"/>
        <rFont val="Calibri"/>
      </rPr>
      <t xml:space="preserve"> Adriana Correa
SEGUNDO CUATRIMESTRE: 
En el segundo cuatrimetre la Jefe OAP publicó la actualización de la Caracterización del Proceso de Dirección y Planeación y en el mes de agosto publicó la actualización del Procedimiento de Plan Anual de Adquisiciones.  Sin embargo, es importante seguir con el monitoreo del proceso y la revisión de dicho objetivo con el fin de poder establecer las lecciones aprendidas para ser tenidas en cuenta para el siguiente Plan de Desarrollo Distrital 2024-2028.
Los controles establecidos mensulamente para realizar retroalimentación del seguimiento del Proyecto de Inversión se realiza en primera instancia con la Subdirección Académica, se hacen los ajustes y las alertas de cumplimiento de acuerdo a la programación y avance del proyecto se realizan en el Comité Institucional de Gestión y Desempeño.  Los seguimientos realizados en Segplan son validados por la Jefe OAP, ya que este procedimiento de validación se debe realizar a la Secretaría Distrital de Planeación mediante correo electrónico de la Jefe OAP.  Los seguimiento en SPI son validados por la Jefe OAP que tiene el rol de responsable del proyecto y el seguimiento PMR e validado por la Jefe OAP en reportes que envía la SHD y mediante Excel que se debe enviar a la SHD. 
</t>
    </r>
    <r>
      <rPr>
        <sz val="11"/>
        <color rgb="FFFF0000"/>
        <rFont val="Calibri"/>
      </rPr>
      <t>Se debe revisar en relación con las otras herramientas de planeación que seguimiento se debe incluir.  
Alguna información que está publicada en la página no abre.</t>
    </r>
  </si>
  <si>
    <t xml:space="preserve">PRIMER CUATRIMESTRE: 
Actas de CIGD: 02 del 25/01/2023, 04 del 20/02/2023, 05 del 21/03/2023 y 06 del 19/04/2023.
Presentación comité directivo del mes de abril 2023.
Informe de cumplimiento derechos de petición.
Correos de solicitud de atención para actualización caracterización proceso DIP.
Ver correo de la Profesional OAP del 24/03/2023 
https://drive.google.com/drive/folders/1GrADZ7YaNGFxW5e_07rw7jez85s-Hfh6?usp=sharing 
SEGUNDO CUATRIMESTRE: 
Correos de la Profesional OAP a Subdirección Académcia
\\Apolo\120_oap\IDEP2023\120_19_INFORMES\120_19_2 Informes Otras Entidades\120_19_2_SEGPLAN_SPI_2023
Actas Comité Institucional de Gestión y Desempeño
</t>
  </si>
  <si>
    <r>
      <rPr>
        <sz val="11"/>
        <color theme="1"/>
        <rFont val="Calibri"/>
      </rPr>
      <t xml:space="preserve">Se reporta materialización del riesgo por parte del responsable del proceso. Se valida en las actas de Comité Institucional de Gestión y Desempeño 02 del 25/01/2023, 04 del 20/02/2023, 05 del 21/03/2023 y 06 del 19/04/2023 la inclusión en las agendas sobre la oportunidad y calidad de la información que deben presentar a entidades externas. Se recomienda una mesa en la OAP para concertar la decisión de actualización del proceso DIP-02. Se ejecutará el proceso pertinente para acción de tratamiento. 
</t>
    </r>
    <r>
      <rPr>
        <b/>
        <sz val="11"/>
        <color theme="1"/>
        <rFont val="Calibri"/>
      </rPr>
      <t xml:space="preserve">Responsable del Seguimiento: </t>
    </r>
    <r>
      <rPr>
        <sz val="11"/>
        <color theme="1"/>
        <rFont val="Calibri"/>
      </rPr>
      <t>Juan Gutiérrez</t>
    </r>
  </si>
  <si>
    <r>
      <rPr>
        <sz val="11"/>
        <color theme="1"/>
        <rFont val="Calibri"/>
      </rPr>
      <t xml:space="preserve">Se reporta por parte del responsable del proceso materialización del riesgo,  se verificó por parte de esta Oficina las siguientes acta donde se evidencia la materialización del riesgo, así:  Acta No. 02 </t>
    </r>
    <r>
      <rPr>
        <i/>
        <sz val="10"/>
        <color theme="1"/>
        <rFont val="Calibri"/>
      </rPr>
      <t xml:space="preserve">"Ejecución de magnitud de meta 4, presentó un retraso debido a: En el Programa Incentiva se realizó la convocatoria, se seleccionaron los docentes y se realizó la compra de las Incentivas escogidas por los maestros. Sin embargo, debido a la finalización del año escolar y las vacaciones de los maestros no fue posible realizar la entrega de la totalidad de Incentivas las cuales se entregarán en estos días"; </t>
    </r>
    <r>
      <rPr>
        <sz val="11"/>
        <color theme="1"/>
        <rFont val="Calibri"/>
      </rPr>
      <t xml:space="preserve"> Acta No. 05 comité de contratación </t>
    </r>
    <r>
      <rPr>
        <i/>
        <sz val="10"/>
        <color theme="1"/>
        <rFont val="Calibri"/>
      </rPr>
      <t xml:space="preserve">"La Jefe de la Oficina Asesora de Planeación informa que para efectos del seguimiento del PAA dos contratos que estaban programados en el mes de febrero se suscribieron en el mes de marzo, esto para tenerlo en cuenta en los reportes."
</t>
    </r>
    <r>
      <rPr>
        <sz val="11"/>
        <color theme="1"/>
        <rFont val="Calibri"/>
      </rPr>
      <t xml:space="preserve">
 Mediante correo electrónico del 24  de marzo de la profesional de la OAP,  indicó que a la fecha se encuentra pendiente la revisión por parte del responsable de la Jefe de la OAP para la actualización de los documentos del proceso de gestión estratégica, por lo que se solicita dar celeridad a la revisión y aprobación de los mismos ya que los mismos 
En informes anteriores esta Oficina recomendó realizar mesas de acompañamiento por parte de la OAP para la actualización de procesos y procedimientos de la Entidad de acuerdo al Informe de Auditoria al SIG realizado en el mes de junio de 2022.   Dado que en el mes de diciembre de 2022 se solicitó la ampliación de la fecha para el cumplimiento de las actividades propuestas, se reitera por parte de la OCI dar celeridad a la actualización de las caracterizaciones de la Entidad, teniendo en cuenta que dentro de la identificación de las causas del riesgo se estableció:  </t>
    </r>
    <r>
      <rPr>
        <i/>
        <sz val="11"/>
        <color theme="1"/>
        <rFont val="Calibri"/>
      </rPr>
      <t xml:space="preserve">"Falta de actualización de las herramientas de planeación interna de acuerdo a la normatividad vigente."; lo anterior permite identificar de manera adecuado los controles para la mitigación del riesgo toda vez que para el trimestre evaluado se presento materialización del mismo.  Se recomienda generar acciones de tratamiento."; </t>
    </r>
    <r>
      <rPr>
        <sz val="11"/>
        <color theme="1"/>
        <rFont val="Calibri"/>
      </rPr>
      <t xml:space="preserve">y que como se menciona en el seguimiento por parte del responsable del proceso en varios correos se ha solicitado la aprobación desde el mes de </t>
    </r>
    <r>
      <rPr>
        <b/>
        <sz val="11"/>
        <color theme="1"/>
        <rFont val="Calibri"/>
      </rPr>
      <t xml:space="preserve">mayo de  2022 </t>
    </r>
    <r>
      <rPr>
        <sz val="11"/>
        <color theme="1"/>
        <rFont val="Calibri"/>
      </rPr>
      <t>donde se inició con la revisión y que a la fecha no se ha realizado la actualización de la misma; se solicita por parte de esta Oficina celeridad a la aprobación de los mismos.</t>
    </r>
    <r>
      <rPr>
        <i/>
        <sz val="11"/>
        <color theme="1"/>
        <rFont val="Calibri"/>
      </rPr>
      <t xml:space="preserve">
</t>
    </r>
    <r>
      <rPr>
        <sz val="11"/>
        <color theme="1"/>
        <rFont val="Calibri"/>
      </rPr>
      <t xml:space="preserve">De igual forma se identificó que la periodicidad del control "Verificar que la información remitida por las áreas y dependencias este completa y correcta de acuerdo con la solicitud en caso de estar incompleto se devuelve al área para los ajustes pertinentes" es mensual;  se recomienda modificar la identificación del control la cual  no es adecuada, ya que este se orienta a informar en el marco del CIGD, los inconvenientes presentados en la gestión del mes correspondiente.  
</t>
    </r>
    <r>
      <rPr>
        <b/>
        <sz val="11"/>
        <color theme="1"/>
        <rFont val="Calibri"/>
      </rPr>
      <t xml:space="preserve">Seguimiento realizado por:  Yamile Morales Laverde - Jefe OCI. </t>
    </r>
  </si>
  <si>
    <t xml:space="preserve">1.)  Baja efectividad en los resultados esperados en el Plan de acción de la entidad  
2.Baja articulación entre las Areas para el reporte del Plan de Acción de la entidad.
</t>
  </si>
  <si>
    <t xml:space="preserve">Baja alineación de los proyectos de inversion con las políticas de gestión y desempeño institucional </t>
  </si>
  <si>
    <t xml:space="preserve">Posibilidad de daño económico y reputacional por baja efectividad en los resultados esperados en el Plan de acción de la entidad  y Baja articulación entre las Areas para el reporte del Plan de Acción de la entidad debido a baja alienación de los proyectos de inversión con las políticas de gestión y desempeño institucional </t>
  </si>
  <si>
    <t xml:space="preserve">Trimestralmente la Jefe Oficina Asesora de Planeación realizará el seguimiento para verificar el  cumplimiento de las actividades programadas en cada una de las políticas de gestión y desempeño institucional y las presentará al Comité Institucional de Gestión quién impartirá lineamientos.  </t>
  </si>
  <si>
    <t>Verificar que las evidencias de las actividades en cada una de las Políticas de Gestión y Desempeño sean debidamente cumplidas de acuerdo al plan de acción</t>
  </si>
  <si>
    <t>Cuatrimestral</t>
  </si>
  <si>
    <r>
      <rPr>
        <sz val="11"/>
        <color theme="1"/>
        <rFont val="Calibri"/>
      </rPr>
      <t xml:space="preserve">No se materializa el riesgo para el primer cuatrimestre.  Se realiza el seguimiento para verificar el  cumplimiento de las actividades programadas en cada una de las políticas de gestión y desempeño institucional  a través de las herramientas de seguimiento a la planeación y se presenta el seguimiento del cuarto trimestre de 2022, al CIGD del 25 de enero de 2023.
</t>
    </r>
    <r>
      <rPr>
        <b/>
        <sz val="11"/>
        <color theme="1"/>
        <rFont val="Calibri"/>
      </rPr>
      <t>Responsable del Seguimiento:</t>
    </r>
    <r>
      <rPr>
        <sz val="11"/>
        <color theme="1"/>
        <rFont val="Calibri"/>
      </rPr>
      <t xml:space="preserve"> Juan Gutiérrez</t>
    </r>
  </si>
  <si>
    <t>https://drive.google.com/drive/folders/1GrADZ7YaNGFxW5e_07rw7jez85s-Hfh6?usp=share_link
Acta N.º 02 del 25 de enero de 2023. (Aún se encuentra sin firma)</t>
  </si>
  <si>
    <r>
      <rPr>
        <sz val="11"/>
        <color theme="1"/>
        <rFont val="Calibri"/>
      </rPr>
      <t xml:space="preserve">No se reporta materialización del riesgo por parte del responsable del proceso DIP-02. Se verifica y valida la presentación al Comité Institucional de Gestión el seguimiento para verificar el  cumplimiento de las actividades programadas en cada una de las políticas de gestión y desempeño institucional.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</si>
  <si>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por parte del responsable del proceso, en el seguimiento efectuado por parte de la OCI se identificó que el plan de integridad reportó un avance del 25% en el plan de acción MIPG, no obstante al verificar el plan las actividades no se encuentran con avance; por lo anterior en el marco del CIGD del 17 de mayo se indicó por parte de la OCI que el avance no corresponde a lo reportado.   </t>
    </r>
    <r>
      <rPr>
        <b/>
        <sz val="11"/>
        <color theme="1"/>
        <rFont val="Calibri"/>
      </rPr>
      <t xml:space="preserve">Por lo anterior se recomienda la revisión del control toda vez que los avances se reportan en el marco del comité pero se debe garantizar la consistencia de la información; de otra parte se sugiere describir en el control a través de que herramientas de gestión se realiza el seguimiento.  (Plan de acción, seguimiento a metas, indicadores, ejecución presupuestal); de tal manera que se pueda validar la efectividad del control.
Seguimiento realizado por:  Yamile Morales Laverde - Jefe OCI. </t>
    </r>
  </si>
  <si>
    <t>Divulgación y comunicación</t>
  </si>
  <si>
    <t>Reputacional</t>
  </si>
  <si>
    <t>Incumplimiento en la publicación de la información establecida en la Ley de Transparencia.</t>
  </si>
  <si>
    <t xml:space="preserve">Entrega Inoportuna, incompleta y/o desactualziada de la información a publicar en el link de Transparencia. </t>
  </si>
  <si>
    <t xml:space="preserve">Posibilidad de daño reputacional por el incumplimiento en la publicación de la información establecida en la Ley de Transparencia, debido a la entrega Inoportuna, incompleta y/o desactualziada de la información a publicar en el link de Transparencia. </t>
  </si>
  <si>
    <t>Mensualmente, el contratista (Web master), realizará seguimiento a la matriz de control de cumplimiento de la Resolución 1519 de 2020.</t>
  </si>
  <si>
    <t>Seguimiento oportuno a la matriz de cumplimiento y sostenibilidad de la Resolución 1519 de 2020 de la Ley 1712 de 2014</t>
  </si>
  <si>
    <t xml:space="preserve">mensual </t>
  </si>
  <si>
    <t xml:space="preserve">El web master requiere a los responsables de suministrar la información del link de transparencia para su actualización y/o publicación. </t>
  </si>
  <si>
    <t xml:space="preserve">Asesor de la dirección General
Contratista Web Master 
</t>
  </si>
  <si>
    <r>
      <rPr>
        <sz val="11"/>
        <color theme="1"/>
        <rFont val="Calibri"/>
      </rPr>
      <t xml:space="preserve">Para el primer cuatrimestre, no se materializó el riesgo. Los controles propuestos se aplicaron en su totalidad, se realizó el seguimiento mensual a la matriz de control de cumplimiento de la Resolución 1519 de 2020 por medio del documento de Excel ítem por ítem y se realizó el envío de la alerta por correo electrónico a la persona o área responsable de brindar la información.
</t>
    </r>
    <r>
      <rPr>
        <b/>
        <sz val="11"/>
        <color theme="1"/>
        <rFont val="Calibri"/>
      </rPr>
      <t>Responsable del Seguimiento:</t>
    </r>
    <r>
      <rPr>
        <sz val="11"/>
        <color theme="1"/>
        <rFont val="Calibri"/>
      </rPr>
      <t xml:space="preserve"> Luisa Fernanda Urrego</t>
    </r>
  </si>
  <si>
    <t>https://docs.google.com/spreadsheets/d/1e9V8F-x_KBu93QlHeEGukt6Eq8l1vFA7/edit?usp=sharing&amp;ouid=111011268865304940598&amp;rtpof=true&amp;sd=true</t>
  </si>
  <si>
    <r>
      <rPr>
        <sz val="11"/>
        <color theme="1"/>
        <rFont val="Calibri"/>
      </rPr>
      <t xml:space="preserve">No se reporta materialización del riesgo por parte del responsable del proceso. Se verifica la ejecución de control  con  evidencias de Anexo 2: Resolución 1519 de 2020 - Matriz de Cumplimiento y Sostenibilidad de la Ley 1712 de 2014.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</si>
  <si>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por parte del responsable del proceso, </t>
    </r>
    <r>
      <rPr>
        <b/>
        <sz val="11"/>
        <color theme="1"/>
        <rFont val="Calibri"/>
      </rPr>
      <t xml:space="preserve">se recomienda monitorear la página web de la Entidad con la información correspondiente, debido a la actualización de la misma y a lo informado en el comité del CIGD del 17 de mayo, donde se indico que se presentan enlaces "rotos" de algunos documentos. </t>
    </r>
    <r>
      <rPr>
        <sz val="11"/>
        <color theme="1"/>
        <rFont val="Calibri"/>
      </rPr>
      <t xml:space="preserve">
</t>
    </r>
    <r>
      <rPr>
        <b/>
        <sz val="11"/>
        <color theme="1"/>
        <rFont val="Calibri"/>
      </rPr>
      <t xml:space="preserve">Seguimiento realizado por:  Yamile Morales Laverde - Jefe OCI. </t>
    </r>
  </si>
  <si>
    <t>En el segundo cuatrimestre no se materializó el riesgo. Se realizó el seguimiento mensual a la matriz de control de cumplimiento de la Resolución 1519 de 2020 por medio del documento de Excel.
Responsables: Ximena Ochoa y Rolando Bohorquez</t>
  </si>
  <si>
    <t>De conformidad con el Plan Estratégico de Comunicaciones Organizacional, los profesionales de la Subdirección Académica, realizarán seguimiento a la Estrategia de Comunicaciones consignada en el mencionado plan, dejando como evidencia actas de comité académico, publicaciones oficiales y correos electrónicos.</t>
  </si>
  <si>
    <t>Detectivo</t>
  </si>
  <si>
    <t>Las desviaciones se investigan y se resuelven según la periodicidad del control</t>
  </si>
  <si>
    <t xml:space="preserve">Subdirector(a) Académico(a)
Profesional Especializado de comunicaciones
</t>
  </si>
  <si>
    <r>
      <rPr>
        <sz val="11"/>
        <color theme="1"/>
        <rFont val="Calibri"/>
      </rPr>
      <t xml:space="preserve">Para el primer cuatrimestre, no se materializó el riesgo. Los controles propuestos se aplicaron en su totalidad, se realizó la actualización del Plan estratégico de comunicación organizacional el cual reposa en (https://docs.google.com/document/d/1cr71Z_sbDO8g1Y2y_h4JN73rTF3xXm9b/edit). Se realizó su seguimiento en las reuniones semanales de la estrategia 6, a través de las actas que reposan en (https://drive.google.com/drive/folders/1g-XwW5c2LdYxM17BYhhTX9S7gqBFtvGe).
</t>
    </r>
    <r>
      <rPr>
        <b/>
        <sz val="11"/>
        <color theme="1"/>
        <rFont val="Calibri"/>
      </rPr>
      <t xml:space="preserve">Responsable del Seguimiento: </t>
    </r>
    <r>
      <rPr>
        <sz val="11"/>
        <color theme="1"/>
        <rFont val="Calibri"/>
      </rPr>
      <t>Luisa Fernanda Urrego</t>
    </r>
  </si>
  <si>
    <t xml:space="preserve">https://drive.google.com/drive/folders/1g-XwW5c2LdYxM17BYhhTX9S7gqBFtvGe
https://drive.google.com/drive/folders/1nMao7GlBx8Jq6DszrTAkP0wk5Qt67kHW?usp=sharing
</t>
  </si>
  <si>
    <r>
      <rPr>
        <sz val="11"/>
        <color theme="1"/>
        <rFont val="Calibri"/>
      </rPr>
      <t xml:space="preserve">No se reporta materialización del riesgo por parte del responsable del proceso de comunicación. Se verifica la ejecución de control  con  evidencias de cuatro (4) actas de reunión de seguimiento a la estrategia 6. 
</t>
    </r>
    <r>
      <rPr>
        <b/>
        <sz val="11"/>
        <color theme="1"/>
        <rFont val="Calibri"/>
      </rPr>
      <t xml:space="preserve">Responsable del Seguimiento: </t>
    </r>
    <r>
      <rPr>
        <sz val="11"/>
        <color theme="1"/>
        <rFont val="Calibri"/>
      </rPr>
      <t>Juan Gutiérrez</t>
    </r>
  </si>
  <si>
    <r>
      <rPr>
        <sz val="11"/>
        <color theme="1"/>
        <rFont val="Calibri"/>
      </rPr>
      <t>Se verificó por parte de esta Oficina el contenido de las actas 1,2,3 y 4 relacionadas en la evidencia, donde se documenta</t>
    </r>
    <r>
      <rPr>
        <i/>
        <sz val="11"/>
        <color theme="1"/>
        <rFont val="Calibri"/>
      </rPr>
      <t xml:space="preserve">  "Informe líneas de comunicación" </t>
    </r>
    <r>
      <rPr>
        <sz val="11"/>
        <color theme="1"/>
        <rFont val="Calibri"/>
      </rPr>
      <t xml:space="preserve"> y se registran las actividades realizadas en el marco del plan estratégico</t>
    </r>
    <r>
      <rPr>
        <i/>
        <sz val="11"/>
        <color theme="1"/>
        <rFont val="Calibri"/>
      </rPr>
      <t xml:space="preserve">; </t>
    </r>
    <r>
      <rPr>
        <sz val="11"/>
        <color theme="1"/>
        <rFont val="Calibri"/>
      </rPr>
      <t xml:space="preserve">se reporta por parte del responsable del seguimiento la actualización del plan estratégico de comunicaciones para la vigencia 2023, el cual se encuentra publicado en el link:   http://www.idep.edu.co/sites/default/files/2023-06/PL-DIC-01-01%20PLAN%20ESTRAT%C3%89GICO%20DE%20COMUNICACI%C3%93N%20ORGANIZACIONAL.pdf.  </t>
    </r>
    <r>
      <rPr>
        <b/>
        <sz val="11"/>
        <color theme="1"/>
        <rFont val="Calibri"/>
      </rPr>
      <t xml:space="preserve">Se recomienda actualizar los link que se documentan en el plan estratégico para el seguimiento toda vez que al verificarlos en la página web genera el siguiente error:   Inicio System Página No Encontrada.
</t>
    </r>
    <r>
      <rPr>
        <sz val="11"/>
        <color theme="1"/>
        <rFont val="Calibri"/>
      </rPr>
      <t xml:space="preserve">
</t>
    </r>
    <r>
      <rPr>
        <b/>
        <sz val="11"/>
        <color theme="1"/>
        <rFont val="Calibri"/>
      </rPr>
      <t xml:space="preserve">Seguimiento realizado por:  Yamile Morales Laverde - Jefe OCI. </t>
    </r>
  </si>
  <si>
    <r>
      <rPr>
        <sz val="11"/>
        <color theme="1"/>
        <rFont val="Calibri"/>
      </rPr>
      <t xml:space="preserve">En el segundo cuatrimestre no se materializó el riesgo. Se realizó el seguimiento en las reuniones semanales de la Estrategia No 6 a través de las actas que reposan en el siguiente enlace: 
Enlace: </t>
    </r>
    <r>
      <rPr>
        <u/>
        <sz val="11"/>
        <color rgb="FF1155CC"/>
        <rFont val="Calibri"/>
      </rPr>
      <t>https://drive.google.com/drive/folders/1g-XwW5c2LdYxM17BYhhTX9S7gqBFtvGe.</t>
    </r>
    <r>
      <rPr>
        <sz val="11"/>
        <color theme="1"/>
        <rFont val="Calibri"/>
      </rPr>
      <t xml:space="preserve">
Responsable: Ximena Ochoa
</t>
    </r>
  </si>
  <si>
    <t>Cada vez que se requiera publicar información, el profesional especializado de la Subdirección Académica, realizará revisión del cumplimiento de la normatividad en materia de publicación de información y creará el cuadro de control de las publicaciones en el que se evidenciará la revisión y seguimiento de dichas publicaciones</t>
  </si>
  <si>
    <t>Cada vez que se requiera publicar información, el profesional especializado de la subdirección academica, realizará revisión del cumplimiento de la normatividad en materia de publicación de información y creará el cuadro de control de las publicaciones en el que se evidenciará la revisión y seguimiento de dichas publicaciones</t>
  </si>
  <si>
    <t>Las desviaciones se detectan durante el seguimiento y así se resuelven</t>
  </si>
  <si>
    <r>
      <rPr>
        <sz val="11"/>
        <color theme="1"/>
        <rFont val="Calibri"/>
      </rPr>
      <t>Para el primer cuatrimestre, no se materializó el riesgo. Los controles propuestos se aplicaron en su totalidad, realizando el seguimiento al cuadro de control de las publicaciones en</t>
    </r>
    <r>
      <rPr>
        <u/>
        <sz val="11"/>
        <color theme="1"/>
        <rFont val="Calibri"/>
      </rPr>
      <t xml:space="preserve"> </t>
    </r>
    <r>
      <rPr>
        <u/>
        <sz val="11"/>
        <color rgb="FF1155CC"/>
        <rFont val="Calibri"/>
      </rPr>
      <t>https://docs.google.com/spreadsheets/d/1j-SvttsTbCJzRFuaVYdDpFvY0kNGNJ2C/edit#gid=2022926019</t>
    </r>
    <r>
      <rPr>
        <u/>
        <sz val="11"/>
        <color theme="1"/>
        <rFont val="Calibri"/>
      </rPr>
      <t xml:space="preserve">
</t>
    </r>
    <r>
      <rPr>
        <b/>
        <u/>
        <sz val="11"/>
        <color theme="1"/>
        <rFont val="Calibri"/>
      </rPr>
      <t>Responsable del Seguimiento:</t>
    </r>
    <r>
      <rPr>
        <u/>
        <sz val="11"/>
        <color theme="1"/>
        <rFont val="Calibri"/>
      </rPr>
      <t xml:space="preserve"> Luisa Fernanda Urrego</t>
    </r>
  </si>
  <si>
    <t>https://docs.google.com/spreadsheets/d/1j-SvttsTbCJzRFuaVYdDpFvY0kNGNJ2C/edit#gid=2022926019</t>
  </si>
  <si>
    <r>
      <rPr>
        <sz val="11"/>
        <color theme="1"/>
        <rFont val="Calibri"/>
      </rPr>
      <t xml:space="preserve">No se reporta materialización del riesgo por parte del responsable del proceso de comunicación. Se verifica el soporte con la validación del cuadro de control. Se recomienda diligenciar el formato de acuerdo con la ejecución y con las fechas asociadas.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</si>
  <si>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por parte del responsable del proceso, se verificó el diligenciamiento del formato control  FT-DIC-01-03"LISTA DE VERIFICACION DE LINEAMIENTOS DEL MANUAL DE IMAGEN ALCALDIA MAYOR DE BOGOTA PARA LA PUBLICACION DE IMÁGENES Y/O TEXTOS", con información del mes de febrero a mayo de 2023.  </t>
    </r>
    <r>
      <rPr>
        <b/>
        <sz val="11"/>
        <color theme="1"/>
        <rFont val="Calibri"/>
      </rPr>
      <t xml:space="preserve"> Se recomienda incluir en el formato quien realiza el control de la información que se registra allí.      
Seguimiento realizado por:  Yamile Morales Laverde - Jefe OCI. </t>
    </r>
    <r>
      <rPr>
        <sz val="11"/>
        <color theme="1"/>
        <rFont val="Calibri"/>
      </rPr>
      <t xml:space="preserve">
                   </t>
    </r>
  </si>
  <si>
    <t xml:space="preserve">En el segundo cuatrimestre no se materializó el riesgo. Los controles propuestos se aplicaron realizando el seguimiento al cuadro de control de las publicaciones.
Evidencia: https://docs.google.com/spreadsheets/d/1j-SvttsTbCJzRFuaVYdDpFvY0kNGNJ2C/edit#gid=2022926019
Responsable: Ximena Ochoa
</t>
  </si>
  <si>
    <t xml:space="preserve">publicación de contenido no aprobado en las redes sociales de la entidad </t>
  </si>
  <si>
    <t xml:space="preserve">Ciber Ataque </t>
  </si>
  <si>
    <t xml:space="preserve">Posible daño reputacional del IDEP por la publicación de contenido no aprobado en las redes sociales de la entidad debido a un Ciber Ataque. </t>
  </si>
  <si>
    <t>Fraude Externo</t>
  </si>
  <si>
    <t>Trimestralmente realizar una revisión de la configuración y cambios de claves de las redes sociales, en concordancia con las políticas de seguridad de la entidad.</t>
  </si>
  <si>
    <t xml:space="preserve">Reportar la incidencia al proceso de Gestión Tecnológica </t>
  </si>
  <si>
    <t>Adelantar acciones institucionales para advertir a la ciudadania de la incidencia y las medidas adelantadas para subsanar la misma.</t>
  </si>
  <si>
    <t xml:space="preserve">Asesor de la dirección General
Contratistas periodistas </t>
  </si>
  <si>
    <r>
      <rPr>
        <sz val="11"/>
        <color theme="1"/>
        <rFont val="Calibri"/>
      </rPr>
      <t xml:space="preserve">Para el primer cuatrimestre, no se materializó el riesgo. Los controles propuestos se aplicaron en su totalidad, realizando una revisión de la configuración y cambios de claves de las redes sociales, en concordancia con las políticas de seguridad de la entidad.  </t>
    </r>
    <r>
      <rPr>
        <u/>
        <sz val="11"/>
        <color rgb="FF1155CC"/>
        <rFont val="Calibri"/>
      </rPr>
      <t>https://drive.google.com/drive/folders/1LuuA3-W7BWr7pC0gj6rGVpofeOezs272</t>
    </r>
    <r>
      <rPr>
        <u/>
        <sz val="11"/>
        <color theme="1"/>
        <rFont val="Calibri"/>
      </rPr>
      <t xml:space="preserve">
</t>
    </r>
    <r>
      <rPr>
        <b/>
        <u/>
        <sz val="11"/>
        <color theme="1"/>
        <rFont val="Calibri"/>
      </rPr>
      <t>Responsable del Seguimiento:</t>
    </r>
    <r>
      <rPr>
        <u/>
        <sz val="11"/>
        <color theme="1"/>
        <rFont val="Calibri"/>
      </rPr>
      <t xml:space="preserve"> Luisa Fernanda Urrego</t>
    </r>
  </si>
  <si>
    <t>https://drive.google.com/drive/folders/1LuuA3-W7BWr7pC0gj6rGVpofeOezs272</t>
  </si>
  <si>
    <r>
      <rPr>
        <sz val="11"/>
        <color theme="1"/>
        <rFont val="Calibri"/>
      </rPr>
      <t xml:space="preserve">No se reporta materialización del riesgo por parte del responsable del proceso. Se verifica el cambio de contraseñas para las redes sociales de Twitter e Instagram.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</si>
  <si>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se anexan  pantallazos de cambio de clave en las redes sociales de Twitter e Instagram, </t>
    </r>
    <r>
      <rPr>
        <b/>
        <sz val="11"/>
        <color theme="1"/>
        <rFont val="Calibri"/>
      </rPr>
      <t xml:space="preserve">se recomienda documentar quien es el responsable de la administración de estas contraseñas. 
</t>
    </r>
    <r>
      <rPr>
        <sz val="11"/>
        <color theme="1"/>
        <rFont val="Calibri"/>
      </rPr>
      <t xml:space="preserve">
</t>
    </r>
    <r>
      <rPr>
        <b/>
        <sz val="11"/>
        <color theme="1"/>
        <rFont val="Calibri"/>
      </rPr>
      <t xml:space="preserve">Seguimiento realizado por:  Yamile Morales Laverde - Jefe OCI. 
</t>
    </r>
  </si>
  <si>
    <t xml:space="preserve">En el segundo cuatrimestre no se materializó el riesgo. Los controles propuestos se aplicaron dando cumplimiento a las políticas de seguridad de la entidad. 
Enlace: https://drive.google.com/drive/folders/1LuuA3-W7BWr7pC0gj6rGVpofeOezs272
Responsable: Ximena Ochoa
</t>
  </si>
  <si>
    <t xml:space="preserve">
Insatisfacción de la ciudadania por falencias en la prestación de servicios de información
Falta de oportunidad, calidad  y coherencia en las respuestas y servicios prestados a la ciudadania, usuarios y público en general
</t>
  </si>
  <si>
    <t>Perdidad de credibilidad y confianza en el IDEP</t>
  </si>
  <si>
    <t>Posibilidad de daño reputacional por Perdidad de credibilidad y confianza en el IDEP, debido a Insatisfacción de la ciudadania por falencias en la prestación de servicios de información y a la 
falta de oportunidad, calidad  y coherencia en las respuestas y servicios prestados a la ciudadania, usuarios y público en general</t>
  </si>
  <si>
    <t>Todos los días, el Auxiliar Administrativo de la Subdirección Administrativa y Financiera, mediante la matriz de seguimiento y control de PQRS, realiza seguimiento a las solicitudes, quejas y reclamos de los usuarios, ciudadania y público en General; generando recordatorios semanales a las areas encargadas de dar respuesta.</t>
  </si>
  <si>
    <t>Diariamente, el Auxiliar Administrativo de la Subdirección Administrativa y financiera, mediante la matriz de seguimiento y control de PQRS, realiza seguimiento a las solicitudes, quejas y reclamos de los usuarios, ciudadanía y público en General; generando recordatorios semanales a las áreas encargadas de dar respuesta.</t>
  </si>
  <si>
    <t>Cuando se presentan desviaciones, se realiza la actualización del normo grama del proceso y a su vez la caracterización del SIG .</t>
  </si>
  <si>
    <t>Auxiliar Administrativo de la Subdirección Administrativa y Financiera</t>
  </si>
  <si>
    <r>
      <rPr>
        <sz val="11"/>
        <color rgb="FF000000"/>
        <rFont val="Calibri"/>
      </rPr>
      <t>Durante el primer cuatrimestre no se materializó el riesgo, la Auxiliar Administrativa de la Subdirección Administrativa y Financiera, responsable de la radicación y seguimiento de las PQRS realizó el consolidado diario de las solicitudes, quejas y reclamos de los usuarios, ciudadanía y público en General; generando recordatorios semanales a las áreas encargadas de dar respuesta, dejando evidencia del control en la matriz de seguimiento y control de PQRS</t>
    </r>
    <r>
      <rPr>
        <u/>
        <sz val="11"/>
        <color rgb="FF000000"/>
        <rFont val="Calibri"/>
      </rPr>
      <t xml:space="preserve">
</t>
    </r>
    <r>
      <rPr>
        <u/>
        <sz val="11"/>
        <color rgb="FF1155CC"/>
        <rFont val="Calibri"/>
      </rPr>
      <t>https://drive.google.com/drive/folders/17G9DVei22xi4pwuRWm76_Of9jADedfAO</t>
    </r>
    <r>
      <rPr>
        <u/>
        <sz val="11"/>
        <color theme="1"/>
        <rFont val="Calibri"/>
      </rPr>
      <t xml:space="preserve">
Responsable del Seguimiento: Luisa Fernanda Urrego</t>
    </r>
  </si>
  <si>
    <t>https://drive.google.com/drive/folders/17G9DVei22xi4pwuRWm76_Of9jADedfAO</t>
  </si>
  <si>
    <r>
      <rPr>
        <sz val="11"/>
        <color theme="1"/>
        <rFont val="Calibri"/>
      </rPr>
      <t xml:space="preserve">No se reporta materialización del riesgo por parte del responsable del proceso. Se verifica y valida el soporte que corresponde al seguimiento y control de peticiones, quejas, reclamos y solicitudes mensual.
</t>
    </r>
    <r>
      <rPr>
        <b/>
        <sz val="11"/>
        <color theme="1"/>
        <rFont val="Calibri"/>
      </rPr>
      <t>Responsable del Seguimiento:</t>
    </r>
    <r>
      <rPr>
        <sz val="11"/>
        <color theme="1"/>
        <rFont val="Calibri"/>
      </rPr>
      <t xml:space="preserve"> Juan Gutiérrez</t>
    </r>
  </si>
  <si>
    <r>
      <rPr>
        <sz val="11"/>
        <color theme="1"/>
        <rFont val="Calibri"/>
      </rPr>
      <t xml:space="preserve">De acuerdo al  seguimiento efectuado en el mes de febrero de 2023 al cumplimiento de PQRS por parte de la OCI, </t>
    </r>
    <r>
      <rPr>
        <b/>
        <sz val="11"/>
        <color theme="1"/>
        <rFont val="Calibri"/>
      </rPr>
      <t xml:space="preserve">se evidencia que se presenta materialización del riesgo, toda vez que  la petición con radicado de salida No. 05 del 05/01/2023 quedó fuera del término establecido.  
</t>
    </r>
    <r>
      <rPr>
        <sz val="11"/>
        <color theme="1"/>
        <rFont val="Calibri"/>
      </rPr>
      <t xml:space="preserve">
</t>
    </r>
    <r>
      <rPr>
        <b/>
        <sz val="11"/>
        <color theme="1"/>
        <rFont val="Calibri"/>
      </rPr>
      <t xml:space="preserve">Se recomienda revisar la acción de contingencia del riesgo </t>
    </r>
    <r>
      <rPr>
        <b/>
        <i/>
        <sz val="11"/>
        <color theme="1"/>
        <rFont val="Calibri"/>
      </rPr>
      <t xml:space="preserve">"Cuando se presentan desviaciones, se realiza la actualización del normo grama del proceso y a su vez la caracterización del SIG ."; </t>
    </r>
    <r>
      <rPr>
        <b/>
        <sz val="11"/>
        <color theme="1"/>
        <rFont val="Calibri"/>
      </rPr>
      <t xml:space="preserve">ya que esta no permite generar acciones correctivas una vez se presente materialización del riesgo;  así como la acción de tratamiento </t>
    </r>
    <r>
      <rPr>
        <b/>
        <i/>
        <sz val="11"/>
        <color theme="1"/>
        <rFont val="Calibri"/>
      </rPr>
      <t xml:space="preserve">"Diariamente, el Auxiliar Administrativo de la Subdirección Administrativa y financiera, mediante la matriz de seguimiento y control de PQRS, realiza seguimiento a las solicitudes, quejas y reclamos de los usuarios, ciudadanía y público en General; generando recordatorios semanales a las áreas encargadas de dar respuesta" ; </t>
    </r>
    <r>
      <rPr>
        <b/>
        <sz val="11"/>
        <color theme="1"/>
        <rFont val="Calibri"/>
      </rPr>
      <t xml:space="preserve">toda vez que esta se orienta a una acción preventiva y no a una acción de tratamiento una vez se materialice el riesgo.   
No se evidencia acción de tratamiento para la materialización del riesgo, por lo que se recomienda revisión de los controles establecidos. </t>
    </r>
    <r>
      <rPr>
        <b/>
        <i/>
        <sz val="11"/>
        <color theme="1"/>
        <rFont val="Calibri"/>
      </rPr>
      <t xml:space="preserve">
</t>
    </r>
    <r>
      <rPr>
        <b/>
        <sz val="11"/>
        <color theme="1"/>
        <rFont val="Calibri"/>
      </rPr>
      <t xml:space="preserve">
Seguimiento realizado por:  Yamile Morales Laverde - Jefe OCI. 
</t>
    </r>
  </si>
  <si>
    <t xml:space="preserve">En el segundo cuatrimestre no se materializó el riesgo, la Auxiliar Administrativa designada por parte de la Subdirección Administrativa y Financiera, responsable de la radicación y seguimiento de las PQRS realizó el consolidado diario de las solicitudes, quejas y reclamos de los usuarios, ciudadanía y público en General; generando recordatorios semanales a las áreas encargadas de dar respuesta, dejando evidencia del control en la matriz de seguimiento y control de PQRS.
https://drive.google.com/drive/folders/17G9DVei22xi4pwuRWm76_Of9jADedfAO
Responsable: Ximena Ochoa
</t>
  </si>
  <si>
    <t>https://docs.google.com/spreadsheets/d/1_DUMUy_aEXa65-oeZTaEC_0ulN3J4LHBeznemVxrmzA/edit#gid=2102012519</t>
  </si>
  <si>
    <t>Una vez al año, el jefe de la Oficina Asesora de Planeación, realizará el plan de adecuación y sostenibilidad del Modelo Integrado Planeación y Gestión para la vigencia, de las políticas de Participación ciudadana, Servicio al ciudadano, Racionalización de trámites y Transparencia, acceso a la información pública y lucha contra la corrupción.</t>
  </si>
  <si>
    <t>Una vez al año, el jefe de la Oficina Asesora de Planeación, realizará el Plan de Adecuación y Sostenibilidad del Modelo Integrado Planeación y Gestión para la vigencia, de las políticas de Participación ciudadana, Servicio al ciudadano, Racionalización de trámites y Transparencia, acceso a la información pública y lucha contra la corrupción.</t>
  </si>
  <si>
    <t>Anual</t>
  </si>
  <si>
    <t>Las desviaciones en el plan de acción se resuelven de manera oportuna en la vigencia o en caso de ser necesario se establecen los tiempos de cumplimiento de la actividad que se debe realizar.</t>
  </si>
  <si>
    <t xml:space="preserve"> Jefe de la Oficina Asesora de Planeación</t>
  </si>
  <si>
    <r>
      <rPr>
        <sz val="11"/>
        <color theme="1"/>
        <rFont val="Calibri"/>
      </rPr>
      <t>Durante el primer cuatrimestre no se materializó el riesgo. La OAP formuló con las demás procesos del Instituto y de manera participativa con la ciudadanía el Plan de Acción Institucional MIPG 2023 y el PAAC que incluyen las políticas de Participación ciudadana, Servicio al ciudadano, Racionalización de trámites y Transparencia, acceso a la información pública y lucha contra la corrupción. El 31 de enero de 2023 se publicó el Plan de Acción Institucional MIPG , el PAAC y los 12 Planes asociados de acuerdo con el Decreto 612 de 2018.</t>
    </r>
    <r>
      <rPr>
        <b/>
        <sz val="11"/>
        <color theme="1"/>
        <rFont val="Calibri"/>
      </rPr>
      <t xml:space="preserve">
Responsable del Seguimiento: </t>
    </r>
    <r>
      <rPr>
        <sz val="11"/>
        <color theme="1"/>
        <rFont val="Calibri"/>
      </rPr>
      <t>Juan Gutiérrez</t>
    </r>
  </si>
  <si>
    <t xml:space="preserve">http://www.idep.edu.co/articulo/maloca-aulasig 
https://drive.google.com/drive/folders/1ji5gjpqV9_9n5J5YkZ1y6maE8edTAGVX?usp=sharing </t>
  </si>
  <si>
    <r>
      <rPr>
        <sz val="11"/>
        <color theme="1"/>
        <rFont val="Calibri"/>
      </rPr>
      <t xml:space="preserve">No se reporta materialización del riesgo por parte del responsable del proceso. Se verifica y valida el soporte que corresponde a  la formulación de los planes que incluyen  las políticas de Participación ciudadana, Servicio al ciudadano, Racionalización de trámites y Transparencia, acceso a la información pública y lucha contra la corrupción y publicación de los planes institucionales en la página web del Instituto.
</t>
    </r>
    <r>
      <rPr>
        <b/>
        <sz val="11"/>
        <color theme="1"/>
        <rFont val="Calibri"/>
      </rPr>
      <t>Responsable del Seguimiento:</t>
    </r>
    <r>
      <rPr>
        <sz val="11"/>
        <color theme="1"/>
        <rFont val="Calibri"/>
      </rPr>
      <t xml:space="preserve"> Juan Gutiérrez</t>
    </r>
  </si>
  <si>
    <t xml:space="preserve">Nuevamente se reitera por parte de esta Oficina la revisión del control establecido, ya que este no permite mitigar el riesgo identificado.
Seguimiento realizado por:  Yamile Morales Laverde - Jefe OCI. 
</t>
  </si>
  <si>
    <t>Cada vez que sea requerido por la entidad, el Contratista de comunicaciones de la Subdirección Académica, realizará seguimiento a la matriz de la ley 1712 de 2014, y actualizará dicha matriz en el respectivo link del sitio web del IDEP</t>
  </si>
  <si>
    <t>Las observaciones que se presentan se resuelven de manera oportuna e investigadas, con el fin de identificar el responsable del incumplimiento</t>
  </si>
  <si>
    <t>Contratista de comunicaciones de la Subdirección Académica</t>
  </si>
  <si>
    <r>
      <rPr>
        <sz val="11"/>
        <color theme="1"/>
        <rFont val="Calibri"/>
      </rPr>
      <t xml:space="preserve">Para el primer cuatrimestre, no se materializó el riesgo. Los controles propuestos se aplicaron en su totalidad, se realizó el seguimiento mensual a la matriz de la ley 1712 de 2014, y se actualizó en el respectivo link del sitio web del IDEP
</t>
    </r>
    <r>
      <rPr>
        <b/>
        <sz val="11"/>
        <color theme="1"/>
        <rFont val="Calibri"/>
      </rPr>
      <t xml:space="preserve">Responsable del Seguimiento: </t>
    </r>
    <r>
      <rPr>
        <sz val="11"/>
        <color theme="1"/>
        <rFont val="Calibri"/>
      </rPr>
      <t>Luisa Fernanda Urrego</t>
    </r>
  </si>
  <si>
    <r>
      <rPr>
        <sz val="11"/>
        <color theme="1"/>
        <rFont val="Calibri"/>
      </rPr>
      <t xml:space="preserve">No se reporta materialización del riesgo por parte del responsable del proceso de Atención al Ciudadano. Se verifica y valida el soporte.
</t>
    </r>
    <r>
      <rPr>
        <b/>
        <sz val="11"/>
        <color theme="1"/>
        <rFont val="Calibri"/>
      </rPr>
      <t xml:space="preserve">Responsable del Seguimiento: </t>
    </r>
    <r>
      <rPr>
        <sz val="11"/>
        <color theme="1"/>
        <rFont val="Calibri"/>
      </rPr>
      <t>Juan Gutiérrez</t>
    </r>
  </si>
  <si>
    <t xml:space="preserve">Este control se encuentran diseñado y monitoreado  para el riesgo "Posibilidad de daño reputacional por el incumplimiento en la publicación de la información establecida en la Ley de Transparencia, debido a la entrega Inoportuna, incompleta y/o desactualizada de la información a publicar en el link de Transparencia" del proceso de Divulgación y Comunicación; por lo que se recomienda revisar la pertinencia de los mismos al proceso de atención al ciudadano. 
Seguimiento realizado por:  Yamile Morales Laverde - Jefe OCI. 
</t>
  </si>
  <si>
    <t>En el segundo cuatrimestre no se materializó el riesgo. Se realizó el seguimiento mensual a la matriz de la Ley 1712 de 2014, y se actualizó en el respectivo link del sitio web del IDEP.
Responsable: Ximena Ochoa</t>
  </si>
  <si>
    <t>De conformidad con el plan estratégico de comunicación institucional,  los profesionales de la subdirección académica, realizarán seguimiento a la Estrategia de Comunicaciones en el Plan estratégico de comunicación organizacional. Dicho seguimiento se podrá evidenciar mediante correos electrónicos y actás de comite academico.</t>
  </si>
  <si>
    <t>De conformidad con el Plan Estratégico de Comunicación Institucional, los profesionales de la Subdirección Académica, realizarán seguimiento a la Estrategia de Comunicaciones en el Plan Estratégico de Comunicación Organizacional. Dicho seguimiento se podrá evidenciar mediante correos electrónicos y actas de comité académico.</t>
  </si>
  <si>
    <t>profesionales de la Subdirección Académica</t>
  </si>
  <si>
    <r>
      <rPr>
        <sz val="11"/>
        <color theme="1"/>
        <rFont val="Calibri"/>
      </rPr>
      <t xml:space="preserve">Para el primer cuatrimestre, no se materializó el riesgo. Los controles propuestos se aplicaron en su totalidad, se realizó la actualización del Plan estratégico de comunicación organizacional el cual reposa en (https://docs.google.com/document/d/1cr71Z_sbDO8g1Y2y_h4JN73rTF3xXm9b/edit). Se realizó su seguimiento en las reuniones semanales de la estrategia 6, a través de las actas que reposan en (https://drive.google.com/drive/folders/1g-XwW5c2LdYxM17BYhhTX9S7gqBFtvGe).
</t>
    </r>
    <r>
      <rPr>
        <b/>
        <sz val="11"/>
        <color theme="1"/>
        <rFont val="Calibri"/>
      </rPr>
      <t>Responsable del Seguimiento:</t>
    </r>
    <r>
      <rPr>
        <sz val="11"/>
        <color theme="1"/>
        <rFont val="Calibri"/>
      </rPr>
      <t xml:space="preserve"> Luisa Fernanda Urrego</t>
    </r>
  </si>
  <si>
    <t>https://drive.google.com/drive/folders/1g-XwW5c2LdYxM17BYhhTX9S7gqBFtvGe</t>
  </si>
  <si>
    <r>
      <rPr>
        <sz val="11"/>
        <color theme="1"/>
        <rFont val="Calibri"/>
      </rPr>
      <t xml:space="preserve">No se reporta materialización del riesgo por parte del responsable del proceso de Atención al Ciudadano. Se verifica y valida el soporte de actas de  seguimiento.
</t>
    </r>
    <r>
      <rPr>
        <b/>
        <sz val="11"/>
        <color theme="1"/>
        <rFont val="Calibri"/>
      </rPr>
      <t>Responsable del Seguimiento:</t>
    </r>
    <r>
      <rPr>
        <sz val="11"/>
        <color theme="1"/>
        <rFont val="Calibri"/>
      </rPr>
      <t xml:space="preserve"> Juan Gutiérrez</t>
    </r>
  </si>
  <si>
    <r>
      <rPr>
        <sz val="11"/>
        <color theme="1"/>
        <rFont val="Calibri"/>
      </rPr>
      <t xml:space="preserve">En el segundo cuatrimestre no se materializó el riesgo. Se realizó el seguimiento en las reuniones semanales de la Estrategia No 6 a través de las actas que reposan en el siguiente enlace: 
Enlace: </t>
    </r>
    <r>
      <rPr>
        <u/>
        <sz val="11"/>
        <color rgb="FF1155CC"/>
        <rFont val="Calibri"/>
      </rPr>
      <t>https://drive.google.com/drive/folders/1g-XwW5c2LdYxM17BYhhTX9S7gqBFtvGe.</t>
    </r>
    <r>
      <rPr>
        <sz val="11"/>
        <color theme="1"/>
        <rFont val="Calibri"/>
      </rPr>
      <t xml:space="preserve">
Responsable: Ximena Ochoa
</t>
    </r>
  </si>
  <si>
    <t>Semestralmente, el contratista de la subdirección académica; realiza analisis, tabulación y consolidación de las encuestas de satisfacción realizadas a los usuarios del IDEP, mediante informe y lo socializa en el comité institucional de gestión y desempeño.</t>
  </si>
  <si>
    <t>Correctivo</t>
  </si>
  <si>
    <t>Aleatoria</t>
  </si>
  <si>
    <t>Semestralmente, el contratista de la Subdirección Académica; realiza análisis, tabulación y consolidación de las encuestas de satisfacción realizadas a los usuarios del IDEP, mediante informe y lo socializa en el Comité Institucional de Gestión y Desempeño.</t>
  </si>
  <si>
    <t>Semestral</t>
  </si>
  <si>
    <t xml:space="preserve"> contratista de la subdirección académica</t>
  </si>
  <si>
    <r>
      <rPr>
        <sz val="11"/>
        <color theme="1"/>
        <rFont val="Calibri"/>
      </rPr>
      <t xml:space="preserve">Para el primer cuatrimestre, no se materializó el riesgo. El control se encuentra programado de manera semestral.
</t>
    </r>
    <r>
      <rPr>
        <b/>
        <sz val="11"/>
        <color theme="1"/>
        <rFont val="Calibri"/>
      </rPr>
      <t>Responsable del Seguimiento:</t>
    </r>
    <r>
      <rPr>
        <sz val="11"/>
        <color theme="1"/>
        <rFont val="Calibri"/>
      </rPr>
      <t xml:space="preserve"> Luisa Fernanda Urrego</t>
    </r>
  </si>
  <si>
    <t>N/A</t>
  </si>
  <si>
    <r>
      <rPr>
        <sz val="11"/>
        <color theme="1"/>
        <rFont val="Calibri"/>
      </rPr>
      <t xml:space="preserve">No se reporta materialización del riesgo por parte del responsable del proceso de Atención al Ciudadano. No se encuentra el soporte debido a la ausencia en la ejecución del control para el primer cuatrimestre. 
</t>
    </r>
    <r>
      <rPr>
        <b/>
        <sz val="11"/>
        <color theme="1"/>
        <rFont val="Calibri"/>
      </rPr>
      <t xml:space="preserve">Responsable del Seguimiento: </t>
    </r>
    <r>
      <rPr>
        <sz val="11"/>
        <color theme="1"/>
        <rFont val="Calibri"/>
      </rPr>
      <t>Juan Gutiérrez</t>
    </r>
  </si>
  <si>
    <r>
      <rPr>
        <sz val="11"/>
        <color theme="1"/>
        <rFont val="Calibri"/>
      </rPr>
      <t xml:space="preserve">El control se encuentra con periodicidad semestral; por lo tanto no reporta avance para el periodo evaluado. 
</t>
    </r>
    <r>
      <rPr>
        <b/>
        <sz val="11"/>
        <color theme="1"/>
        <rFont val="Calibri"/>
      </rPr>
      <t xml:space="preserve">Seguimiento realizado por:  Yamile Morales Laverde - Jefe OCI. 
</t>
    </r>
  </si>
  <si>
    <t>En el segundo cuatrimestre no se materializó el riesgo. Se realizó el analisis, tabulación y consolidación de las encuestas de satisfacción realizadas a los usuarios del IDEP, el informe se socializará en el comité institucional de gestión en el mes siguiente.
Responsable: Ximena Ochoa</t>
  </si>
  <si>
    <r>
      <rPr>
        <u/>
        <sz val="11"/>
        <color rgb="FF0000FF"/>
        <rFont val="Calibri"/>
      </rPr>
      <t xml:space="preserve">Encuesta de Satisfacción Eventos IDEP (respuestas)
https://docs.google.com/spreadsheets/d/1HLoDSI9HdyTgAzRDOJeNO1fivJxy-drjCduzMHQMR3Q/edit#gid=736328299
Encuesta de Satisfacción PQRS IDEP (respuestas) https://docs.google.com/spreadsheets/d/1BbKG2O-H23LFFuILJOJnaeh9t2dxYK_s1qhHXMOMPqM/edit#gid=1767727521
Encuesta de satisfacción postulación de artículos a la revista Educación y Ciudad (respuestas) </t>
    </r>
    <r>
      <rPr>
        <u/>
        <sz val="11"/>
        <color rgb="FF1155CC"/>
        <rFont val="Calibri"/>
      </rPr>
      <t>https://docs.google.com/spreadsheets/d/1MLUp5bUadHh4FRtUERnfu1bEbbZzDLIW-6Oa67FEh9M/edit#gid=464315853</t>
    </r>
  </si>
  <si>
    <t>Investigación y desarrollo pedagógico</t>
  </si>
  <si>
    <t xml:space="preserve">Falta de articulación en la definifción y desarrollo de las actividades de los proyectos de investigación y desarrollo pedagogico con respecto al proyecto de inversión formulado </t>
  </si>
  <si>
    <t xml:space="preserve">Proyectos de Investigación y Desarrollo Pedagógico que no cumplan con los objetivos del proyecto de inversión.  </t>
  </si>
  <si>
    <t xml:space="preserve">Posibilidad de daño económico y reputacional por falta de articulación en la definición y desarrollo de las actividades de los proyectos de investigación y desarrollo pedagogico con respecto al proyecto de inversión formulado debido a que los Proyectos de Investigación y Desarrollo Pedagógico no cumplan con los objetivos del proyecto de inversión. </t>
  </si>
  <si>
    <t xml:space="preserve">     Entre 100 y 500 SMLMV </t>
  </si>
  <si>
    <t>Moderado</t>
  </si>
  <si>
    <t xml:space="preserve">Cuatrimestralmente, el comité academico, realizará una revisión y seguimiento de las actividades a los proyectos de investigación y desarrollo pedagógico que sea articulado con el proyecto de inversión. Dicha revisión se podrá evidenciar a través de las actas del comite academico. </t>
  </si>
  <si>
    <t>El comité académico realiza las observaciones de las actividades y recomienda ajustes requeridos para alinear los proyectos de investigación y desarrollo pedagógico con los objetivos del proyecto de inversión.</t>
  </si>
  <si>
    <t>Cuando se detectan desviaciones en el proceso de definición y desarrollo de los proyectos de investigación y desarrollo pedagógico, se implementan las recomendaciones del comité academico.</t>
  </si>
  <si>
    <t xml:space="preserve">Subdirección Académica 
Asesores de la dirección General 
Lideres de metas </t>
  </si>
  <si>
    <r>
      <rPr>
        <sz val="11"/>
        <color theme="1"/>
        <rFont val="Calibri"/>
      </rPr>
      <t xml:space="preserve">Para el primer cuatrimestre, no se materializó el riesgo. Los controles propuestos se aplicaron en su totalidad, el comité académico realizó la revisión y seguimiento de las actividades a los proyectos de investigación y desarrollo pedagógico que estén articulado con el proyecto de inversión  </t>
    </r>
    <r>
      <rPr>
        <u/>
        <sz val="11"/>
        <color rgb="FF1155CC"/>
        <rFont val="Calibri"/>
      </rPr>
      <t xml:space="preserve">https://drive.google.com/drive/folders/1VQw-Z0uBrWWh1AMGRwsDHE6MjytzAoFt
</t>
    </r>
    <r>
      <rPr>
        <b/>
        <sz val="11"/>
        <color theme="1"/>
        <rFont val="Calibri"/>
      </rPr>
      <t xml:space="preserve">Responsable del Seguimiento: </t>
    </r>
    <r>
      <rPr>
        <sz val="11"/>
        <color theme="1"/>
        <rFont val="Calibri"/>
      </rPr>
      <t>Luisa Fernanda Urrego</t>
    </r>
  </si>
  <si>
    <t>https://drive.google.com/drive/folders/1VQw-Z0uBrWWh1AMGRwsDHE6MjytzAoFt</t>
  </si>
  <si>
    <r>
      <rPr>
        <sz val="11"/>
        <color theme="1"/>
        <rFont val="Calibri"/>
      </rPr>
      <t xml:space="preserve">No se reporta materialización del riesgo por parte del responsable del proceso. Se verifica la ejecución de control con el acta de revisión y aprobación de fichas proyectos 2023 de 16 de marzo. 
</t>
    </r>
    <r>
      <rPr>
        <b/>
        <sz val="11"/>
        <color theme="1"/>
        <rFont val="Calibri"/>
      </rPr>
      <t>Responsable del Seguimiento:</t>
    </r>
    <r>
      <rPr>
        <sz val="11"/>
        <color theme="1"/>
        <rFont val="Calibri"/>
      </rPr>
      <t xml:space="preserve"> Juan Gutiérrez</t>
    </r>
  </si>
  <si>
    <r>
      <rPr>
        <sz val="11"/>
        <color theme="1"/>
        <rFont val="Calibri"/>
      </rPr>
      <t xml:space="preserve">Se verifica que en comité académico se aprueba las fichas de los proyectos para la vigencia 2023, en el marco del Comité Académico de fecha 16 de marzo. 
</t>
    </r>
    <r>
      <rPr>
        <b/>
        <sz val="11"/>
        <color theme="1"/>
        <rFont val="Calibri"/>
      </rPr>
      <t xml:space="preserve">Seguimiento realizado por:  Yamile Morales Laverde - Jefe OCI. 
</t>
    </r>
  </si>
  <si>
    <t xml:space="preserve">En el segundo cuatrimestre no se materializó el riesgo. El comité académico realizó la revisión y seguimiento de las actividades a los proyectos de investigación y desarrollo pedagógico que estén articulados con el proyecto de inversión.  
Enlace: https://drive.google.com/drive/folders/1VQw-Z0uBrWWh1AMGRwsDHE6MjytzAoFt
Responsable: Ximena Ochoa
</t>
  </si>
  <si>
    <t>Una vez al año o cuando se formulan los proyectos, el subdirector académico y/o el contratista delegado, realizará el cuadro de control general de seguimiento a los porcentajes de ejecución de las fichas de los proyectos de investigación o desarrollo pedagógico de la vigencia denominado Seguimiento Metas proyecto de inversión vs productos mga, dicho cuadro se adjuntará de manera electronica una vez diligenciado en la plataforma google.</t>
  </si>
  <si>
    <t>Una vez al año o cuando se formulan los proyectos, el subdirector académico y/o el contratista delegado, realizará el cuadro de control general de seguimiento a los porcentajes de ejecución de las fichas de los proyectos de investigación o desarrollo pedagógico de la vigencia denominado Seguimiento Metas proyecto de inversión vs productos MGA, dicho cuadro se adjuntará de manera electrónica una vez diligenciado en la plataforma google</t>
  </si>
  <si>
    <t>Cuando se detectan desviaciones en el seguimiento de los porcentajes de ejecución de los proyectos de investigación y desarrollo pedagógico, se resuelve de manera inmediata.</t>
  </si>
  <si>
    <t>Subdirector académico y/o el contratista delegado</t>
  </si>
  <si>
    <r>
      <rPr>
        <sz val="11"/>
        <color theme="1"/>
        <rFont val="Calibri"/>
      </rPr>
      <t xml:space="preserve">Para el primer cuatrimestre, no se materializó el riesgo. Los controles propuestos se aplicaron en su totalidad, se ha realizado el seguimiento a los porcentajes de ejecución de las fichas de los proyectos de investigación o desarrollo pedagógico de la vigencia denominado a través del seguimiento Metas proyecto de inversión vs productos MGA mediante radicado No. 06-817-2023-000085 del 07/02/2023; No. 06-817-2023-000295 del 02/03/2023;  No. 06-817-2023-000413 del 04/04/2023 y No. 06-817-2023-000552 del 04/05/2023.
</t>
    </r>
    <r>
      <rPr>
        <b/>
        <sz val="11"/>
        <color theme="1"/>
        <rFont val="Calibri"/>
      </rPr>
      <t>Responsable del Seguimiento:</t>
    </r>
    <r>
      <rPr>
        <sz val="11"/>
        <color theme="1"/>
        <rFont val="Calibri"/>
      </rPr>
      <t xml:space="preserve"> Luisa Fernanda Urrego</t>
    </r>
  </si>
  <si>
    <t>Radicados No. 06-817-2023-000085 del 07/02/2023; No. 06-817-2023-000295 del 02/03/2023;  No. 06-817-2023-000413 del 04/04/2023 y No. 06-817-2023-000552 del 04/05/2023.</t>
  </si>
  <si>
    <r>
      <rPr>
        <sz val="11"/>
        <color theme="1"/>
        <rFont val="Calibri"/>
      </rPr>
      <t xml:space="preserve">No se reporta materialización del riesgo por parte del responsable del proceso. Se verifica y valida el soporte con seguimiento a los porcentajes de ejecución de las fichas de los proyectos de investigación 
</t>
    </r>
    <r>
      <rPr>
        <b/>
        <sz val="11"/>
        <color theme="1"/>
        <rFont val="Calibri"/>
      </rPr>
      <t>Responsable del Seguimiento</t>
    </r>
    <r>
      <rPr>
        <sz val="11"/>
        <color theme="1"/>
        <rFont val="Calibri"/>
      </rPr>
      <t>: Juan Gutiérrez</t>
    </r>
  </si>
  <si>
    <r>
      <rPr>
        <sz val="11"/>
        <color theme="1"/>
        <rFont val="Calibri"/>
      </rPr>
      <t xml:space="preserve">No se reporta materialización del riesgo por parte del proceso, se recomienda detallar por parte de la primera línea el avance registrado a la fecha del seguimiento, de tal manera que se pueda evaluar  lo programado vs lo ejecutado y poder medir la efectividad del control establecido.   
</t>
    </r>
    <r>
      <rPr>
        <b/>
        <sz val="11"/>
        <color theme="1"/>
        <rFont val="Calibri"/>
      </rPr>
      <t xml:space="preserve">Seguimiento realizado por:  Yamile Morales Laverde - Jefe OCI. 
</t>
    </r>
  </si>
  <si>
    <t>En el segundo cuatrimestre no se materializó el riesgo. Se realizó el seguimiento a los porcentajes de ejecución de las fichas de los proyectos de investigación o desarrollo pedagógico de la vigencia a través del seguimiento a las Metas del proyecto de inversión vs productos MGA mediante los siguientes radicados:
Radicado No 06-817-2023-000737 de 06/06/2023 
Radicado No 06-817-2023-2023-000933 y 06-817-2023-000902 del 10/07/2023
Radicado No 06-817-2023-001181 de 22/08/2023
Radicado No 06-817-2023-001275 de 07/09/2023 
Responsable: Ximena Ochoa</t>
  </si>
  <si>
    <t xml:space="preserve">Radicado No 06-817-2023-000737 del 06/06/2023 
Radicado No 06-817-2023-2023-000933 y 06-817-2023-000902 del 10/07/2023
Radicado No 06-817-2023-001181 de 22/08/2023
Radicado No 06-817-2023-001275 del 07/09/2023 </t>
  </si>
  <si>
    <t xml:space="preserve"> Falta de verificación de los soportes que avalan las certificaciones expedidas por la Subdirección Académica</t>
  </si>
  <si>
    <t>Inadecuada emisión de certificaciones producto de saber pedagógico</t>
  </si>
  <si>
    <t>Posiblidad de daño reputacional por inadecuada emisión de certificaciones producto de saber pedagógico debido a la falta de verificación de los soportes que avalan las certificaciones expedidas por la Subdirección Académica</t>
  </si>
  <si>
    <t xml:space="preserve"> Trimestralmente, la Subdirección Academica verifica la  ruta donde reposan los soportes que avalan las certificaciones expedidas, por medio del seguimiento de un  archivo excel. </t>
  </si>
  <si>
    <t xml:space="preserve">
Trimestralmente, los líderes de los proyectos, utilizarán la herramienta tecnológica para detección de plagio, generando reporte positivo de la herramienta empleada y concepto favorable por parte del supervisor encargado, los productos derivados de proyectos de investigación y desarrollo pedagógico, así como las publicaciones del IDEP.  
</t>
  </si>
  <si>
    <t>Trimestral</t>
  </si>
  <si>
    <t xml:space="preserve">Cuando se verifique los errores se realiza las respectivas correcciones a las certificaciones </t>
  </si>
  <si>
    <t>Subdirección Académica 
Profesional de Gestión Documental</t>
  </si>
  <si>
    <t xml:space="preserve">Plagio en los productos de los proyectos de investigación y desarrollo pedagogico por parte de los contratistas y docentes participantes. </t>
  </si>
  <si>
    <t xml:space="preserve">
Ausencia de seguimiento y control frente al cumplimiento de las normas de derechos de autor de los productos de los proyectos de investigación y desarrollo pedagogico.  
</t>
  </si>
  <si>
    <t>Posibilidad de daño económico y reputacional por posible plagio en los productos de los proyectos de investigación y desarrollo pedagogico por parte de los contratistas y docentes participantes debido a la ausencia de seguimiento y control frente al cumplimiento de las normas de derechos de autor de los productos.</t>
  </si>
  <si>
    <t>Fraude Interno</t>
  </si>
  <si>
    <t xml:space="preserve">     El riesgo afecta la imagen de de la entidad con efecto publicitario sostenido a nivel de sector administrativo, nivel departamental o municipal</t>
  </si>
  <si>
    <t xml:space="preserve">Trimestralmente, los lideres de los proyectos, utiilizaran la herramienta tecnológica para detección de plagio, generando reporte positivo de la herramienta empleada y concepto favorable por parte del supervisor encargado, los productos derivados de proyectos de investigación y desarrollo pedagogico así como las publicaciones del IDEP. 
</t>
  </si>
  <si>
    <t>Automático</t>
  </si>
  <si>
    <t>Cuando se entrega el informe final del proyecto de investigación o desarrollo  al final de la vigencia, el profesional de la Subdirección Académica responsable del proyecto, anexará cartas de autores que señalan el consentimiento,  autorización y, así como, las declaraciones de autenticidad y responsabilidad frente  a los temas de plagio que se puedan presentar en los textos y/o documentos entregados; lo anterior en las carpetas de cada uno de los proyectos.</t>
  </si>
  <si>
    <t xml:space="preserve">Tan pronto se detecta hay que informarle al contratista o a los docentes participantes que debe corregir el documento de manera inmediata.
Informar a la Oficina Juridica para inicio de los procesos legales. </t>
  </si>
  <si>
    <t xml:space="preserve">Asesores de la dirección General.
Profesional Especializado 222-05 Subdirección Academica </t>
  </si>
  <si>
    <r>
      <rPr>
        <sz val="11"/>
        <color theme="1"/>
        <rFont val="Calibri"/>
      </rPr>
      <t xml:space="preserve">Para el primer cuatrimestre, no se materializó el riesgo, debido a que no se han recibido productos derivados de proyectos de investigación y desarrollo pedagógico, ni nuevos textos de publicaciones, no ha sido necesario uso de la herramienta tecnológica para detección de plagio.
</t>
    </r>
    <r>
      <rPr>
        <b/>
        <sz val="11"/>
        <color theme="1"/>
        <rFont val="Calibri"/>
      </rPr>
      <t>Responsable del Seguimiento</t>
    </r>
    <r>
      <rPr>
        <sz val="11"/>
        <color theme="1"/>
        <rFont val="Calibri"/>
      </rPr>
      <t xml:space="preserve">: Luisa Fernanda Urrego
</t>
    </r>
  </si>
  <si>
    <r>
      <rPr>
        <sz val="11"/>
        <color theme="1"/>
        <rFont val="Calibri"/>
      </rPr>
      <t xml:space="preserve">No se reporta materialización del riesgo por parte del responsable del proceso argumentado en que para el primer cuatrimestre No se han recibido productos derivados de proyectos de investigación y desarrollo pedagógico, ni nuevos textos de publicaciones.
</t>
    </r>
    <r>
      <rPr>
        <b/>
        <sz val="11"/>
        <color theme="1"/>
        <rFont val="Calibri"/>
      </rPr>
      <t>Responsable del Seguimiento:</t>
    </r>
    <r>
      <rPr>
        <sz val="11"/>
        <color theme="1"/>
        <rFont val="Calibri"/>
      </rPr>
      <t xml:space="preserve"> Juan Gutiérrez</t>
    </r>
  </si>
  <si>
    <r>
      <rPr>
        <sz val="11"/>
        <color theme="1"/>
        <rFont val="Calibri"/>
      </rPr>
      <t xml:space="preserve">Para el cuatrimestre evaluado no se reporta aplicación del control para el riesgo identificado.
</t>
    </r>
    <r>
      <rPr>
        <b/>
        <sz val="11"/>
        <color theme="1"/>
        <rFont val="Calibri"/>
      </rPr>
      <t xml:space="preserve">Seguimiento realizado por:  Yamile Morales Laverde - Jefe OCI. 
</t>
    </r>
  </si>
  <si>
    <t>En el segundo cuatrimestre no se materializó el riesgo. Como acción de mejora en el mes de agosto se recibieron los usuarios de Copileaks, con el fin de detectar, entre otros, textos eleborados por inteligencia artificial.
Responsable: Ximena Ochoa</t>
  </si>
  <si>
    <t>Cuando se entrega el informe final del proyecto de investigación o desarrollo  al final de la vigencia, el profesional de la subdirección académica responsable del proyecto, Anexará cartas de autores que señalan el consentimiento,  autorización y, así como, las declaraciones de autenticidad y responsabilidad frente  a los temas de plagio que se puedan presentar en los textos y/o documentos entregados; lo anterior en las carpetas de cada uno de los proyectos.</t>
  </si>
  <si>
    <t>Verificar que se subsanen las recomendaciones emitidas en las visitas realizadas a cada una de las dependencias.</t>
  </si>
  <si>
    <t xml:space="preserve">Tan pronto se detecta hay que informarle al contratista que debe corregir el documento de manera inmediata y asumir la responsabilidad legal en la cual se vea perjudicado el IDEP  e iniciar las acciones legales correspondientes. </t>
  </si>
  <si>
    <t>el profesional de la Subdirección Académica</t>
  </si>
  <si>
    <r>
      <rPr>
        <sz val="11"/>
        <color theme="1"/>
        <rFont val="Calibri"/>
      </rPr>
      <t xml:space="preserve">Para el primer cuatrimestre, no se materializó el riesgo, dado que como a la fecha no se han realizado entregas de informes finales no se cuenta con cartas de autores que señalan el consentimiento, autorización y, así como, las declaraciones de autenticidad y responsabilidad frente a los temas de plagio que se puedan presentar en los textos y/o documentos entregados.
</t>
    </r>
    <r>
      <rPr>
        <b/>
        <sz val="11"/>
        <color theme="1"/>
        <rFont val="Calibri"/>
      </rPr>
      <t>Responsable del Seguimiento:</t>
    </r>
    <r>
      <rPr>
        <sz val="11"/>
        <color theme="1"/>
        <rFont val="Calibri"/>
      </rPr>
      <t xml:space="preserve"> Luisa Fernanda Urrego</t>
    </r>
  </si>
  <si>
    <r>
      <rPr>
        <sz val="11"/>
        <color theme="1"/>
        <rFont val="Calibri"/>
      </rPr>
      <t xml:space="preserve">No se reporta materialización del riesgo por parte del responsable del proceso argumentado en que para el primer cuatrimestre No se han recibido productos de entregas finales..
</t>
    </r>
    <r>
      <rPr>
        <b/>
        <sz val="11"/>
        <color theme="1"/>
        <rFont val="Calibri"/>
      </rPr>
      <t>Responsable del Seguimiento:</t>
    </r>
    <r>
      <rPr>
        <sz val="11"/>
        <color theme="1"/>
        <rFont val="Calibri"/>
      </rPr>
      <t xml:space="preserve"> Juan Gutiérrez</t>
    </r>
  </si>
  <si>
    <r>
      <rPr>
        <sz val="11"/>
        <color theme="1"/>
        <rFont val="Calibri"/>
      </rPr>
      <t xml:space="preserve">Para el cuatrimestre evaluado no se reporta aplicación del control para el riesgo identificado.
</t>
    </r>
    <r>
      <rPr>
        <b/>
        <sz val="11"/>
        <color theme="1"/>
        <rFont val="Calibri"/>
      </rPr>
      <t xml:space="preserve">Seguimiento realizado por:  Yamile Morales Laverde - Jefe OCI. 
</t>
    </r>
  </si>
  <si>
    <t>En el segundo cuatrimestre no se materializó el riesgo.  A la fecha no se han realizado entregas de informes finales, razón por la cual no se cuenta con cartas de autores que señalan el consentimiento, autorización y, así como, las declaraciones de autenticidad y responsabilidad frente a los temas de plagio que se puedan presentar en los textos y/o documentos entregados.
Responsable: Ximena Ochoa</t>
  </si>
  <si>
    <t>Inadecuada conservación y organización del acervo documental</t>
  </si>
  <si>
    <t xml:space="preserve">Desconocimiento, desactualización o falta de aplicación oportuna de los documentos del proceso de Gestión Documental. </t>
  </si>
  <si>
    <t>Posibilidad de afectación reputacional por la  inadecuada conservación y organización del acervo documental debido al desconocimiento, desactualización o falta de aplicación oportuna de los documentos del proceso de Gestión Documental.</t>
  </si>
  <si>
    <t xml:space="preserve">Semestralmente, el profesional especializado codigo 222-03 de la subdirección academica y el contratista de la subdirección administrativa, realizara visitas programadas a las areas para verificar la aplicación de la Tabla de Retención Documental y lineamientos para la organización de archivos en cada Dependencia, a traves de un informe de seguimiento. </t>
  </si>
  <si>
    <t>Probabilidad</t>
  </si>
  <si>
    <t>Revisar los documentos frente a los últimos requisitos dados por las entidades que regulan la gestión documental (AGN y Archivo de Bogotá), además de tener en cuenta la normatividad vigente.</t>
  </si>
  <si>
    <t xml:space="preserve">Realizar asistencia técnica al proceso por parte del profesional Especializado codigo 222-03 y verificar nuevamente si se subsano las observaciones presentadas en caso de que sea recurrente se reporta a Control Interno Disciplinario </t>
  </si>
  <si>
    <t xml:space="preserve">
Contratista del proceso de Gestión documental (Subdirección Administrativa y Financiera) 
Profesional Especializado de gestión documental (Subdirección Académica)
</t>
  </si>
  <si>
    <r>
      <rPr>
        <sz val="11"/>
        <color theme="1"/>
        <rFont val="Calibri"/>
      </rPr>
      <t xml:space="preserve">Durante el primer cuatrimestre del 2023 no se materializo el riesgo.
</t>
    </r>
    <r>
      <rPr>
        <b/>
        <sz val="11"/>
        <color theme="1"/>
        <rFont val="Calibri"/>
      </rPr>
      <t xml:space="preserve">
Responsable del Seguimiento</t>
    </r>
    <r>
      <rPr>
        <sz val="11"/>
        <color theme="1"/>
        <rFont val="Calibri"/>
      </rPr>
      <t xml:space="preserve">: Andrés Ríos
</t>
    </r>
  </si>
  <si>
    <t>https://drive.google.com/drive/folders/1lTKeaT5IGlwsR7Z9n9DlkvNtdCnjwiZc?usp=sharing</t>
  </si>
  <si>
    <r>
      <rPr>
        <sz val="11"/>
        <color theme="1"/>
        <rFont val="Calibri"/>
      </rPr>
      <t xml:space="preserve">No se reporta materialización del riesgo por parte del responsable del proceso de gestión documental. No se logra validar la evidencia.
</t>
    </r>
    <r>
      <rPr>
        <b/>
        <sz val="11"/>
        <color theme="1"/>
        <rFont val="Calibri"/>
      </rPr>
      <t>Responsable del Seguimiento:</t>
    </r>
    <r>
      <rPr>
        <sz val="11"/>
        <color theme="1"/>
        <rFont val="Calibri"/>
      </rPr>
      <t xml:space="preserve"> Juan Gutiérrez</t>
    </r>
  </si>
  <si>
    <t xml:space="preserve">En el seguimiento reportado por parte del responsable del proceso, solo se indica que no se materializo el riesgo; no se registra la aplicación de los controles establecidos ni documentos soportes del mismo, se recomienda fortalecer el registro de las acciones realizadas por parte de la primera como de la segunda línea de defensa con el fin de establecer la aplicación y efectividad de los controles.
Seguimiento realizado por:  Yamile Morales Laverde - Jefe OCI. 
</t>
  </si>
  <si>
    <r>
      <rPr>
        <sz val="11"/>
        <color theme="1"/>
        <rFont val="Calibri"/>
      </rPr>
      <t xml:space="preserve">Durante el segundo cuatrimestre del 2023 no se materializó el riesgo.
</t>
    </r>
    <r>
      <rPr>
        <b/>
        <sz val="11"/>
        <color theme="1"/>
        <rFont val="Calibri"/>
      </rPr>
      <t xml:space="preserve">
Responsable del Seguimiento</t>
    </r>
    <r>
      <rPr>
        <sz val="11"/>
        <color theme="1"/>
        <rFont val="Calibri"/>
      </rPr>
      <t xml:space="preserve">: Andrés Ríos
</t>
    </r>
  </si>
  <si>
    <t>Documentos del Proceso de Gestión Documental actualizados</t>
  </si>
  <si>
    <t>Monitorear trimestralmente el cumplimiento del protocolo de limpieza (IN-GD-07-02) que se debe realizar a los depósitos o estanterías que contienen los archivos del IDEP.</t>
  </si>
  <si>
    <t>En el caso de identificar un documento desactualizado, se procederá a enviar un correo electrónico al líder proceso informando la situación, para posteriormente proceder a su actualización en un término no mayor a tres meses.</t>
  </si>
  <si>
    <t xml:space="preserve">Subdirector(a) Administrativo(a) y Financiero(a) 
Profesional Especializado de gestión documental 
</t>
  </si>
  <si>
    <r>
      <rPr>
        <sz val="11"/>
        <color theme="1"/>
        <rFont val="Calibri"/>
      </rPr>
      <t xml:space="preserve">Durante el primer cuatrimestre del 2023 no se materializo el riesgo. Se están actualizando  los Documentos del Proceso de Gestión Documental.
</t>
    </r>
    <r>
      <rPr>
        <b/>
        <sz val="11"/>
        <color theme="1"/>
        <rFont val="Calibri"/>
      </rPr>
      <t xml:space="preserve">
Responsable del Seguimiento</t>
    </r>
    <r>
      <rPr>
        <sz val="11"/>
        <color theme="1"/>
        <rFont val="Calibri"/>
      </rPr>
      <t xml:space="preserve">: Andrés Ríos
</t>
    </r>
  </si>
  <si>
    <r>
      <rPr>
        <sz val="11"/>
        <color theme="1"/>
        <rFont val="Calibri"/>
      </rPr>
      <t xml:space="preserve">No se reporta materialización del riesgo por parte del responsable del proceso de gestión documental. No se logra validar la evidencia.
</t>
    </r>
    <r>
      <rPr>
        <b/>
        <sz val="11"/>
        <color theme="1"/>
        <rFont val="Calibri"/>
      </rPr>
      <t>Responsable del Seguimiento:</t>
    </r>
    <r>
      <rPr>
        <sz val="11"/>
        <color theme="1"/>
        <rFont val="Calibri"/>
      </rPr>
      <t xml:space="preserve"> Juan Gutiérrez</t>
    </r>
  </si>
  <si>
    <r>
      <rPr>
        <sz val="11"/>
        <color theme="1"/>
        <rFont val="Calibri"/>
      </rPr>
      <t xml:space="preserve">No se presenta avance para los controles establecidos, toda vez que se indica que se encuentra en proceso de actualización los documentos, se recomienda fortalecer el registro de las acciones realizadas por parte de la primera como de la segunda línea de defensa con el fin de establecer la aplicación y efectividad de los controles.
</t>
    </r>
    <r>
      <rPr>
        <b/>
        <sz val="11"/>
        <color theme="1"/>
        <rFont val="Calibri"/>
      </rPr>
      <t xml:space="preserve">Seguimiento realizado por:  Yamile Morales Laverde - Jefe OCI. 
</t>
    </r>
  </si>
  <si>
    <r>
      <rPr>
        <sz val="11"/>
        <color theme="1"/>
        <rFont val="Calibri"/>
      </rPr>
      <t xml:space="preserve">Durante el segundo cuatrimestre del 2023 no se materializo el riesgo. Se están actualizando  los Documentos del Proceso de Gestión Documental.
</t>
    </r>
    <r>
      <rPr>
        <b/>
        <sz val="11"/>
        <color theme="1"/>
        <rFont val="Calibri"/>
      </rPr>
      <t xml:space="preserve">
Responsable del Seguimiento</t>
    </r>
    <r>
      <rPr>
        <sz val="11"/>
        <color theme="1"/>
        <rFont val="Calibri"/>
      </rPr>
      <t xml:space="preserve">: Andrés Ríos
</t>
    </r>
  </si>
  <si>
    <t>Formato Único de Inventario Documental FUID - FT-GD-07-06 diligenciado en cada dependencia</t>
  </si>
  <si>
    <t>Mensualmente, los profesionales de las áreas de presupuesto, tesorería, contabilidad y Talento Humano, revisan la  liquidación de nómina para aprobación de la subdirección Administrativa, Financiera y CID y el representante legal de la Entidad.</t>
  </si>
  <si>
    <t>En el caso de encontrar deficiencias en la aplicación del protocolo, se informará por correo electrónico al área responsable de Recursos Físicos que se tomen los correctivos correspondentes para garantizar la aplicación del protocolo de limpieza</t>
  </si>
  <si>
    <t xml:space="preserve">Subdirector(a) Administrativo(a) y Financiero(a) 
Profesional Especializado de gestión documental </t>
  </si>
  <si>
    <r>
      <rPr>
        <sz val="11"/>
        <color theme="1"/>
        <rFont val="Calibri"/>
      </rPr>
      <t xml:space="preserve">Durante el primer cuatrimestre del 2023 no se materializo el riesgo. Se solicita actualización de FUID a las dependencias, mediante circular 5 del Boletín Interno 7.
</t>
    </r>
    <r>
      <rPr>
        <b/>
        <sz val="11"/>
        <color theme="1"/>
        <rFont val="Calibri"/>
      </rPr>
      <t xml:space="preserve">
Responsable del Seguimiento</t>
    </r>
    <r>
      <rPr>
        <sz val="11"/>
        <color theme="1"/>
        <rFont val="Calibri"/>
      </rPr>
      <t xml:space="preserve">: Andrés Ríos
</t>
    </r>
  </si>
  <si>
    <r>
      <rPr>
        <sz val="11"/>
        <color theme="1"/>
        <rFont val="Calibri"/>
      </rPr>
      <t xml:space="preserve">No se reporta materialización del riesgo por parte del responsable del proceso de gestión documental. Se verifica la solicitud mediante circular 5.
</t>
    </r>
    <r>
      <rPr>
        <b/>
        <sz val="11"/>
        <color theme="1"/>
        <rFont val="Calibri"/>
      </rPr>
      <t>Responsable del Seguimiento:</t>
    </r>
    <r>
      <rPr>
        <sz val="11"/>
        <color theme="1"/>
        <rFont val="Calibri"/>
      </rPr>
      <t xml:space="preserve"> Juan Gutiérrez</t>
    </r>
  </si>
  <si>
    <r>
      <rPr>
        <sz val="11"/>
        <color theme="1"/>
        <rFont val="Calibri"/>
      </rPr>
      <t xml:space="preserve">No se evidencia la modificación de la acción de tratamiento del riesgo, teniendo en cuenta las observaciones realizadas por parte de esta Oficina en los seguimientos realizados durante la vigencia de 2022,  por lo tanto se reitera revisar la acción de contingencia "En el caso de encontrar deficiencias en la aplicación del protocolo, se informará por correo electrónico al área responsable de Recursos Físicos que se tomen los correctivos correspondientes para garantizar la aplicación del protocolo de limpieza"  y el plan de tratamiento "Monitorear trimestralmente el cumplimiento del protocolo de limpieza (IN-GD-07-02) que se debe realizar a los depósitos o estanterías que contienen los archivos del IDEP.", de tal manera que se articulen al riesgo identificado.
</t>
    </r>
    <r>
      <rPr>
        <b/>
        <sz val="11"/>
        <color theme="1"/>
        <rFont val="Calibri"/>
      </rPr>
      <t xml:space="preserve">Seguimiento realizado por:  Yamile Morales Laverde - Jefe OCI. 
</t>
    </r>
  </si>
  <si>
    <t>Responsable del Seguimiento: Ximena Ochoa</t>
  </si>
  <si>
    <t>Económico</t>
  </si>
  <si>
    <t xml:space="preserve">Inexactitud e inoportunidad en la liquidación de salarios, prestaciones sociales, aportes parafiscales y
seguridad social.
</t>
  </si>
  <si>
    <t>Impresición en el cálculo de la liquidación de factores salariales (nómina y prestaciones sociales) por digitación, extemporaneidad y/o incosistencias de novedades y cambios en la normativas.</t>
  </si>
  <si>
    <t xml:space="preserve">Posibilidad de daño economico por Impresición en el cálculo de la liquidación de factores salariales (nómina y prestaciones sociales), debido a errores en el cálculo por digitación, extemporaneidad y/o incosistencias de novedades y cambios en la normatividad.
</t>
  </si>
  <si>
    <t xml:space="preserve">     Afectación menor a 10 SMLMV .</t>
  </si>
  <si>
    <t xml:space="preserve">Mensualmente, los profesionales de las areas de presupuesto, tesoreria, contabilidad yTalento Humano, revisan la  liquidación de nomina para aprobación de la subdirección Administrativa, Financiera y CID y el representante legal de la Entidad, </t>
  </si>
  <si>
    <t>Cada vez que se requiera la contratación de un profesional del área de nómina, el Subdirector Administrativo y Financiero, asegurarán la vinculación de personal con experiencia en liquidación de nómina, seguridad social y parafiscales; lo anterior en el ejercicio de las pruebas técnicas y del proceso de selección de personal.</t>
  </si>
  <si>
    <t xml:space="preserve">Expedición de acto administrativo de modificación y/o aclaración, corrigiedo la deficiencia. </t>
  </si>
  <si>
    <t xml:space="preserve">Subdirector(a) Administrativo(a) y Financiero(a) 
profesionales de las áreas de presupuesto, tesoreria, contabilidad
Profesional Especializado Talento Humano
Contratista de Nomina 
</t>
  </si>
  <si>
    <r>
      <rPr>
        <sz val="11"/>
        <color theme="1"/>
        <rFont val="Calibri"/>
      </rPr>
      <t xml:space="preserve">No se materializa riegos se mantiene seguimiento con la revisión mensual de los profesionales de las áreas de presupuesto, tesorería, contabilidad y Talento Humano, quienes dan su aprobación desde lo pertinente de cada área para  posterior aprobación de la subdirección Administrativa y Financiera y del representante legal de la Entidad.
</t>
    </r>
    <r>
      <rPr>
        <b/>
        <sz val="11"/>
        <color theme="1"/>
        <rFont val="Calibri"/>
      </rPr>
      <t>Responsable del seguimiento:</t>
    </r>
    <r>
      <rPr>
        <sz val="11"/>
        <color theme="1"/>
        <rFont val="Calibri"/>
      </rPr>
      <t xml:space="preserve"> Naydu Peñaloza Rojas</t>
    </r>
  </si>
  <si>
    <t>https://drive.google.com/drive/folders/1m3ECdkyJ9Cgu5YPWnGADX2eL6FlBevRk?usp=share_link</t>
  </si>
  <si>
    <r>
      <rPr>
        <sz val="11"/>
        <color theme="1"/>
        <rFont val="Calibri"/>
      </rPr>
      <t xml:space="preserve">No se reporta materialización del riesgo por parte del responsable del proceso. Se verifica la ejecución de control  con  evidencias de las nóminas firmadas.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</si>
  <si>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en el drive de evidencias solo se documenta el consolidado de la nómina del mes de marzo de 2023, por lo tanto se recomienda aportar las evidencias necesaria para la validación de controles del riesgo identificado toda vez , que la frecuencia de éste es mensual. 
</t>
    </r>
    <r>
      <rPr>
        <b/>
        <sz val="11"/>
        <color theme="1"/>
        <rFont val="Calibri"/>
      </rPr>
      <t>Seguimiento realizado por:  Yamile Morales Laverde - Jefe OCI.</t>
    </r>
  </si>
  <si>
    <t>Cada vez que se presente la necesidad de contratar un profesional el area de nómina, los Subdirectores Administrativo, Financiero y de Control Disciplinario,Asegurarán la vinculación de personal con experiencia en liquidación de nómina, seguridad social y parafiscales; lo anterior en el ejercicio de las pruebas técnicas y del proceso de selección de personal.</t>
  </si>
  <si>
    <t>CCada vez que sea requerido, de acuerdo con la creación, modificación y/o actualización dispuesta por el Gobierno Nacional y Distrital en materia Prestacional y Salarial, el Contratista Profesional de SST, se asegurará de garantizar continua capacitación y actualización de las normas vigentes para la aplicabilidad en la liquidación de la nómina al personal competente, como evidencia de dichas capacitaciones se encuentra: Normograma Nómina, Planes de trabajo, Entrega informe mensual de actividades y Plan de Mejoramiento</t>
  </si>
  <si>
    <t>Si se detecta alguna anomalía, se detiene el proceso de vinculación</t>
  </si>
  <si>
    <t xml:space="preserve">Subdirector(a) Administrativo(a) y Financiero(a) 
Profesional Especializado Talento Humano
</t>
  </si>
  <si>
    <r>
      <rPr>
        <sz val="11"/>
        <color theme="1"/>
        <rFont val="Calibri"/>
      </rPr>
      <t>Se suscribió el contrato No. 035 en el mes de marzo y la duración es del 4/03/2023 al 3/01/2024 con objeto: 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r>
    <r>
      <rPr>
        <b/>
        <sz val="11"/>
        <color theme="1"/>
        <rFont val="Calibri"/>
      </rPr>
      <t xml:space="preserve">
Responsable del seguimiento:</t>
    </r>
    <r>
      <rPr>
        <sz val="11"/>
        <color theme="1"/>
        <rFont val="Calibri"/>
      </rPr>
      <t xml:space="preserve"> Wilson Farfán</t>
    </r>
  </si>
  <si>
    <r>
      <rPr>
        <sz val="11"/>
        <color theme="1"/>
        <rFont val="Calibri"/>
      </rPr>
      <t xml:space="preserve">No se reporta materialización del riesgo por parte del responsable del proceso. Se verifica la ejecución de control  con  evidencias de las nóminas firmadas.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</si>
  <si>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se verifica la suscripción del contrato No.  36 de 2023 cuyo objeto es:  "Prestar servicios profesionales para el apoyo al proceso de Gestión del Talento Humano, en lo relacionado con la nómina del Sistema Integrado de Gestión del IDEP y en el cumplimiento de los lineamientos de MIPG  en el componente de gestión con valores para resultados desde la política de talento humano".
Se reitera por parte de esta Oficina la revisión del control establecido, ya que este no permite mitigar el riesgo identificado.
</t>
    </r>
    <r>
      <rPr>
        <b/>
        <sz val="11"/>
        <color theme="1"/>
        <rFont val="Calibri"/>
      </rPr>
      <t>Seguimiento realizado por:  Yamile Morales Laverde - Jefe OCI.</t>
    </r>
  </si>
  <si>
    <t>Cada vez que sea requerido, de acuerdo con la creación, modificación y/o actualiazación dispuesta por el Gobierno Nacional y Distrital en materia Prestacional y Salariales, el Contratista Profesional de SYST, se asegurará de garantizar continua capacitación y actualización de las normas vigentes para la aplicabilidad en la liquidación de la nómina al personal competente, como evidencia de dichas capacitaciones se encuentra: Normograma Nómina, Planes de trabajo
Entrega informe mensual de actividades y Plan de Mejoramiento</t>
  </si>
  <si>
    <t>Mensualmente, el Profesional Universitario- Proceso de Gestión de Recursos Físicos, registrará en el Sistema de Información Administrativo y Financiero - Módulo de Recursos Físicos el bien, y le asignará un número de placa para su identificación y control, posteriormente elaborará el comprobante de Altas y lo archivará con sus respectivos soportes (Factura, Solicitud de Ingreso,  y autorización de pago); por último, solicitará a la aseguradora incluir los bienes adquiridos con el fin ampararlos en el programa de Seguros vigente de la entidad</t>
  </si>
  <si>
    <t>Las observaciones, desviaciones o diferencias identificadas son investigadas, consultadas y solucionadas oportunamente</t>
  </si>
  <si>
    <r>
      <rPr>
        <sz val="11"/>
        <color theme="1"/>
        <rFont val="Calibri"/>
      </rPr>
      <t>Durante el primer cuatrimestre se da cumplimiento a lo dispuesto en el Decreto 1498 de agosto 3 de 2022 "Por el cual se dictan normas en materia salarial para los empleados públicos de la Alcaldía Mayor de Bogotá D.C., sus entidades descentralizadas, la Personería, Contraloría, Veeduría y del Concejo Distrital y se dictan disposiciones para su reconocimiento.</t>
    </r>
    <r>
      <rPr>
        <b/>
        <sz val="11"/>
        <color theme="1"/>
        <rFont val="Calibri"/>
      </rPr>
      <t xml:space="preserve">
Responsable del seguimiento:</t>
    </r>
    <r>
      <rPr>
        <sz val="11"/>
        <color theme="1"/>
        <rFont val="Calibri"/>
      </rPr>
      <t xml:space="preserve"> Wilson Farfán</t>
    </r>
  </si>
  <si>
    <t>https://drive.google.com/drive/folders/1m3ECdkyJ9Cgu5YPWnGADX2eL6FlBevRk?usp=share_link
https://intranet.secretariajuridica.gov.co/boletin-semanal/actualizaci%C3%B3n-normativa-decreto-1498-2022</t>
  </si>
  <si>
    <r>
      <rPr>
        <sz val="11"/>
        <color theme="1"/>
        <rFont val="Calibri"/>
      </rPr>
      <t xml:space="preserve">No se reporta materialización del riesgo por parte del responsable del proceso. Se verifica la ejecución de control  con  evidencias de las nóminas firmadas.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</si>
  <si>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se indica por parte del responsable del proceso que se viene dando cumplimiento al Decreto 1498 de 2023, </t>
    </r>
    <r>
      <rPr>
        <b/>
        <sz val="11"/>
        <color theme="1"/>
        <rFont val="Calibri"/>
      </rPr>
      <t xml:space="preserve">no se detalla los controles que se vienen aplicando para mitigar el riesgo identificado.  Por lo anterior se solicita registrar la aplicación de los controles establecidos, con el fin de validar la efectividad de los mismos. </t>
    </r>
    <r>
      <rPr>
        <sz val="11"/>
        <color theme="1"/>
        <rFont val="Calibri"/>
      </rPr>
      <t xml:space="preserve">
</t>
    </r>
    <r>
      <rPr>
        <b/>
        <sz val="11"/>
        <color theme="1"/>
        <rFont val="Calibri"/>
      </rPr>
      <t>Seguimiento realizado por:  Yamile Morales Laverde - Jefe OCI.</t>
    </r>
  </si>
  <si>
    <t>Gestión de recursos fisicos</t>
  </si>
  <si>
    <t xml:space="preserve">
Pérdida de bienes y/o elementos de Propiedad, Planta y Equipo e Inventarios del Instituto. 
</t>
  </si>
  <si>
    <t>Hechos accidentales producidos a los bienes del Instituto, los cuales producen daño o deterioro.</t>
  </si>
  <si>
    <t>Posibilidad de daño económico por
Pérdida de bienes y/o elementos de Propiedad, Planta y Equipo e Inventarios del Instituto debido a hechos accidentales producidos a los bienes del Instituto, los cuales producen daño o deterioro.</t>
  </si>
  <si>
    <t>Daños Activos Fisicos</t>
  </si>
  <si>
    <t>Mensualmente, el Profesional Universitario- Proceso de Gestión de Recursos Físicos, registrará en el Sistema de Información Administrativo y Financiero - Módulo de Recursos Físicos el bien, y le asignará un número de placa para su identificación y control, posteriormente elaborará el comprobante de Altas y lo archivará con sus respectivos soportes (Factura, Solicitud de Ingreso,  y autorización de pago); por último, solicitará a la aseguradora incluir los bienes adquiridos con el fin ampararlos en el programa de Seguros vigente de la entidad.</t>
  </si>
  <si>
    <t xml:space="preserve">
Anualmente, el Subdirector Administrativo y Financiero realizará la renovación de las pólizas, que ampararán todos los bienes del Instituto, mediante el contrato que se establece con la aseguradora seleccionada, adjuntando en el respectivo expediente los soportes precontractuales y contractuales de dicho contrato.
</t>
  </si>
  <si>
    <t xml:space="preserve">Tramite para declaratoria de Siniestro y comunicar a la oficina de Control Interno Disciplinario </t>
  </si>
  <si>
    <t xml:space="preserve">Subdirector(a) Administrativo(a) y Financiero(a) 
Profesional Universitario 219-02
</t>
  </si>
  <si>
    <r>
      <rPr>
        <sz val="11"/>
        <color theme="1"/>
        <rFont val="Calibri"/>
      </rPr>
      <t xml:space="preserve">NO se materializó el riesgo en el  primer cuatrimestre.
En el I Cuatrimestre de la vigencia con ocasión al traslado de sede se dio inicio a la actualización de inventario de PPYEQ en la nueva sede del IDEP, con el fin de actualizar el aplicativo GOOBI de la entidad.
</t>
    </r>
    <r>
      <rPr>
        <b/>
        <sz val="11"/>
        <color theme="1"/>
        <rFont val="Calibri"/>
      </rPr>
      <t xml:space="preserve">Seguimiento: </t>
    </r>
    <r>
      <rPr>
        <sz val="11"/>
        <color theme="1"/>
        <rFont val="Calibri"/>
      </rPr>
      <t>Lilia Correa</t>
    </r>
  </si>
  <si>
    <t xml:space="preserve">https://drive.google.com/drive/folders/1FXnViebLJF70rIhF9Z6RmFfb0oUSKqIj </t>
  </si>
  <si>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</si>
  <si>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r>
      <rPr>
        <sz val="11"/>
        <color theme="1"/>
        <rFont val="Calibri"/>
      </rPr>
      <t xml:space="preserve">No se reporta materialización por parte del responsable del proceso, </t>
    </r>
    <r>
      <rPr>
        <b/>
        <sz val="11"/>
        <color theme="1"/>
        <rFont val="Calibri"/>
      </rPr>
      <t xml:space="preserve">no se presenta aplicación de controles para el cuatrimestre evaluado ya que se indica que se encuentra en proceso de actualización el inventario de propiedad planta  y equipo  debido al traslado del IDEP. </t>
    </r>
    <r>
      <rPr>
        <sz val="11"/>
        <color theme="1"/>
        <rFont val="Calibri"/>
      </rPr>
      <t xml:space="preserve">
</t>
    </r>
    <r>
      <rPr>
        <b/>
        <sz val="11"/>
        <color theme="1"/>
        <rFont val="Calibri"/>
      </rPr>
      <t>Seguimiento realizado por:  Yamile Morales Laverde - Jefe OCI.</t>
    </r>
  </si>
  <si>
    <t xml:space="preserve">
Anualmente, el subdirector administrativo y financiera y la oficina de control interno, realizarán la renovación de las pólizas, que ampararán todos los bienes del Instituto, mediante el contrato que se establece con la aseguradora seleccionada. adjuntando en el respectivo expediente los soportes precontractuales y contractuales de dicho contrato.
</t>
  </si>
  <si>
    <t>Cada vez que se presente un siniestro , el Profesional Universitario del proceso de Gestión de Recursos Físicos, aplicará el procedimiento PRO-GRF-11-01 Egresos o salidas definitivas de bienes: En la actividad número 28; adjuntando, Comprobantes de Salidas, Bajas y soportes respectivos (Acto administrativo, acta de comité, según corresponda)</t>
  </si>
  <si>
    <t>Hacer requerimientos mediante oficio a la compañía Aseguradora por intermedio del corredor de Seguros, para subsanar el siniestro ocurrido</t>
  </si>
  <si>
    <t xml:space="preserve">Subdirector(a) Administrativo(a) y Financiero(a) 
Profesional Universitario Almacén
</t>
  </si>
  <si>
    <r>
      <rPr>
        <sz val="11"/>
        <color theme="1"/>
        <rFont val="Calibri"/>
      </rPr>
      <t>NO se materializo el riesgo en el primer cuatrimestre del 2023. Los bienes continúan amparados bajo los contratos Nos. 64 de 2022 AXA COLPATRIA SEGUROS Y CTO 64 DE 2022 SBS SEGUROS COLOMBIA y CTO 65 DE 2022 SBS SEGUROS COLOMBIA, suscritos el 16 de Marzo del 2022, el cual a la fecha se encuentra vigente. 
Se expidió el SOAT del vehículo OBG 425 por la aseguradora AXA.</t>
    </r>
    <r>
      <rPr>
        <b/>
        <sz val="11"/>
        <color theme="1"/>
        <rFont val="Calibri"/>
      </rPr>
      <t xml:space="preserve">
Seguimiento:</t>
    </r>
    <r>
      <rPr>
        <sz val="11"/>
        <color theme="1"/>
        <rFont val="Calibri"/>
      </rPr>
      <t xml:space="preserve"> Lilia  Correa</t>
    </r>
  </si>
  <si>
    <r>
      <rPr>
        <sz val="11"/>
        <color theme="1"/>
        <rFont val="Calibri"/>
      </rPr>
      <t xml:space="preserve">No se reporta materialización del riesgo por parte del responsable del proceso. Se presentan  las pólizas, que ampararán todos los bienes del Instituto, mediante el contrato que se establece con la aseguradora seleccionada hasta mayo de 2023.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</si>
  <si>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se validó la renovación de pólizas que amparan los bienes de la Entidad. 
</t>
    </r>
    <r>
      <rPr>
        <b/>
        <sz val="11"/>
        <color theme="1"/>
        <rFont val="Calibri"/>
      </rPr>
      <t>Seguimiento realizado por:  Yamile Morales Laverde - Jefe OCI.</t>
    </r>
  </si>
  <si>
    <t>Cada vez que se presente un siniestro , el Profesional Universitario del proceso de Gestión de Recursos Físicos, aplicará el procedimiento PRO-GRF-11-01 Egresos o salidas definitivas de bienes: En la actividad número 28; adjuntaondo, Comprobantes de Salidas, Bajas y soportes respectivos (Acto administrativo, acta de comité, según corresponda)</t>
  </si>
  <si>
    <t>Trimestralmente, el profesional universitario de gestión de recursos físicos; verificará en la página del SIM si el parque automotor presenta alguna infracción, tomando pantallazo de dicha página y archivándolo de manera digital en un disco extraíble; posteriormente realiza las verificaciones y pagos correspondientes, también deberá realizar aleatoriamente visitas al parque automotor.</t>
  </si>
  <si>
    <t>Se notifica mediante correo electrónico a la Oficina Asesora de Planeación o contabilidad, según sea el caso, para dar solución a la incidencia presentada</t>
  </si>
  <si>
    <r>
      <rPr>
        <sz val="11"/>
        <color theme="1"/>
        <rFont val="Calibri"/>
      </rPr>
      <t>NO se materializo el riesgo en el primer cuatrimestre del 2023. No se presentaron siniestros</t>
    </r>
    <r>
      <rPr>
        <b/>
        <sz val="11"/>
        <color theme="1"/>
        <rFont val="Calibri"/>
      </rPr>
      <t xml:space="preserve">
Seguimiento:</t>
    </r>
    <r>
      <rPr>
        <sz val="11"/>
        <color theme="1"/>
        <rFont val="Calibri"/>
      </rPr>
      <t xml:space="preserve"> Lilia  Correa</t>
    </r>
  </si>
  <si>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</si>
  <si>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durante el periodo evaluado no se afectaron las pólizas por pérdida de bienes de la Entidad. 
</t>
    </r>
    <r>
      <rPr>
        <b/>
        <sz val="11"/>
        <color theme="1"/>
        <rFont val="Calibri"/>
      </rPr>
      <t>Seguimiento realizado por:  Yamile Morales Laverde - Jefe OCI.</t>
    </r>
  </si>
  <si>
    <t>Incumplimiento de normatividad de tránsito o de las normas distritales o de la entidad  en el uso del  parque automotor de la entidad.</t>
  </si>
  <si>
    <t>Malas prácticas por parte del conductor; tales como, infringir normas de tránsito, darle uso personal al vehículo institucional y descuidar el estado del mismo.</t>
  </si>
  <si>
    <t>Posibilidad de daño económico por el incumplimiento de normatividad de tránsito o de las normas distritales o de la entidad  en el uso del  parque automotor  debido a malas prácticas por parte del funcionario asignado; tales como, infringir normas de tránsito, darle uso personal al vehículo institucional y descuidar el estado del mismo.</t>
  </si>
  <si>
    <t xml:space="preserve">     Entre 50 y 100 SMLMV </t>
  </si>
  <si>
    <t>Trimestralmente, el profesional universitario de gestión de recursos fisicos; verificará en la página del SIM si el parque automotor presenta alguna infracción, tomando pantallazo de dicha página y archivandolo de manera digital en un disco extraíble; posteriormente realiza las verificaciones y pagos correspondientes, visitando aleatoreamente el parque automotor.</t>
  </si>
  <si>
    <t xml:space="preserve">Todos los meses y/o cuando se presente la necesidad, el Profesional Universitario de Gestión de Recursos Físicos, diligenciará las planillas FT-GRF-11-14 PLANILLA SEGUIMIENTO TRANSPORTE PARQUE AUTOMOTOR IDEP, FT-GRF-11-08 AUTORIZACIÓN SALIDA DE VEHÍCULOS PARQUE AUTOMOTOR FUERA DE BOGOTÁ, archivándolas en medios magnéticos para su respectivo control.
</t>
  </si>
  <si>
    <t>En caso de reportar alguna infracción se paga oportunamente</t>
  </si>
  <si>
    <t>Subdirector(a) Administrativo Financiero y de Control Interno Disciplinario
Profesional Universitario 219-02</t>
  </si>
  <si>
    <r>
      <rPr>
        <sz val="11"/>
        <color theme="1"/>
        <rFont val="Calibri"/>
      </rPr>
      <t xml:space="preserve">NO se materializó el riesgo en el primer cuatrimestre. Continúa vigente el acto administrativo Resolución No. 19 de 2019 "Por la cual se reglamenta la administración, uso y manejo del parque automotor del Instituto para la Investigación Educativa y el Desarrollo Pedagógico - IDEP" y se comunicó a los funcionarios correspondientes mediante correo electrónico el 26 de febrero del 2019, para su conocimiento y fines pertinentes.
 A la fecha el parque automotor de la entidad no registra comparendos.
Los vehículos de la entidad se encuentran parqueados en el sitio destinado para tal fin y se utilizan de acuerdo a la demanda del servicio diligenciado por parte del Conductor las planillas reposan en los archivos de gestión de recursos físicos. Se hacen visitas aleatorias por parte del profesional universitario, en las que se ha verificado el cumplimiento de la resolución y de las planillas, por lo que no ha sido necesario dejar ninguna anotación.
</t>
    </r>
    <r>
      <rPr>
        <b/>
        <sz val="11"/>
        <color theme="1"/>
        <rFont val="Calibri"/>
      </rPr>
      <t>Seguimiento:</t>
    </r>
    <r>
      <rPr>
        <sz val="11"/>
        <color theme="1"/>
        <rFont val="Calibri"/>
      </rPr>
      <t xml:space="preserve"> Lilia Correa</t>
    </r>
  </si>
  <si>
    <t>https://drive.google.com/drive/folders/1FXnViebLJF70rIhF9Z6RmFfb0oUSKqIj</t>
  </si>
  <si>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</si>
  <si>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r>
      <rPr>
        <sz val="11"/>
        <color theme="1"/>
        <rFont val="Calibri"/>
      </rPr>
      <t xml:space="preserve">No se anexan evidencias de la aplicación de los controles establecidos para el riesgo identificado, </t>
    </r>
    <r>
      <rPr>
        <b/>
        <sz val="11"/>
        <color theme="1"/>
        <rFont val="Calibri"/>
      </rPr>
      <t xml:space="preserve">se recomienda anexarlas con el fin de validar la efectividad del control. 
</t>
    </r>
    <r>
      <rPr>
        <sz val="11"/>
        <color theme="1"/>
        <rFont val="Calibri"/>
      </rPr>
      <t xml:space="preserve">
</t>
    </r>
    <r>
      <rPr>
        <b/>
        <sz val="11"/>
        <color theme="1"/>
        <rFont val="Calibri"/>
      </rPr>
      <t>Seguimiento realizado por:  Yamile Morales Laverde - Jefe OCI.</t>
    </r>
  </si>
  <si>
    <t xml:space="preserve">Todos los meses y/o cuando se presente la necesidad, el profesional Universitario de gestión de recursos fisicos, diligenciará las planillas FT-GRF-11-14 PLANILLA SEGUIMIENTO TRANSPORTE PARQUE AUTOMOTOR IDEP, FT-GRF-11-08 AUTORIZACIÓN SALIDA DE VEHÍCULOS PARQUE AUTOMOTOR FUERA DE BOGOTÁ, archivandolas en medios magneticos para su respectivo control.
</t>
  </si>
  <si>
    <t xml:space="preserve">Cada vez que se presente una eventualidad con respecto al parque automotor y de manera mensual para el suministro de combustible, el Profesional Universitario de Gestión de Recursos Físicos, realizará ejecución y Supervisión de los Contratos:                                                                     1) Mantenimiento preventivos y correctivo del parque automotor, para el que se diligencia el formato FT-GRF-11-01 AUTORIZACIÓN SERVICIO DE MANTENIMIENTO                                               2) Suministro de Combustible, el cual es controlado mediante un chip, el informe que reporta el contratista y la planilla FT-GRF-11-14 PLANILLA SEGUIMIENTO TRANSPORTE PARQUE AUTOMOTOR IDEP.
Lo anterior mediante los informes de supervisión que reposan en el archivo de la entidad.
</t>
  </si>
  <si>
    <t>Se notifica al Subdirector Administrativo y Financiero y de Control Interno y Disciplinario mediante oficio</t>
  </si>
  <si>
    <r>
      <rPr>
        <sz val="11"/>
        <color theme="1"/>
        <rFont val="Calibri"/>
      </rPr>
      <t>NO se materializo el riesgo en el primer cuatrimestre. Se  diligenciaron  y archivaron las planillas de seguimiento al parque automotor.</t>
    </r>
    <r>
      <rPr>
        <b/>
        <sz val="11"/>
        <color theme="1"/>
        <rFont val="Calibri"/>
      </rPr>
      <t xml:space="preserve">
Seguimiento: </t>
    </r>
    <r>
      <rPr>
        <sz val="11"/>
        <color theme="1"/>
        <rFont val="Calibri"/>
      </rPr>
      <t>Lilia  Correa</t>
    </r>
  </si>
  <si>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</si>
  <si>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t>No se anexan evidencias de la aplicación de los controles establecidos para el riesgo identificado.
Seguimiento realizado por:  Yamile Morales Laverde - Jefe OCI.</t>
  </si>
  <si>
    <t>Cada vez que se presente una eventualidad con respecto al parque automotor y de manera mensual para el suministro de combustible, el profesional universitario de gestión de recursos fisicos, realizará ejecución y Supervisión de los Contratos:                                                                     1) Mantenimiento preventivos y correctivo del parque automotor, para el que se diligencia el formato FT-GRF-11-01 AUTORIZACIÓN SERVICIO DE MANTENIMIENTO                                               2) Suministro de Combustible, el cual es controlado mediante un chip, el informe que reporta el contratista y la planilla FT-GRF-11-14 PLANILLA SEGUIMIENTO TRANSPORTE PARQUE AUTOMOTOR IDEP.
Lo anterior mediante los informes de supervision que reposan en el archivo de la entidad</t>
  </si>
  <si>
    <t>Seguimiento a las partidas conciliatorias y actas de comité de sostenibilidad contable.</t>
  </si>
  <si>
    <t>Inicialmente se confirma con el conductor y posteriormente se notifica al Subdirector Administrativo y Financiero y de Control Interno y Disciplinario mediante oficio</t>
  </si>
  <si>
    <r>
      <rPr>
        <sz val="11"/>
        <color theme="1"/>
        <rFont val="Calibri"/>
      </rPr>
      <t xml:space="preserve">NO se materializó el riesgo en el primer cuatrimestre.
1. No se requirió mantenimiento preventivo y correctivo del parque automotor.
2. El suministro de combustible se ha venido controlando y supervisando con el soporte y las planillas de enero, febrero, marzo y abril.
</t>
    </r>
    <r>
      <rPr>
        <b/>
        <sz val="11"/>
        <color theme="1"/>
        <rFont val="Calibri"/>
      </rPr>
      <t>Seguimiento:</t>
    </r>
    <r>
      <rPr>
        <sz val="11"/>
        <color theme="1"/>
        <rFont val="Calibri"/>
      </rPr>
      <t xml:space="preserve"> Lilia  Correa</t>
    </r>
  </si>
  <si>
    <r>
      <rPr>
        <sz val="11"/>
        <color theme="1"/>
        <rFont val="Calibri"/>
      </rPr>
      <t xml:space="preserve">No se reporta materialización del riesgo por parte del responsable del proceso. No se presentan evidencias.
</t>
    </r>
    <r>
      <rPr>
        <b/>
        <sz val="11"/>
        <color theme="1"/>
        <rFont val="Calibri"/>
      </rPr>
      <t xml:space="preserve">Responsable del Seguimiento: </t>
    </r>
    <r>
      <rPr>
        <sz val="11"/>
        <color theme="1"/>
        <rFont val="Calibri"/>
      </rPr>
      <t>Juan Gutiérrez</t>
    </r>
  </si>
  <si>
    <t>Gestión financiera</t>
  </si>
  <si>
    <t xml:space="preserve">Operaciones Tesorales realizadas indecuadamente. </t>
  </si>
  <si>
    <t xml:space="preserve">Inaplicación de los procedimientos y/o desconocimiento de la norma en ejecución de Operaciones Tesorales. </t>
  </si>
  <si>
    <t xml:space="preserve">Posibilidad de daño económico y reputacional por Operaciones Tesorales realizadas inadecuadamente debido a la inaplicación de los procedimientos y/o desconocimiento de la norma. </t>
  </si>
  <si>
    <t>Mensualmente, los profesionales especialzados de contabilidad y de tesoreria, diligenciaran los formatos: FT-GF-14-16 Formato Conciliación Bancaria Contable y FT-GF-14-23 Formato Conciliación bancaria - Tesorería, adjuntando como evidencia, Conciliaciones bancarias contables, libros auxiliares y extractos bancarios.</t>
  </si>
  <si>
    <t xml:space="preserve">Cada vez que se requiera, los profesionales especializados de contabilidad y de tesorería, aplicará los controles establecidos en el procedimiento PRO-GF-14-14 "Gestión de Pago", adjuntando como evidencia, comprobante de Anulación, órdenes de pago y comprobantes de egreso
</t>
  </si>
  <si>
    <t>Mensual y Cuatrimestral</t>
  </si>
  <si>
    <t xml:space="preserve">Adelantar las acciones legales que correspondan </t>
  </si>
  <si>
    <t xml:space="preserve">Profesionales Especializados (Contador y Tesorero)
</t>
  </si>
  <si>
    <r>
      <rPr>
        <sz val="11"/>
        <color theme="1"/>
        <rFont val="Calibri"/>
      </rPr>
      <t xml:space="preserve">Se efectúan mensualmente las conciliaciones bancarias tanto en Tesorería, como en Contabilidad.. Adicionalmente se hace seguimiento a las mismas a través del Comité Técnico de Sostenibilidad Contable.
</t>
    </r>
    <r>
      <rPr>
        <b/>
        <sz val="11"/>
        <color theme="1"/>
        <rFont val="Calibri"/>
      </rPr>
      <t>Responsable del Seguimiento:</t>
    </r>
    <r>
      <rPr>
        <sz val="11"/>
        <color theme="1"/>
        <rFont val="Calibri"/>
      </rPr>
      <t xml:space="preserve"> Oswaldo Gómez Lozano</t>
    </r>
  </si>
  <si>
    <t>\\Apolo\300_SAFyCD\05_TRD_IDEP_2023\300_11 CONCILIACIONES CONTABLES\300_11_1 CONCILIACIONES  BANCARIAS CONTABLES 2023
https://drive.google.com/drive/folders/1DdUCszKPbUy-LCZiR9iYi-nRXkttshYk?usp=share_link</t>
  </si>
  <si>
    <r>
      <rPr>
        <sz val="11"/>
        <color theme="1"/>
        <rFont val="Calibri"/>
      </rPr>
      <t xml:space="preserve">No se reporta materialización del riesgo por parte del responsable del proceso. Se verifica la ejecución de control  con  evidencias de conciliaciones contables y bancarias de los bancos de Bogotá y AV Villas.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</si>
  <si>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Se verificó la información correspondiente a las conciliaciones bancarias del mes de mayo de los bancos  de Bogotá y AV Villas; de los cuales se evidencia que no hay partidas conciliatorias. 
</t>
    </r>
    <r>
      <rPr>
        <b/>
        <sz val="11"/>
        <color theme="1"/>
        <rFont val="Calibri"/>
      </rPr>
      <t>Seguimiento realizado por:  Yamile Morales Laverde - Jefe OCI.</t>
    </r>
  </si>
  <si>
    <r>
      <rPr>
        <sz val="11"/>
        <color theme="1"/>
        <rFont val="Calibri"/>
      </rPr>
      <t xml:space="preserve">En el segundo cuatrimeste no se materializó el riesgo, se mantiene lla realización de las conciliaciones bancarias contables, no se presentan partidas conciliatorias superiores a 30 días que requieran la citación a Comité Extraordinario de Sostenibilidad del Sistema Contable de la entidad.
</t>
    </r>
    <r>
      <rPr>
        <b/>
        <sz val="11"/>
        <color theme="1"/>
        <rFont val="Calibri"/>
      </rPr>
      <t xml:space="preserve">Responsable del seguimiento: Oswaldo Gómez Lozano </t>
    </r>
  </si>
  <si>
    <t>\\Apolo\300_SAFyCD\05_TRD_IDEP_2023\300_11 CONCILIACIONES CONTABLES</t>
  </si>
  <si>
    <t xml:space="preserve">Cada vez que se requiera, los profesionales especialzados de contabilidad y de tesoreria, aplicará los controles establecidos en el procedimiento PRO-GF-14-14 "Gestión de Pago", adjuntando como evidencia, comprobante de Anulación, ordenes de pago y comprobantes de egreso
</t>
  </si>
  <si>
    <t>Cada vez que se requiera, el profesional especializado de tesorería, aplicará los controles establecidos en el Protocolo de Seguridad y Manejo de Cuentas de Tesorería IN- GF -14- 05, adjuntando los oficios correspondientes.</t>
  </si>
  <si>
    <t>Se lleva a cabo la anulación del documento en el Sistema de Información Administrativo y Financiero del Instituto, por parte del Subdirector Administrativo, Financiero y de Control Disciplinario</t>
  </si>
  <si>
    <t xml:space="preserve">Contador 
Tesorero
</t>
  </si>
  <si>
    <r>
      <rPr>
        <sz val="11"/>
        <color theme="1"/>
        <rFont val="Calibri"/>
      </rPr>
      <t xml:space="preserve">El riesgo no se ha materializado. En caso de que se presente se coordina la anulación de las órdenes de pago y se deja evidencia de la justificación dentro del sistema de información administrativo y financiero GOOBI.
</t>
    </r>
    <r>
      <rPr>
        <b/>
        <sz val="11"/>
        <color theme="1"/>
        <rFont val="Calibri"/>
      </rPr>
      <t xml:space="preserve">Responsable del Seguimiento: </t>
    </r>
    <r>
      <rPr>
        <sz val="11"/>
        <color theme="1"/>
        <rFont val="Calibri"/>
      </rPr>
      <t>Oswaldo Gómez Lozano-Nelson Corredor</t>
    </r>
  </si>
  <si>
    <t>Sistema de Información Administrativo y Financiero - GOOBI</t>
  </si>
  <si>
    <r>
      <rPr>
        <sz val="11"/>
        <color theme="1"/>
        <rFont val="Calibri"/>
      </rPr>
      <t xml:space="preserve">No se reporta materialización del riesgo por parte del responsable del proceso. No se presentaron anulaciones de acuerdo con el reporte.
</t>
    </r>
    <r>
      <rPr>
        <b/>
        <sz val="11"/>
        <color theme="1"/>
        <rFont val="Calibri"/>
      </rPr>
      <t xml:space="preserve">Responsable del Seguimiento: </t>
    </r>
    <r>
      <rPr>
        <sz val="11"/>
        <color theme="1"/>
        <rFont val="Calibri"/>
      </rPr>
      <t>Juan Gutiérrez</t>
    </r>
  </si>
  <si>
    <r>
      <rPr>
        <sz val="11"/>
        <color theme="1"/>
        <rFont val="Calibri"/>
      </rPr>
      <t xml:space="preserve">No se reporta por parte del responsable del proceso anulaciones en el Sistema Financiero de la Entidad. 
</t>
    </r>
    <r>
      <rPr>
        <b/>
        <sz val="11"/>
        <color theme="1"/>
        <rFont val="Calibri"/>
      </rPr>
      <t>Seguimiento realizado por:  Yamile Morales Laverde - Jefe OCI.</t>
    </r>
  </si>
  <si>
    <r>
      <rPr>
        <sz val="11"/>
        <color theme="1"/>
        <rFont val="Calibri"/>
      </rPr>
      <t xml:space="preserve">En el segundo cuatrimestre no se materializó el riesgo por cuanto por cuanto en el caso de presentarse la eventualidad se coordina la anulación de las órdenes de pago y se deja evidencia de la justificación dentro del sistema de información administrativo y financiero GOOBI.
</t>
    </r>
    <r>
      <rPr>
        <b/>
        <sz val="11"/>
        <color theme="1"/>
        <rFont val="Calibri"/>
      </rPr>
      <t>Responsables del Seguimiento: Oswaldo Gómez Lozano-Nelson Corredor</t>
    </r>
  </si>
  <si>
    <t>Cada vez que se requiera, el profesional especializado de tesoreria, aplicará los controles establecidos en el Protocolo de Seguridad y Manejo de Cuentas de Tesorería IN- GF -14- 05, adjuntando los oficios correspondientes.</t>
  </si>
  <si>
    <t xml:space="preserve">Actualización del normograma cuando aplique   
</t>
  </si>
  <si>
    <r>
      <rPr>
        <sz val="11"/>
        <color theme="1"/>
        <rFont val="Calibri"/>
      </rPr>
      <t xml:space="preserve">El riesgo no se ha materializado. No obstante se tiene presente la existencia del protocolo para el manejo de cuentas establecido para el efecto en el Sistema de gestión Documental - Maloca Aula SIG
</t>
    </r>
    <r>
      <rPr>
        <b/>
        <sz val="11"/>
        <color theme="1"/>
        <rFont val="Calibri"/>
      </rPr>
      <t xml:space="preserve">Responsable del Seguimiento: </t>
    </r>
    <r>
      <rPr>
        <sz val="11"/>
        <color theme="1"/>
        <rFont val="Calibri"/>
      </rPr>
      <t>Nelson Ricardo Corredor</t>
    </r>
  </si>
  <si>
    <t>https://drive.google.com/drive/folders/1DdUCszKPbUy-LCZiR9iYi-nRXkttshYk?usp=share_link</t>
  </si>
  <si>
    <r>
      <rPr>
        <sz val="11"/>
        <color theme="1"/>
        <rFont val="Calibri"/>
      </rPr>
      <t xml:space="preserve">No se reporta materialización del riesgo por parte del responsable del proceso.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</si>
  <si>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t>
    </r>
    <r>
      <rPr>
        <b/>
        <sz val="11"/>
        <color theme="1"/>
        <rFont val="Calibri"/>
      </rPr>
      <t>se reitera por parte de esta Oficina la actualización del documento Protocolo de Seguridad y Manejo de Cuentas de Tesorería IN- GF -14- 05 con ocasión al traslado de SEDE de la Entidad. 
Seguimiento realizado por:  Yamile Morales Laverde - Jefe OCI.</t>
    </r>
  </si>
  <si>
    <r>
      <rPr>
        <sz val="11"/>
        <color theme="1"/>
        <rFont val="Calibri"/>
      </rPr>
      <t xml:space="preserve">Para el segundo cuatrimestre no se materializó el riesgo por cuanto se tiene presente la existencia del protocolo para el manejo de cuentas establecido para el efecto en el Sistema de gestión Documental - Maloca Aula SIG
</t>
    </r>
    <r>
      <rPr>
        <b/>
        <sz val="11"/>
        <color theme="1"/>
        <rFont val="Calibri"/>
      </rPr>
      <t>Responsable del Seguimiento: Nelson Ricardo Corredor</t>
    </r>
  </si>
  <si>
    <t xml:space="preserve">
Presentación inadecuada o extemporánea de las obligaciones tributarias
</t>
  </si>
  <si>
    <t>Desconocimiento del profesional especializado de contabilidad sobre la normatividad tributaria vigente.</t>
  </si>
  <si>
    <t xml:space="preserve">
Posibilidad de daño económico y reputacional por presentación inadecuada o extemporánea de las obligaciones tributarias debido al desconocimiento del profesional especializado de contabilidad sobre la normatividad tributaria vigente.
</t>
  </si>
  <si>
    <t xml:space="preserve">Semestralmente, El profesional especializado de contabilidad, revisara la expedición de nuevas normas tributarias, realizando un acta de reunión de la verificación de la actividad. </t>
  </si>
  <si>
    <t xml:space="preserve">Por lo menos una vez al año, el Profesional Especializado de Contabilidad, aplicará el normograma y cronograma interno del Proceso y participará de jornadas en actualización tributaria, como evidencia se puede encontrar:
- Hojas de cálculo en las que se realiza la liquidación de las cuentas por pagar del Instituto por concepto de retenciones por pagar.
-Expediente documental que da cuenta de cada una de las declaraciones y obligaciones tributarias y el cumplimiento de los cronogramas tributarios establecidos                                                      
-Para algunos casos se cuenta con la certificación de asistencia a los eventos de capacitación en norma tributaria 
</t>
  </si>
  <si>
    <t>Cuando se identifique un incumplimiento de obligación tributaria, se procederá al pago y/o corrección de la información y a las acciones legales que corresponda.</t>
  </si>
  <si>
    <t>Profesionales Especializados (Contador y Tesorero)</t>
  </si>
  <si>
    <r>
      <rPr>
        <sz val="11"/>
        <color theme="1"/>
        <rFont val="Calibri"/>
      </rPr>
      <t xml:space="preserve">El riesgo no se ha materializado. Se procedió a efectuar la modificación o actualización del nomograma de la entidad, así como su aplicación en la preparación y envío de la información exógena distrital a cargo de la entidad. Se asiste por parte del Profesional Especializado a las capacitaciones efectuadas por la Secretaría de Hacienda Distrital o el Servicio Civil Distrital, No obstante en el primer cuatrimestre de 2023, no se materializó el riesgo, por cuanto se presentaron oportunamente las declaraciones tributarias de Ingresos y patrimonio. retención en la fuente, estampillas distritales y retención bimestral de impuesto de industria y comercio. 
</t>
    </r>
    <r>
      <rPr>
        <b/>
        <sz val="11"/>
        <color theme="1"/>
        <rFont val="Calibri"/>
      </rPr>
      <t xml:space="preserve">Responsable del Seguimiento: </t>
    </r>
    <r>
      <rPr>
        <sz val="11"/>
        <color theme="1"/>
        <rFont val="Calibri"/>
      </rPr>
      <t>Oswaldo Gómez Lozano</t>
    </r>
  </si>
  <si>
    <t>\\Apolo\300_SAFyCD\05_TRD_IDEP_2023\300_14 DECLARACIONES TRIBUTARIAS 
https://drive.google.com/drive/folders/1DdUCszKPbUy-LCZiR9iYi-nRXkttshYk?usp=share_link</t>
  </si>
  <si>
    <r>
      <rPr>
        <sz val="11"/>
        <color theme="1"/>
        <rFont val="Calibri"/>
      </rPr>
      <t xml:space="preserve">No se reporta materialización del riesgo por parte del responsable del proceso. Se verifica la ejecución de control  con  evidencias declaraciones tributarias  .
</t>
    </r>
    <r>
      <rPr>
        <b/>
        <sz val="11"/>
        <color theme="1"/>
        <rFont val="Calibri"/>
      </rPr>
      <t>Responsable del Seguimiento</t>
    </r>
    <r>
      <rPr>
        <sz val="11"/>
        <color theme="1"/>
        <rFont val="Calibri"/>
      </rPr>
      <t>: Juan Gutiérrez</t>
    </r>
  </si>
  <si>
    <r>
      <rPr>
        <sz val="11"/>
        <color theme="1"/>
        <rFont val="Calibri"/>
      </rPr>
      <t xml:space="preserve">Para el cuatrimestre evaluado no se reporta materialización del riesgo, no se evidencia pagos extemporáneos o correcciones a las obligaciones tributarias canceladas durante el primer cuatrimestre. </t>
    </r>
    <r>
      <rPr>
        <b/>
        <sz val="11"/>
        <color theme="1"/>
        <rFont val="Calibri"/>
      </rPr>
      <t xml:space="preserve">Seguimiento realizado por:  Yamile Morales Laverde - Jefe OCI. </t>
    </r>
    <r>
      <rPr>
        <sz val="11"/>
        <color theme="1"/>
        <rFont val="Calibri"/>
      </rPr>
      <t xml:space="preserve">
</t>
    </r>
  </si>
  <si>
    <r>
      <rPr>
        <sz val="11"/>
        <color theme="1"/>
        <rFont val="Calibri"/>
      </rPr>
      <t xml:space="preserve">Para el segundo cuatrimeste el riesgo no se materializó. Se procedió a efectuar la modificación o actualización del nomograma de la entidad, así como su aplicación en la preparación y envío de la información exógena distrital a cargo de la entidad. Se asiste por parte del Profesional Especializado a las capacitaciones efectuadas por la Secretaría de Hacienda Distrital o la Contaduría General de la Nación, por cuanto se presentaron oportunamente las declaraciones tributarias de Ingresos y patrimonio, retención en la fuente, estampillas distritales y retención bimestral de impuesto de industria y comercio. 
</t>
    </r>
    <r>
      <rPr>
        <b/>
        <sz val="11"/>
        <color theme="1"/>
        <rFont val="Calibri"/>
      </rPr>
      <t xml:space="preserve">Responsable del Seguimiento: </t>
    </r>
    <r>
      <rPr>
        <sz val="11"/>
        <color theme="1"/>
        <rFont val="Calibri"/>
      </rPr>
      <t>Oswaldo Gómez Lozano</t>
    </r>
  </si>
  <si>
    <t>"\\Apolo\300_SAFyCD\05_TRD_IDEP_2023\300_14 DECLARACIONES TRIBUTARIAS 
https://drive.google.com/drive/folders/1DdUCszKPbUy-LCZiR9iYi-nRXkttshYk?usp=share_link"</t>
  </si>
  <si>
    <t xml:space="preserve">Por lo menos una vez al año, el profesional especializado de contabilidad, aplicará el normograma y cronograma interno del Proceso y participará de jornadas en actualización tributaria, como evidencia se puede encontrar:
- Hojas de cálculo en las que se realiza la liquidación de las cuentas por pagar del Instituto por concepto de retenciones por pagar.
-Expediente documental que da cuenta de cada una de las declaraciones y obligaciones tributarias y el cumplimiento de los cronogramas tributarios establecidos                                                      
-Para algunos casos se cuenta con la certificación de asistencia a los eventos de capacitación en norma tributaria </t>
  </si>
  <si>
    <t>De manera mensual, bimestral y/o anual, de conformidad con lo establecido por los entes que regulan la materia tributaria, el profesional especializado de contabilidad conocerá y aplicará la normatividad tributaria vigente, dicha gestión se evidenciará en los libros auxiliares, órdenes de pago y liquidación de nómina y declaraciones tributarias</t>
  </si>
  <si>
    <t>Se difunden los principales cambios normativos al equipo contable y de Tesorería</t>
  </si>
  <si>
    <t xml:space="preserve">Contador
</t>
  </si>
  <si>
    <r>
      <rPr>
        <sz val="11"/>
        <color theme="1"/>
        <rFont val="Calibri"/>
      </rPr>
      <t xml:space="preserve">El riesgo no se ha materializado.  Se verificó el cumplimiento a la  Resolución DDI-006006 del 4 de abril de 2022, "Por la cual se establecen las personas naturales, jurídicas, consorcios, uniones temporales y/o sociedades de hecho, el contenido y las características de la información que deben suministrar a la Dirección Distrital de Impuestos de Bogotá". Para lo cual se procedió a efectuar la modificación o actualización del nomograma de la entidad, así como su aplicación en la preparación y envío de la información exógena distrital a cargo de la entidad. La cual se encuentra relacionada con los pagos o abonos en cuenta, así como la información de bases y retenciones de impuesto de Industria y Comercio correspondientes a la vigencia 2023. 
</t>
    </r>
    <r>
      <rPr>
        <b/>
        <sz val="11"/>
        <color theme="1"/>
        <rFont val="Calibri"/>
      </rPr>
      <t xml:space="preserve">Responsable del Seguimiento: </t>
    </r>
    <r>
      <rPr>
        <sz val="11"/>
        <color theme="1"/>
        <rFont val="Calibri"/>
      </rPr>
      <t>Oswaldo Gómez Lozano</t>
    </r>
  </si>
  <si>
    <r>
      <rPr>
        <sz val="11"/>
        <color theme="1"/>
        <rFont val="Calibri"/>
      </rPr>
      <t xml:space="preserve">No se reporta materialización del riesgo por parte del responsable del proceso financiero. Se verifica la ejecución de control  con  evidencias declaraciones tributarias .
</t>
    </r>
    <r>
      <rPr>
        <b/>
        <sz val="11"/>
        <color theme="1"/>
        <rFont val="Calibri"/>
      </rPr>
      <t>Responsable del Seguimiento</t>
    </r>
    <r>
      <rPr>
        <sz val="11"/>
        <color theme="1"/>
        <rFont val="Calibri"/>
      </rPr>
      <t>: Juan Gutiérrez</t>
    </r>
  </si>
  <si>
    <r>
      <rPr>
        <sz val="11"/>
        <color theme="1"/>
        <rFont val="Calibri"/>
      </rPr>
      <t xml:space="preserve">No se reporta materialización del riesgo.  Se verificó el acta de actualización normatividad tributaria del 23 de enero de 2023 con asunto:  "Revisión de la normatividad tributaria vigente y su aplicación o afectación al IDEP"; se verificó el pago de impuestos por conceptos de estampillas, ingresos y patrimonio, reteica y retención en la fuente; así como las conciliaciones bancarias del primer trimestre de 2023.   </t>
    </r>
    <r>
      <rPr>
        <b/>
        <sz val="11"/>
        <color theme="1"/>
        <rFont val="Calibri"/>
      </rPr>
      <t xml:space="preserve">Seguimiento realizado por:  Yamile Morales Laverde - Jefe OCI. </t>
    </r>
  </si>
  <si>
    <t>Cada vez que se realiza solicitud de contratación, la Oficina Jurídica, revisará que los documentos precontractuales se ajusten a los contemplado en el  Plan anual de adquisiciones (PAA)  y que los Estudios Previos y Análisis del Sector cumplan con los requerimientos legales; dicha revisión se evidencia y controla en la plataforma SECOP II</t>
  </si>
  <si>
    <t>Bimestral</t>
  </si>
  <si>
    <t>Se actualiza la parametrización del Sistema de Información Administrativo y Financiero del Instituto, según los cambios normativos</t>
  </si>
  <si>
    <r>
      <rPr>
        <sz val="11"/>
        <color theme="1"/>
        <rFont val="Calibri"/>
      </rPr>
      <t xml:space="preserve">Durante el primer cuatrimestre el riesgo no se materializó.  Se efectuó la revisión de la normatividad tributaria vigente y se encontró la modificación de las tarifas de retención en la fuente por pagos en rentas de trabajo, según lo establecido en la Ley 2277 del 13 de diciembre de 2012, que modificó las tablas para el cálculo de la retención en la fuente. Art. 383 del Estatuto Tributario Nacional, por lo cual se procedió a efectuar los cambios correspondientes al Sistema de Información Administrativo y Financiero. 
</t>
    </r>
    <r>
      <rPr>
        <b/>
        <sz val="11"/>
        <color theme="1"/>
        <rFont val="Calibri"/>
      </rPr>
      <t>Responsable del Seguimiento:</t>
    </r>
    <r>
      <rPr>
        <sz val="11"/>
        <color theme="1"/>
        <rFont val="Calibri"/>
      </rPr>
      <t xml:space="preserve"> Oswaldo Gómez Lozano</t>
    </r>
  </si>
  <si>
    <r>
      <rPr>
        <sz val="11"/>
        <color theme="1"/>
        <rFont val="Calibri"/>
      </rPr>
      <t xml:space="preserve">No se reporta materialización del riesgo por parte del responsable del proceso financiero. Se evidencia el soporte con cumplimiento a la revisión de la normatividad tributaria vigente y su aplicabilidad en el Instituto. 
</t>
    </r>
    <r>
      <rPr>
        <b/>
        <sz val="11"/>
        <color theme="1"/>
        <rFont val="Calibri"/>
      </rPr>
      <t>Responsable del Seguimiento</t>
    </r>
    <r>
      <rPr>
        <sz val="11"/>
        <color theme="1"/>
        <rFont val="Calibri"/>
      </rPr>
      <t>: Juan Gutiérrez</t>
    </r>
  </si>
  <si>
    <r>
      <rPr>
        <sz val="11"/>
        <color theme="1"/>
        <rFont val="Calibri"/>
      </rPr>
      <t xml:space="preserve">No se reporta materialización del riesgo.  Se verificó el acta de actualización normatividad tributaria del 23 de enero de 2023 con asunto:  "Revisión de la normatividad tributaria vigente y su aplicación o afectación al IDEP"; se verificó el pago de impuestos por conceptos de estampillas, ingresos y patrimonio, reteica y retención en la fuente; así como las conciliaciones bancarias del primer trimestre de 2023.   </t>
    </r>
    <r>
      <rPr>
        <b/>
        <sz val="11"/>
        <color theme="1"/>
        <rFont val="Calibri"/>
      </rPr>
      <t xml:space="preserve">Seguimiento realizado por:  Yamile Morales Laverde - Jefe OCI. </t>
    </r>
  </si>
  <si>
    <r>
      <rPr>
        <sz val="11"/>
        <color theme="1"/>
        <rFont val="Calibri"/>
      </rPr>
      <t xml:space="preserve">Durante el segundo cuatrimestre el riesgo no se materializó.  A comienzos de la vigencia 2023 se efectuó la revisión de la normatividad tributaria vigente y se llevó a cabo la modificación de las tarifas de retención en la fuente por pagos en rentas de trabajo, según lo establecido en la Ley 2277 del 13 de diciembre de 2012, que modificó las tablas para el cálculo de la retención en la fuente. Art. 383 del Estatuto Tributario Nacional, por lo cual se procedió a efectuar los cambios correspondientes al Sistema de Información Administrativo y Financiero GOOBI. 
</t>
    </r>
    <r>
      <rPr>
        <b/>
        <sz val="11"/>
        <color theme="1"/>
        <rFont val="Calibri"/>
      </rPr>
      <t xml:space="preserve">Responsable del Seguimiento: </t>
    </r>
    <r>
      <rPr>
        <sz val="11"/>
        <color theme="1"/>
        <rFont val="Calibri"/>
      </rPr>
      <t>Oswaldo Gómez Lozano</t>
    </r>
  </si>
  <si>
    <t>deficiencias relacionadas con el plazo, tiempo, cantidades y especificaciones técnicas del objeto a contratar</t>
  </si>
  <si>
    <t>Adquisición de bienes, obras y/o servicios que no se ajusten las necesidades o al cumplimiento de los objetivos de la entidad.</t>
  </si>
  <si>
    <t>Posibilidad de daño económico y reputacional por Adquisición de bienes, obras y/o servicios que no se ajusten las necesidades o al cumplimiento de los objetivos de la entidad, debido a deficiencias relacionadas con el plazo, tiempo, cantidades y especificaciones técnicas del objeto a contratar</t>
  </si>
  <si>
    <t>Usuarios, productos y practicas , organizacionales</t>
  </si>
  <si>
    <t>Cada vez que se realiza solicitud de contratación,la oficina asesora juridica, revisará por  que los documentos precontractuales se ajusten a los contemplado en el  Plan anual de adquisiciones (PAA)  y que los Estudios Previos y Análisis del Sector cumplan con los requerimientos legales; dicha revisión se evidencia y controla en la plataforma SECOP II</t>
  </si>
  <si>
    <t>Aceptar</t>
  </si>
  <si>
    <t xml:space="preserve">Acción de tratamiento: Solicitar la modificación de la póliza según corresponda durante el termino de ejecución del contrato </t>
  </si>
  <si>
    <t>Las observaciones serán atendidas en el menor tiempo posible y se verán reflejadas en el cumplimiento del PAA</t>
  </si>
  <si>
    <t xml:space="preserve">Jefe  Jurídica
Profesional Especializado Jurídico
</t>
  </si>
  <si>
    <r>
      <rPr>
        <sz val="11"/>
        <color rgb="FF000000"/>
        <rFont val="Calibri"/>
      </rPr>
      <t xml:space="preserve">Para el primer cuatrimestre de la vigencia 2023 no se materializó el riesgo, toda vez que fueron atendidas las solicitudes de contratación donde se revisaron que los documentos precontractuales se ajustaran a los contemplado en el  Plan anual de adquisiciones (PAA)  y que los Estudios Previos y Análisis del Sector cumplieran con los requerimientos legales.
</t>
    </r>
    <r>
      <rPr>
        <b/>
        <sz val="11"/>
        <color rgb="FF000000"/>
        <rFont val="Calibri"/>
      </rPr>
      <t>Responsable del Seguimiento:</t>
    </r>
    <r>
      <rPr>
        <sz val="11"/>
        <color rgb="FF000000"/>
        <rFont val="Calibri"/>
      </rPr>
      <t xml:space="preserve"> Fabio Otálora</t>
    </r>
  </si>
  <si>
    <t xml:space="preserve">Base de datos contratos 2023-link secop II 
https://drive.google.com/drive/folders/18SVTBVzbNzEXegy3j-deG_vcfuvUaV3f?usp=sharing </t>
  </si>
  <si>
    <r>
      <rPr>
        <sz val="11"/>
        <color theme="1"/>
        <rFont val="Calibri"/>
      </rPr>
      <t xml:space="preserve">No se reporta materialización del riesgo por parte del responsable del proceso contractual. Se valida el reporte por el cual los documentos precontractuales se ajustaran a los contemplado en el  Plan anual de adquisiciones (PAA)  y que los Estudios Previos, sin embargo dichos documentos se encuentran en una plataforma transaccional externa como Secop II. El supervisor de contratos archiva los documentos precontractuales. Se recomienda revisar el soporte de manera que exista un archivo de documentos que están en Secop II.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</si>
  <si>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la aplicación de controles se realizará a través de los informes de seguimiento y auditoria por parte de la OCI.  </t>
    </r>
    <r>
      <rPr>
        <b/>
        <sz val="11"/>
        <color theme="1"/>
        <rFont val="Calibri"/>
      </rPr>
      <t xml:space="preserve">Seguimiento realizado por:  Yamile Morales Laverde - Jefe OCI. </t>
    </r>
  </si>
  <si>
    <t xml:space="preserve">Indebida aprobación de las garantías contractuales
</t>
  </si>
  <si>
    <t xml:space="preserve"> Errores en las revisiones de garantias de los contratos que no son corregidos a tiempo lo acarrea que durante el contrato no se cuente con los debidos amparos</t>
  </si>
  <si>
    <t>Posibilidad de daño económico y reputacional por Indebida aprobación de las garantías contractuales por parte del jefe de la Oficina Juridica, debido a  errores en las revisiones de garantias de los contratos que no son corregidos a tiempo, lo que acarrea que durante el contrato no se cuente con los debidos amparos.</t>
  </si>
  <si>
    <t>Cada vez que se revisen pólizas que amparen los contratos, la Oficina Juridica, realizará doble filtro en la revisión de las pólizas, el primero será revisado por el abogado tramitador y posteriormente por el Jefe de la Oficina Jurídica. Lo anterior se evidencia en el documento de aprobación de garantias y plataforma SECOP II.</t>
  </si>
  <si>
    <t>Actualizar los documentos asociados al proceso Gestión Contractual, que vincule acciones para la prevención del lavado de activos y financiación del terrorismo que incluya:
Actualizar las listas de chequeo de las contrataciones que tiene el IDEP en el proceso gestión Contractual.
Elaboración formato para servidores y colaoradores que establezca el origen de ingresos</t>
  </si>
  <si>
    <t>Las observaciones o diferencias serán atendidas en el menor tiempo posible</t>
  </si>
  <si>
    <t xml:space="preserve">Jefe Jurídica
Abogado asignado al Proceso de Contratación 
</t>
  </si>
  <si>
    <r>
      <rPr>
        <sz val="11"/>
        <color rgb="FF000000"/>
        <rFont val="Calibri"/>
      </rPr>
      <t xml:space="preserve">Durante el primer cuatrimestre de la vigencia 2023 no se ha materializado el riesgo, toda vez que las garantías de los contratos u ordenes de compra sujetos a estas, así como las modificaciones que aplican, tuvieron un doble filtro de revisión, evidenciado en el documento de aprobación el cual es publicado y en la plataforma transaccional secop II.
</t>
    </r>
    <r>
      <rPr>
        <b/>
        <sz val="11"/>
        <color rgb="FF000000"/>
        <rFont val="Calibri"/>
      </rPr>
      <t>Responsable del Seguimiento:</t>
    </r>
    <r>
      <rPr>
        <sz val="11"/>
        <color rgb="FF000000"/>
        <rFont val="Calibri"/>
      </rPr>
      <t xml:space="preserve"> Fabio Otálora</t>
    </r>
  </si>
  <si>
    <r>
      <rPr>
        <sz val="11"/>
        <color theme="1"/>
        <rFont val="Calibri"/>
      </rPr>
      <t xml:space="preserve">No se reporta materialización del riesgo por parte del responsable del proceso contractual. Se valida el soporte, sin embargo no es posible evidenciar el doble filtro en "Garantías del proveedor" de las condiciones del contrato de Secop II. Se recomienda revisar las evidencias del control del riesgo. 
</t>
    </r>
    <r>
      <rPr>
        <b/>
        <sz val="11"/>
        <color theme="1"/>
        <rFont val="Calibri"/>
      </rPr>
      <t xml:space="preserve">
Responsable del Seguimiento:
</t>
    </r>
    <r>
      <rPr>
        <sz val="11"/>
        <color theme="1"/>
        <rFont val="Calibri"/>
      </rPr>
      <t>Juan Gutiérrez</t>
    </r>
  </si>
  <si>
    <r>
      <rPr>
        <sz val="11"/>
        <color theme="1"/>
        <rFont val="Calibri"/>
      </rPr>
      <t xml:space="preserve">No se reporta materialización del riesgo por parte del responsable del proceso, la aplicación de controles se realizará a través de los informes de seguimiento y auditoria por parte de la OCI.  </t>
    </r>
    <r>
      <rPr>
        <b/>
        <sz val="11"/>
        <color theme="1"/>
        <rFont val="Calibri"/>
      </rPr>
      <t xml:space="preserve">Seguimiento realizado por:  Yamile Morales Laverde - Jefe OCI. </t>
    </r>
  </si>
  <si>
    <t xml:space="preserve">Ausencia de identificación de procedencia de fondos de proveedores o personas que pueden estar vinculadas a actividades de lavado de activos. </t>
  </si>
  <si>
    <t>Iincumplimiento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t>
  </si>
  <si>
    <t xml:space="preserve">Posibilidad de daño económico y reputacional por 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 debido a Ausencia de identificación de procedencia de fondos de proveedores o personas que pueden estar vinculadas a actividades de lavado de activos. </t>
  </si>
  <si>
    <t>Lavado de Activos y Financiación del Terrorismo</t>
  </si>
  <si>
    <t>El Jefe de la Oficina Jurídica realizará la verificación de los contratistas naturales y/o jurídicos en listas restrictivas gratuitas, previo a realizar la contratación; en caso de encontrar reporte en laa listas realizará el procedimiento respectivo de reporte</t>
  </si>
  <si>
    <t>Sin Documentar</t>
  </si>
  <si>
    <t>Sin Registro</t>
  </si>
  <si>
    <t>Expedir Resolución con el Oficial SARLAFT, que indique  procedimiento para el reporte de operaciones sospechosas en caso de que el contratista se encuentre en listas restrictivas y el diligenciamiento del formato para servidores y colaboradores que establezca el origen de ingresos.</t>
  </si>
  <si>
    <t>Reporte de operaciones sospechosas ante el UIAF</t>
  </si>
  <si>
    <t>Jefe Oficina Jurídica</t>
  </si>
  <si>
    <r>
      <rPr>
        <sz val="11"/>
        <color theme="1"/>
        <rFont val="Calibri"/>
      </rPr>
      <t xml:space="preserve">Durante el primer cuatrimestre de la vigencia 2023 no ha materializado el riesgo, y a la fecha la OAJ remitió la actualización de formatos para la prevención del lavado de activos y financiación del terrorismo a la Oficina Asesora de Planeación. Se realizará el curso de lavado de activos a los servidores públicos en lavados de activos.
</t>
    </r>
    <r>
      <rPr>
        <b/>
        <sz val="11"/>
        <color theme="1"/>
        <rFont val="Calibri"/>
      </rPr>
      <t xml:space="preserve">
Responsable del Seguimiento: </t>
    </r>
    <r>
      <rPr>
        <sz val="11"/>
        <color theme="1"/>
        <rFont val="Calibri"/>
      </rPr>
      <t>Fabio Otálora</t>
    </r>
  </si>
  <si>
    <r>
      <rPr>
        <sz val="11"/>
        <color theme="1"/>
        <rFont val="Calibri"/>
      </rPr>
      <t xml:space="preserve">No se reporta materialización del riesgo por parte del responsable del proceso contractual. Conforme con las evidencias, la OAP recibió la solicitud de actualización la Hoja de Control, sin embargo se hizo la devolución por no contener el link de consulta, faltando claridad en la forma como se llevará el control. El link propuesto es necesario que sea validado por los responsables del proceso https://sanctionssearch.ofac.treas.gov/ . Se recomienda el diseño de un formato para servidores y colaboradores que establezca el origen de ingresos.
</t>
    </r>
    <r>
      <rPr>
        <b/>
        <sz val="11"/>
        <color theme="1"/>
        <rFont val="Calibri"/>
      </rPr>
      <t>Responsable del Seguimiento:</t>
    </r>
    <r>
      <rPr>
        <sz val="11"/>
        <color theme="1"/>
        <rFont val="Calibri"/>
      </rPr>
      <t xml:space="preserve">
Juan Gutiérrez</t>
    </r>
  </si>
  <si>
    <r>
      <rPr>
        <sz val="11"/>
        <color theme="1"/>
        <rFont val="Calibri"/>
      </rPr>
      <t xml:space="preserve">Este control se encuentra en diseño por parte del proceso de gestión contractual.   </t>
    </r>
    <r>
      <rPr>
        <b/>
        <sz val="11"/>
        <color theme="1"/>
        <rFont val="Calibri"/>
      </rPr>
      <t xml:space="preserve">Seguimiento realizado por:  Yamile Morales Laverde - Jefe OCI. </t>
    </r>
  </si>
  <si>
    <t>La jefe de la Oficina de Cntrol Interno en conjunto con la Oficina Asesora de Planeación y la Oficina Jurídica definirá los lineamientos para la implementación del SARLAFT en la entidad que incluya:
-  Definición del Oficial de SARLAFT
- Especificación de procedimiento para el reporte de operaciones sospechosas ehn caso de que el contratista se encuentre en listas restrictivas
- Diligencia de formato para servidores y colaoradores que establezca el origen de ingresos</t>
  </si>
  <si>
    <t>Incluir en el PIC del IDEP capacitaciones asociadas a Lavado de Activos y Financiación del Terrorismo - LAFT.Articular el plan de gestión de la Integridad con acciones que fortalezcan la integridad de los servidores y las alertas de reporte de riesgos de LAFT</t>
  </si>
  <si>
    <r>
      <rPr>
        <sz val="11"/>
        <color theme="1"/>
        <rFont val="Calibri"/>
      </rPr>
      <t xml:space="preserve">Durante el primer cuatrimestre de la vigencia 2023 no ha materializado el riesgo. Se siguen los lineamiento de Lavados de Activos contenido 
</t>
    </r>
    <r>
      <rPr>
        <b/>
        <sz val="11"/>
        <color theme="1"/>
        <rFont val="Calibri"/>
      </rPr>
      <t xml:space="preserve">
Responsable del Seguimiento: </t>
    </r>
    <r>
      <rPr>
        <sz val="11"/>
        <color theme="1"/>
        <rFont val="Calibri"/>
      </rPr>
      <t>Fabio Otálora</t>
    </r>
  </si>
  <si>
    <t>https://drive.google.com/drive/folders/1tcsczzJY6Ea4JDBnHVKpEMyaMXdY_eiJ</t>
  </si>
  <si>
    <r>
      <rPr>
        <sz val="11"/>
        <color theme="1"/>
        <rFont val="Calibri"/>
      </rPr>
      <t xml:space="preserve">No se reporta materialización del riesgo por parte del responsable del proceso contractual. 
</t>
    </r>
    <r>
      <rPr>
        <b/>
        <sz val="11"/>
        <color theme="1"/>
        <rFont val="Calibri"/>
      </rPr>
      <t>Responsable del Seguimiento:</t>
    </r>
    <r>
      <rPr>
        <sz val="11"/>
        <color theme="1"/>
        <rFont val="Calibri"/>
      </rPr>
      <t xml:space="preserve">
Juan Gutiérrez</t>
    </r>
  </si>
  <si>
    <r>
      <rPr>
        <sz val="11"/>
        <color theme="1"/>
        <rFont val="Calibri"/>
      </rPr>
      <t xml:space="preserve">Este control se encuentra en diseño por parte del proceso de gestión contractual.   </t>
    </r>
    <r>
      <rPr>
        <b/>
        <sz val="11"/>
        <color theme="1"/>
        <rFont val="Calibri"/>
      </rPr>
      <t xml:space="preserve">Seguimiento realizado por:  Yamile Morales Laverde - Jefe OCI. </t>
    </r>
  </si>
  <si>
    <t>La jefe de la Oficina de Control Interno en conjunto con la Oficina Asesora de Planeación y la Oficina Jurídica solicitarán la inclusión en el PIC de programas de sensibilización de los empleados, colabotadores, asesores y consultores vinculados al proceso de contatación en temas de Lavado de Activos y Financiación del terrorismo</t>
  </si>
  <si>
    <t>Cada vez que se suscriba un contrato, el referente técnico, supervisor y abogado responsable de realizar los estudios previos documentaran los riesgos previsibles y su tratamiento atendiendo los lineamientos de la guía Colombia Compra Eficiente, con el fin de mitigar dichos riesgos; como evidencia se diligencia el formato establecido para cada modalidad de contratación.</t>
  </si>
  <si>
    <r>
      <rPr>
        <sz val="11"/>
        <color theme="1"/>
        <rFont val="Calibri"/>
      </rPr>
      <t xml:space="preserve">Durante el primer cuatrimestre de la vigencia 2023 no ha materializado el riesgo. Se realizará capacitación sobre lavado de activos para el segundo cuatrimestre en la Sesión presencial Sectores Educación y Seguridad: Adaptación medidas prevención mitigación riesgo LA-FT.
</t>
    </r>
    <r>
      <rPr>
        <b/>
        <sz val="11"/>
        <color theme="1"/>
        <rFont val="Calibri"/>
      </rPr>
      <t xml:space="preserve"> 
Responsable del Seguimiento: </t>
    </r>
    <r>
      <rPr>
        <sz val="11"/>
        <color theme="1"/>
        <rFont val="Calibri"/>
      </rPr>
      <t>Fabio Otálora</t>
    </r>
  </si>
  <si>
    <r>
      <rPr>
        <sz val="11"/>
        <color theme="1"/>
        <rFont val="Calibri"/>
      </rPr>
      <t xml:space="preserve">No se reporta materialización del riesgo por parte del responsable del proceso contractual. 
</t>
    </r>
    <r>
      <rPr>
        <b/>
        <sz val="11"/>
        <color theme="1"/>
        <rFont val="Calibri"/>
      </rPr>
      <t>Responsable del Seguimiento:</t>
    </r>
    <r>
      <rPr>
        <sz val="11"/>
        <color theme="1"/>
        <rFont val="Calibri"/>
      </rPr>
      <t xml:space="preserve">
Juan Gutiérrez</t>
    </r>
  </si>
  <si>
    <r>
      <rPr>
        <sz val="11"/>
        <color theme="1"/>
        <rFont val="Calibri"/>
      </rPr>
      <t xml:space="preserve">Este control se encuentra en diseño por parte del proceso de gestión contractual.   </t>
    </r>
    <r>
      <rPr>
        <b/>
        <sz val="11"/>
        <color theme="1"/>
        <rFont val="Calibri"/>
      </rPr>
      <t xml:space="preserve">Seguimiento realizado por:  Yamile Morales Laverde - Jefe OCI. </t>
    </r>
  </si>
  <si>
    <t xml:space="preserve">Desequilibrio económico del contrato
</t>
  </si>
  <si>
    <t>Falencias en el analisis de los riesgos previsibles y en su tratamiento; así como en, las garantias que amparen dichos riesgos.</t>
  </si>
  <si>
    <t>Posibilidad de daño económico por desequilibrio económico del contrato, debido a falencias en el analisis de los riesgos previsibles y en su tratamiento; así como en, las garantias que amparen dichos riesgos.</t>
  </si>
  <si>
    <t xml:space="preserve">
Cada vez que se suscriba un contrato, el referente técnico, supervisor y abogado responsable de realizar los estudios previos documentaran los riesgos previsibles y su tratamiento atendiendo los lineamientos de la guia Colombia Compra Eficiente, con el fin de mitigar dichos riesgos; como evidencia se diligencia el formato establecido para cada modalida de contratación.
</t>
  </si>
  <si>
    <t xml:space="preserve">Cada 15 días, el abogado de defensa judicial presenta informe escrito del seguimiento de los procesos judiciales y extrajudiciales al comité de conciliación. </t>
  </si>
  <si>
    <t xml:space="preserve">Realizar modificación al contrato </t>
  </si>
  <si>
    <t xml:space="preserve">Jefe Oficina Jurídica
Abogado designado 
</t>
  </si>
  <si>
    <r>
      <rPr>
        <sz val="11"/>
        <color theme="1"/>
        <rFont val="Calibri"/>
      </rPr>
      <t xml:space="preserve">Durante el tercer cuatrimestre de la vigencia 2023 no se ha materializado el riesgo, toda vez que fue realizada la matriz de riesgos económicos para cada uno de los procesos de contratación atendiendo los lineamientos de la guía Colombia Compra Eficiente, la cual fue publicada en la plataforma secop II junto con los documentos precontractuales.
</t>
    </r>
    <r>
      <rPr>
        <b/>
        <sz val="11"/>
        <color theme="1"/>
        <rFont val="Calibri"/>
      </rPr>
      <t xml:space="preserve">
Responsable del Seguimiento: </t>
    </r>
    <r>
      <rPr>
        <sz val="11"/>
        <color theme="1"/>
        <rFont val="Calibri"/>
      </rPr>
      <t>Fabio Otálora</t>
    </r>
  </si>
  <si>
    <r>
      <rPr>
        <sz val="11"/>
        <color theme="1"/>
        <rFont val="Calibri"/>
      </rPr>
      <t xml:space="preserve">No se reporta materialización del riesgo por parte del responsable del proceso contractual. Se recomienda revisar y ajustar el control, dado que los análisis de estudios previos y económicos deben realizarse antes de suscribirse el contrato.
</t>
    </r>
    <r>
      <rPr>
        <b/>
        <sz val="11"/>
        <color theme="1"/>
        <rFont val="Calibri"/>
      </rPr>
      <t xml:space="preserve">
Responsable del Seguimiento:
</t>
    </r>
    <r>
      <rPr>
        <sz val="11"/>
        <color theme="1"/>
        <rFont val="Calibri"/>
      </rPr>
      <t>Juan Gutiérrez</t>
    </r>
  </si>
  <si>
    <r>
      <rPr>
        <sz val="11"/>
        <color theme="1"/>
        <rFont val="Calibri"/>
      </rPr>
      <t xml:space="preserve">No se reporta materialización del riesgo por parte del responsable del proceso, la aplicación de controles se realizará a través de los informes de seguimiento y auditoria por parte de la OCI.  </t>
    </r>
    <r>
      <rPr>
        <b/>
        <sz val="11"/>
        <color theme="1"/>
        <rFont val="Calibri"/>
      </rPr>
      <t xml:space="preserve">Seguimiento realizado por:  Yamile Morales Laverde - Jefe OCI. </t>
    </r>
  </si>
  <si>
    <t xml:space="preserve">Falta de respresentación judicial en los terminos establecidos en el proceso.
</t>
  </si>
  <si>
    <t xml:space="preserve">Seguimiento inoportuno, negligente y deficiente por parte del abogado asignado a la defensa judicial del Instituto a los procesos judiciales y/o extrajudiciales. </t>
  </si>
  <si>
    <t xml:space="preserve">Posibilidad de daño económico y reputacional por falta de respresentación judicial en los terminos establecidos en el proceso debido al seguimiento inoportuno, negligente y deficiente por parte del abogado asignado a la defensa judicial del Instituto a los procesos judiciales y/o extrajudiciales. 
</t>
  </si>
  <si>
    <t xml:space="preserve">Cada 15 días,el abogado de defensa judicial presenta informe escrito del seguimiento de los procesos judiciales y extrajudiciales al comité de conciliación. </t>
  </si>
  <si>
    <t xml:space="preserve">Verificar el cumplimiento estricto a las actividades del plan de mantenimiento y monitoreo. </t>
  </si>
  <si>
    <t xml:space="preserve">Iniciar un proceso por posible incumplieminto contra el abogado encargado de la defensa judicial 
Instaurar la acción de repetición contra el abogado encargado de la defensa judicial </t>
  </si>
  <si>
    <t xml:space="preserve">Jefe Jurídica
Abogado Contratista de Defensa Judicial </t>
  </si>
  <si>
    <r>
      <rPr>
        <sz val="11"/>
        <color theme="1"/>
        <rFont val="Arial Narrow"/>
      </rPr>
      <t xml:space="preserve">No se ha materializado el riesgo, toda vez que el abogado encargado de la defensa judicial y extrajudicial presentó informe de seguimiento a los procesos en los que el Instituto es parte, durante las sesiones del comité de conciliación, el cual es parte integral de las actas.
</t>
    </r>
    <r>
      <rPr>
        <b/>
        <sz val="11"/>
        <color theme="1"/>
        <rFont val="Arial Narrow"/>
      </rPr>
      <t xml:space="preserve">Responsable del Seguimiento: </t>
    </r>
    <r>
      <rPr>
        <sz val="11"/>
        <color theme="1"/>
        <rFont val="Arial Narrow"/>
      </rPr>
      <t>Fabio Otálora</t>
    </r>
  </si>
  <si>
    <t>Base de datos contratos 2023-link secop II 
https://drive.google.com/drive/folders/1tMSEcmoIfn7FuO6K6b2VOsvpEgAHI7ft?usp=sharing</t>
  </si>
  <si>
    <r>
      <rPr>
        <sz val="11"/>
        <color theme="1"/>
        <rFont val="Calibri"/>
      </rPr>
      <t xml:space="preserve">No se reporta materialización del riesgo por parte del responsable del proceso jurídico. Se verifican las actas del Comité de Conciliación y se valida la acción de control.
</t>
    </r>
    <r>
      <rPr>
        <b/>
        <sz val="11"/>
        <color theme="1"/>
        <rFont val="Calibri"/>
      </rPr>
      <t xml:space="preserve">
Responsable del Seguimiento:
</t>
    </r>
    <r>
      <rPr>
        <sz val="11"/>
        <color theme="1"/>
        <rFont val="Calibri"/>
      </rPr>
      <t>Juan Gutiérrez</t>
    </r>
  </si>
  <si>
    <r>
      <rPr>
        <sz val="11"/>
        <color theme="1"/>
        <rFont val="Calibri"/>
      </rPr>
      <t xml:space="preserve">No se reporta materialización del riesgo por parte del responsable del proceso jurídico. Se verifican las actas del Comité de Conciliación y se registra el seguimiento a los procesos a cargo del IDEP.
</t>
    </r>
    <r>
      <rPr>
        <b/>
        <sz val="11"/>
        <color theme="1"/>
        <rFont val="Calibri"/>
      </rPr>
      <t xml:space="preserve">Seguimiento realizado por:  Yamile Morales Laverde - Jefe OCI. 
</t>
    </r>
  </si>
  <si>
    <t xml:space="preserve">
No prestación de servicios tecnologicos a la entidad
</t>
  </si>
  <si>
    <t xml:space="preserve">Suspensión o interrupción de los servicios TI y daños de los equipos que hacen parte de la infraestructura. </t>
  </si>
  <si>
    <t xml:space="preserve">Posibilidad de daño economico y reputacional por la no prestación de servicios tecnologicos a la entidad debido a Suspensión o interrupción de los servicios TI y daños de los equipos que hacen parte de la infraestructura.  </t>
  </si>
  <si>
    <t>Fallas Tecnologicas</t>
  </si>
  <si>
    <r>
      <rPr>
        <sz val="10"/>
        <color theme="1"/>
        <rFont val="Arial Narrow"/>
      </rPr>
      <t xml:space="preserve">Trimestralmente se registra monitoreo del comportamiento de la infraestructura tecnologica por parte de los ingeneiros conrtatistas y el técnico operativo del area gestión Tecnologica de la OAP por medio de un plan de mantenimiento, monitoreo y seguimiento. </t>
    </r>
    <r>
      <rPr>
        <u/>
        <sz val="10"/>
        <color rgb="FF1155CC"/>
        <rFont val="Arial Narrow"/>
      </rPr>
      <t>https://docs.google.com/spreadsheets/d/1uzdZQiXoqDD3pnB6DMchqA3JB9vIP7jq/edit#gid=1130127983</t>
    </r>
  </si>
  <si>
    <t xml:space="preserve">Verificar el cumplimiento estricto a las actividades del plan de mantenimiento con relación a la actualización, monitoreo de los equipos, aplicaciones y políticas de seguridad de la entidad </t>
  </si>
  <si>
    <t>Ejecutar el plan de contingnecia cada vez que se presente indisponibilidad del servicio por fallas técnicas</t>
  </si>
  <si>
    <t xml:space="preserve">
Técnico y/o contratistas del proceso de Gestión Tecnologica </t>
  </si>
  <si>
    <r>
      <rPr>
        <sz val="11"/>
        <color theme="1"/>
        <rFont val="Arial Narrow"/>
      </rPr>
      <t xml:space="preserve">Se registró el monitoreo del comportamiento de la infraestructura tecnológica en el plan de mantenimiento, monitoreo 2023. 
</t>
    </r>
    <r>
      <rPr>
        <b/>
        <sz val="11"/>
        <color theme="1"/>
        <rFont val="Arial Narrow"/>
      </rPr>
      <t>Responsable Seguimiento:</t>
    </r>
    <r>
      <rPr>
        <sz val="11"/>
        <color theme="1"/>
        <rFont val="Arial Narrow"/>
      </rPr>
      <t xml:space="preserve"> Ingenieros</t>
    </r>
  </si>
  <si>
    <t>https://docs.google.com/spreadsheets/d/1uzdZQiXoqDD3pnB6DMchqA3JB9vIP7jq/edit#gid=882153664</t>
  </si>
  <si>
    <r>
      <rPr>
        <sz val="11"/>
        <color theme="1"/>
        <rFont val="Calibri"/>
      </rPr>
      <t xml:space="preserve">No se reporta materialización del riesgo por parte del responsable del proceso de gestión tecnológica. Se valida el documento en excel "Plan de Mantenimiento y Monitoreo 2023"  el cual registra el monitoreo del comportamiento de la infraestructura tecnológica. Se recomienda revisar las actividades Planeadas y programadas dado que el Plan debe contener las actividades, fechas y responsables para el 2023, por lo tanto el documento constituye una herramienta de seguimiento. No se encuentra información 2023 para la hoja "contrato mantenimiento" para la vigencia  2023.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</si>
  <si>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</si>
  <si>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r>
      <rPr>
        <sz val="11"/>
        <color theme="1"/>
        <rFont val="Calibri"/>
      </rPr>
      <t xml:space="preserve">Se registró el monitoreo del comportamiento de la infraestructura tecnológica en el plan de mantenimiento y monitoreo 2023. 
</t>
    </r>
    <r>
      <rPr>
        <b/>
        <sz val="11"/>
        <color theme="1"/>
        <rFont val="Calibri"/>
      </rPr>
      <t>Responsable Seguimiento</t>
    </r>
    <r>
      <rPr>
        <sz val="11"/>
        <color theme="1"/>
        <rFont val="Calibri"/>
      </rPr>
      <t>: Ingenieros</t>
    </r>
  </si>
  <si>
    <t>Pérdida o adulteración de la información y no continuidad en la prestación de servicios teccnologicos a la entidad</t>
  </si>
  <si>
    <t xml:space="preserve">Inadecuada implementación de las Polticas Seguridad y Privacidad de la Información, parametrizaciones, configuraciones de seguridad. </t>
  </si>
  <si>
    <t xml:space="preserve">Posibilidad de daño económico y reputacional por pérdida o adulteración de la información y no continuidad en la prestación de servicios teccnologicos a la entidad debido a la Inadecuada implementación de las Polticas de Seguridad y Privacidad de la Información, parametrizaciones y configuraciones de seguridad. </t>
  </si>
  <si>
    <r>
      <rPr>
        <sz val="10"/>
        <color theme="1"/>
        <rFont val="Arial Narrow"/>
      </rPr>
      <t xml:space="preserve">Trimestralmente se registran las actividades de actualización y monitoreo de los equipos, aplicaciones y políticas de seguridad de la entidad por parte de los ingeneiros conrtatistas y el técnico operativo del area gestión Tecnologica de la OAP por medio de un plan de mantenimiento y monitoreo, en las hojas de "Actaulizaciones Firewall y Antivirus" y "Actualizaciones de Servidores y PC". </t>
    </r>
    <r>
      <rPr>
        <u/>
        <sz val="10"/>
        <color rgb="FF1155CC"/>
        <rFont val="Arial Narrow"/>
      </rPr>
      <t>https://docs.google.com/spreadsheets/d/1uzdZQiXoqDD3pnB6DMchqA3JB9vIP7jq/edit#gid=1130127983</t>
    </r>
  </si>
  <si>
    <t>Verificar los logs que generan los scripts de toma de backups y los backups generados</t>
  </si>
  <si>
    <t>Ejecutar el plan de contingencia cada vez que se presente indisponibilidad del servicio por ataque informático</t>
  </si>
  <si>
    <t xml:space="preserve">Técnico y/o contratistas del proceso de Gestión Tecnologica </t>
  </si>
  <si>
    <r>
      <rPr>
        <sz val="11"/>
        <color theme="1"/>
        <rFont val="Arial Narrow"/>
      </rPr>
      <t xml:space="preserve">1. Se revisaron las fechas de terminación de contratos de soporte para la renovación de la hiperconvergencia y se revisó el ciclo de vida de equipos. Se informó a la alta dirección  las necesidades de contratación y renovación de infraestructura tecnológica en reuniones internas y en comités de contratación.
</t>
    </r>
    <r>
      <rPr>
        <b/>
        <sz val="11"/>
        <color theme="1"/>
        <rFont val="Arial Narrow"/>
      </rPr>
      <t>Responsable Seguimiento:</t>
    </r>
    <r>
      <rPr>
        <sz val="11"/>
        <color theme="1"/>
        <rFont val="Arial Narrow"/>
      </rPr>
      <t xml:space="preserve"> Ingenieros
</t>
    </r>
  </si>
  <si>
    <t xml:space="preserve">1. https://docs.google.com/spreadsheets/d/1uzdZQiXoqDD3pnB6DMchqA3JB9vIP7jq/edit#gid=1130127983
</t>
  </si>
  <si>
    <r>
      <rPr>
        <sz val="11"/>
        <color theme="1"/>
        <rFont val="Calibri"/>
      </rPr>
      <t xml:space="preserve">No se reporta materialización del riesgo por parte del responsable del proceso de gestión tecnológica. Se valida el documento en excel "Plan de Mantenimiento y Monitoreo 2023"  el cual registra las actividades de actualización y monitoreo de los equipos, aplicaciones. Se recomienda revisar las actividades Planeadas y programadas dado que el Plan debe contener las actividades, fechas y responsables para el 2023, por lo tanto el documento constituye una herramienta de seguimiento. Se recomienda diligenciar todas las celdas. 
</t>
    </r>
    <r>
      <rPr>
        <b/>
        <sz val="11"/>
        <color theme="1"/>
        <rFont val="Calibri"/>
      </rPr>
      <t xml:space="preserve">
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</si>
  <si>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</si>
  <si>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t>1. Se inició la etapa precontractual con el proceso de selección abreviada - subasta inversa para el objeto "Suministrar, instalar y poner en funcionamiento una solución de infraestructura tecnológica de virtualización para el IDEP", infraestructura que remplazará la hiperconvergencia, que permitirá contar con el soporte y actualizaciones del fabricante. En el momento los documentos precontractuales se encuentran en revisión por la Oficina de Jurídica.
2. Se compró y se instaló la licencia antivirus SOPHOS. Quedando pendiente la revisión de nuevas reglas y la transferencia de conocimiento.
3. Se realizó la renovación del soporte de la licencia ORACLE SE 2.
4. Se renovó la licencia Microsoft M365
5. Compra de servicio de Firewall
6. Contrato de mantenimiento</t>
  </si>
  <si>
    <t>1. Radicado No. 06-817-2023-001201
2. Contrato. No. 70/2023 
3. Orden de compra No. 82/2023
4. Orden de compra No. 80/2023
5. Contrato No. 51/2023
Contrato No. 57 /2023</t>
  </si>
  <si>
    <t>Según sea el caso, mensual, semanal y diario se realizan copias de respaldo de los activos de informaccíón críticos. Esto registra en el formato de Control de Copias de Respaldo (Back Ups). FT-GT-12-16 Control BackUps y revisión de servidores</t>
  </si>
  <si>
    <t>Hacer encuesta de apropiación y conocimiento de las políticas de seguridad y privacidad de la información</t>
  </si>
  <si>
    <t>mensual, semanal y diario</t>
  </si>
  <si>
    <t>Restaurar los backups necesarios a fin de logar la disponibilidad de la infraestructura tecnológica afectada</t>
  </si>
  <si>
    <t>Ingenieros del proceso de gestión técnologica</t>
  </si>
  <si>
    <r>
      <rPr>
        <sz val="11"/>
        <color theme="1"/>
        <rFont val="Arial Narrow"/>
      </rPr>
      <t xml:space="preserve">2. Se registraron las actividades de actualización y monitoreo de los equipos, aplicaciones y políticas de seguridad de la entidad en el plan de mantenimiento y monitoreo, en las hojas de "Actualizaciones Firewall y Antivirus" y "Actualizaciones de Servidores y PC". 
3. Según sea el caso, mensual, semanal y diario se realizaron copias de respaldo de los activos de información críticos. Registrado en el formato de Control de Copias de Respaldo (Back Ups). FT-GT-12-16 Control BackUps y revisión de servidores.
4. Se realizó divulgación de tip de seguridad sobre los riesgos y amenazas en el uso de TI y servicios conexos, en aras de consolidar una cultura organizacional en seguridad digital.
Boletín interno N.º 5 - Novedades personal IDEP, ¡Alerta! Ciberseguridad
5. El  4 de enero se terminó el contrato del antivirus Kaspersky.  Por vencimiento  de las licencias  se desinstala la consola y los agentes del antivirus Kaspersky de los equipos. Se activa el antivirus nativo del sistema operativo Windows defender, antivirus propietario de Microsoft  con los siguientes pasos en cada uno de los Pc del Instituto:
- Desinstalar el antivirus Kaspersky en cada uno de los PC´S del Instituto.
- Activar el Windows defenter 
- Proceder a actualizar la Base de Datos de Antivirus
- Dar la orden de realizar el primer chequeo por PC
- Verificar las actualizaciones de parches de seguridad a través del Windows update.
Este Windows se actualiza automáticamente o algunas casos manual. 
Se realizaron contactos con proveedores y se realizan las fichas técnicas y documentación precontractual. Se ha dado inicio al proceso contractual. El proceso de compra se ha iniciado. 
Se realizan pruebas pilotos de automatización de la actualización y ejecución del antivirus Windows Defender.  
6. De acuerdo a la configuración establecida a la consola del firewall, se generaron los reportes de seguimiento. y se registraron en el plan de Mantenimiento y monitoreo, las configuraciones respectivas.
7. Se diligenció el formato de registro de acceso físico autorizado a los datacenter cada vez que se requirió. El acceso al datacenter se hace con el acompañamiento de un profesional autorizado de Gestión Tecnológica.
8. La parametrización de la gestión de cambio de contraseñas en los usuarios se tiene programada para el dominio y correo cada 4 meses, se realiza de forma automática.
Para el sistema de información Goobi se restablecen las claves de todos los usuarios al menos 3 veces al año y en el sistema Humano se realiza a necesidad.
Se revisaron los contratos de Microsoft office 365, Google, adobe iCloud, firewall, antivirus, licencia de soporte del VMware para determinar la fecha de finalización de licencias.
</t>
    </r>
    <r>
      <rPr>
        <b/>
        <sz val="11"/>
        <color theme="1"/>
        <rFont val="Arial Narrow"/>
      </rPr>
      <t>Responsable Seguimiento:</t>
    </r>
    <r>
      <rPr>
        <sz val="11"/>
        <color theme="1"/>
        <rFont val="Arial Narrow"/>
      </rPr>
      <t xml:space="preserve"> Ingenieros
</t>
    </r>
  </si>
  <si>
    <t>2. https://docs.google.com/spreadsheets/d/1uzdZQiXoqDD3pnB6DMchqA3JB9vIP7jq/edit#gid=11301279833
3. https://drive.google.com/drive/folders/1-pGO9Xczv-MT94JJ618Mt0JMVKboi8SC
4. https://drive.google.com/drive/folders/1-pGO9Xczv-MT94JJ618Mt0JMVKboi8SC
5. https://drive.google.com/drive/folders/1-pGO9Xczv-MT94JJ618Mt0JMVKboi8SC
6. https://docs.google.com/spreadsheets/d/1uzdZQiXoqDD3pnB6DMchqA3JB9vIP7jq/edit#gid=912021581  
7. https://drive.google.com/drive/folders/1-pGO9Xczv-MT94JJ618Mt0JMVKboi8SC
8. https://docs.google.com/spreadsheets/d/1uzdZQiXoqDD3pnB6DMchqA3JB9vIP7jq/edit#gid=912021581</t>
  </si>
  <si>
    <r>
      <rPr>
        <sz val="11"/>
        <color theme="1"/>
        <rFont val="Calibri"/>
      </rPr>
      <t xml:space="preserve">No se reporta materialización del riesgo por parte del responsable del proceso de gestión tecnológica. Se revisan los documentos de copias de respaldo de los activos de información críticos
</t>
    </r>
    <r>
      <rPr>
        <b/>
        <sz val="11"/>
        <color theme="1"/>
        <rFont val="Calibri"/>
      </rPr>
      <t xml:space="preserve">
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</si>
  <si>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</si>
  <si>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t xml:space="preserve">1. Se registraron las actividades de actualización y monitoreo de los equipos, aplicaciones y políticas de seguridad de la entidad en el plan de mantenimiento y monitoreo, en las hojas de "Actualizaciones Firewall y Antivirus" y "Actualizaciones de Servidores y PC". 
2. Según sea el caso, mensual, semanal y diario se realizaron copias de respaldo de los activos de información críticos. Registrado en el formato de Control de Copias de Respaldo (Back Ups). FT-GT-12-16 Control BackUps y revisión de servidores.
3. Se realizó divulgación de tip de seguridad sobre los riesgos y amenazas en el uso de TI y servicios conexos, en aras de consolidar una cultura organizacional en seguridad digital.
4. Se inició el proceso de instalación del nuevo antivirus SOPHOS.
5. De acuerdo a la configuración establecida a la consola del firewall, se generaron los reportes de seguimiento. y se registraron en el plan de Mantenimiento y monitoreo, las configuraciones respectivas.
6. Se diligenció el formato de registro de acceso físico autorizado a los datacenter cada vez que se requirió. El acceso al datacenter se hace con el acompañamiento de un profesional autorizado de Gestión Tecnológica.
7. La parametrización de la gestión de cambio de contraseñas en los usuarios se tiene programada para el dominio y correo cada 4 meses, se realiza de forma automática.
Para el sistema de información Goobi se restablecen las claves de todos los usuarios al menos 3 veces al año y en el sistema Humano se realiza a necesidad.
Responsable Seguimiento: Ingenieros
</t>
  </si>
  <si>
    <r>
      <rPr>
        <u/>
        <sz val="11"/>
        <color rgb="FF0000FF"/>
        <rFont val="Calibri"/>
      </rPr>
      <t xml:space="preserve">1, </t>
    </r>
    <r>
      <rPr>
        <u/>
        <sz val="11"/>
        <color rgb="FF1155CC"/>
        <rFont val="Calibri"/>
      </rPr>
      <t xml:space="preserve">https://docs.google.com/spreadsheets/d/1uzdZQiXoqDD3pnB6DMchqA3JB9vIP7jq/edit#gid=882153664
</t>
    </r>
    <r>
      <rPr>
        <u/>
        <sz val="11"/>
        <color rgb="FF0000FF"/>
        <rFont val="Calibri"/>
      </rPr>
      <t xml:space="preserve">2. </t>
    </r>
    <r>
      <rPr>
        <u/>
        <sz val="11"/>
        <color rgb="FF1155CC"/>
        <rFont val="Calibri"/>
      </rPr>
      <t xml:space="preserve">https://drive.google.com/drive/folders/1XxSqvE5EX_vIcXIstTct6E56MTZKfAkB?usp=drive_link
</t>
    </r>
    <r>
      <rPr>
        <u/>
        <sz val="11"/>
        <color rgb="FF0000FF"/>
        <rFont val="Calibri"/>
      </rPr>
      <t xml:space="preserve">3. </t>
    </r>
    <r>
      <rPr>
        <u/>
        <sz val="11"/>
        <color rgb="FF1155CC"/>
        <rFont val="Calibri"/>
      </rPr>
      <t xml:space="preserve">https://drive.google.com/drive/folders/1XxSqvE5EX_vIcXIstTct6E56MTZKfAkB?usp=drive_link
</t>
    </r>
    <r>
      <rPr>
        <u/>
        <sz val="11"/>
        <color rgb="FF0000FF"/>
        <rFont val="Calibri"/>
      </rPr>
      <t xml:space="preserve">4. https://docs.google.com/spreadsheets/d/1uzdZQiXoqDD3pnB6DMchqA3JB9vIP7jq/edit#gid=882153664
5. </t>
    </r>
    <r>
      <rPr>
        <u/>
        <sz val="11"/>
        <color rgb="FF1155CC"/>
        <rFont val="Calibri"/>
      </rPr>
      <t xml:space="preserve">https://docs.google.com/spreadsheets/d/1uzdZQiXoqDD3pnB6DMchqA3JB9vIP7jq/edit#gid=882153664
</t>
    </r>
    <r>
      <rPr>
        <u/>
        <sz val="11"/>
        <color rgb="FF0000FF"/>
        <rFont val="Calibri"/>
      </rPr>
      <t xml:space="preserve">6. </t>
    </r>
    <r>
      <rPr>
        <u/>
        <sz val="11"/>
        <color rgb="FF1155CC"/>
        <rFont val="Calibri"/>
      </rPr>
      <t>https://drive.google.com/drive/folders/1XxSqvE5EX_vIcXIstTct6E56MTZKfAkB?usp=drive_link</t>
    </r>
    <r>
      <rPr>
        <u/>
        <sz val="11"/>
        <color rgb="FF0000FF"/>
        <rFont val="Calibri"/>
      </rPr>
      <t xml:space="preserve">
7. </t>
    </r>
    <r>
      <rPr>
        <u/>
        <sz val="11"/>
        <color rgb="FF1155CC"/>
        <rFont val="Calibri"/>
      </rPr>
      <t>https://docs.google.com/spreadsheets/d/1uzdZQiXoqDD3pnB6DMchqA3JB9vIP7jq/edit#gid=882153664</t>
    </r>
  </si>
  <si>
    <t>Durante el trimestre se realizan campañas de socialización, divulgación y concientización  sobre los riesgos y amenazas en el uso de TI y servicios conexos, en aras de consolidar una cultura organizacional en seguridad digital.</t>
  </si>
  <si>
    <t>Verificar que el inventario de hardware y software este actualizado</t>
  </si>
  <si>
    <t>Reafirmar las acciones preventivas a tener en cuenta para evitar ataques informáticos</t>
  </si>
  <si>
    <r>
      <rPr>
        <sz val="11"/>
        <color theme="1"/>
        <rFont val="Arial Narrow"/>
      </rPr>
      <t xml:space="preserve">Se registraron las actividades de actualización y monitoreo de los equipos, aplicaciones y políticas de seguridad de la entidad en el plan de mantenimiento y monitoreo, en las hojas de "Actualizaciones Firewall y Antivirus" y "Actualizaciones de Servidores y PC". 
</t>
    </r>
    <r>
      <rPr>
        <b/>
        <sz val="11"/>
        <color theme="1"/>
        <rFont val="Arial Narrow"/>
      </rPr>
      <t>Responsable Seguimiento</t>
    </r>
    <r>
      <rPr>
        <sz val="11"/>
        <color theme="1"/>
        <rFont val="Arial Narrow"/>
      </rPr>
      <t>: Ingenieros</t>
    </r>
  </si>
  <si>
    <t>https://docs.google.com/spreadsheets/d/1uzdZQiXoqDD3pnB6DMchqA3JB9vIP7jq/edit#gid=11301279833</t>
  </si>
  <si>
    <r>
      <rPr>
        <sz val="11"/>
        <color theme="1"/>
        <rFont val="Calibri"/>
      </rPr>
      <t xml:space="preserve">No se reporta materialización del riesgo por parte del responsable del proceso de gestión tecnológica. Se revisa el documento pero no se evidencia las actividades de control como  campañas de socialización, divulgación y concientización  sobre los riesgos y amenazas en el uso de TI y servicios conexos
</t>
    </r>
    <r>
      <rPr>
        <b/>
        <sz val="11"/>
        <color theme="1"/>
        <rFont val="Calibri"/>
      </rPr>
      <t xml:space="preserve">
Responsable del Seguimiento:</t>
    </r>
    <r>
      <rPr>
        <sz val="11"/>
        <color theme="1"/>
        <rFont val="Calibri"/>
      </rPr>
      <t xml:space="preserve">
Juan Gutiérrez</t>
    </r>
  </si>
  <si>
    <r>
      <rPr>
        <sz val="11"/>
        <color theme="1"/>
        <rFont val="Calibri"/>
      </rPr>
      <t xml:space="preserve">No se reporta materialización del riesgo por parte del responsable del proceso, no pudo verificar la aplicación de los controles teniendo en cuenta que no se anexaron evidencias. </t>
    </r>
    <r>
      <rPr>
        <b/>
        <sz val="11"/>
        <color theme="1"/>
        <rFont val="Calibri"/>
      </rPr>
      <t xml:space="preserve">Seguimiento realizado por:  Yamile Morales Laverde - Jefe OCI. </t>
    </r>
  </si>
  <si>
    <r>
      <rPr>
        <sz val="11"/>
        <color theme="1"/>
        <rFont val="Calibri"/>
      </rPr>
      <t xml:space="preserve">1. Se registraron las actividades de actualización y monitoreo de los equipos, aplicaciones y políticas de seguridad de la entidad en el plan de mantenimiento y monitoreo, en las hojas de "Actualizaciones Firewall y Antivirus" y "Actualizaciones de Servidores y PC". 
2. Se enviaron correos y mensajes por el grupo de whatsapp IDEP  campañas de socialización, divulgación y concientización  sobre los riesgos y amenazas en el uso de TI y servicios conexos.
</t>
    </r>
    <r>
      <rPr>
        <b/>
        <sz val="11"/>
        <color theme="1"/>
        <rFont val="Calibri"/>
      </rPr>
      <t>Responsable Seguimiento:</t>
    </r>
    <r>
      <rPr>
        <sz val="11"/>
        <color theme="1"/>
        <rFont val="Calibri"/>
      </rPr>
      <t xml:space="preserve"> Ingenieros</t>
    </r>
  </si>
  <si>
    <t xml:space="preserve">https://docs.google.com/spreadsheets/d/1uzdZQiXoqDD3pnB6DMchqA3JB9vIP7jq/edit#gid=882153664
https://drive.google.com/drive/u/2/folders/1XxSqvE5EX_vIcXIstTct6E56MTZKfAkB
</t>
  </si>
  <si>
    <t xml:space="preserve">Indisponibilidad de los servicios y operación sin licencias 
</t>
  </si>
  <si>
    <t xml:space="preserve">Falta de oportunidad en la identificación de las necesidades de la infraestructura tecnologica </t>
  </si>
  <si>
    <t xml:space="preserve">Posibilidad de daño económico y reputacional por la Indisponibilidad de los servicios y operación sin licencias debido a Falta de oportunidad en la identificación de las necesidades de la infraestructura tecnológica </t>
  </si>
  <si>
    <t xml:space="preserve">     El riesgo afecta la imagen de la entidad internamente, de conocimiento general, nivel interno, de junta dircetiva y accionistas y/o de provedores</t>
  </si>
  <si>
    <t xml:space="preserve">Anualmente, los tecnicos del proceso de gestion tecnolgica validan los ciclos de vida del hardware y software de los fabricantes y proveedores de la infraestructura tecnológica del Instituto </t>
  </si>
  <si>
    <t xml:space="preserve">De acuerdo a las reuniones agendadas por calendario se realiza mesa de trabajo con cada uno de los procesos para las actividades programadas Plan de Sostenibilidad MIPG - mensualmente </t>
  </si>
  <si>
    <t>Se realizan los mantenimientos preventivos y correctivos a la infraestrutura tecnológica.</t>
  </si>
  <si>
    <r>
      <rPr>
        <sz val="11"/>
        <color theme="1"/>
        <rFont val="Arial Narrow"/>
      </rPr>
      <t xml:space="preserve">
Se revisaron los contratos de Microsoft office 365, Google, adobe iCloud, firewall, antivirus, licencia de soporte del VMware para determinar la fecha de finalización de licencias.
</t>
    </r>
    <r>
      <rPr>
        <b/>
        <sz val="11"/>
        <color theme="1"/>
        <rFont val="Arial Narrow"/>
      </rPr>
      <t>Responsable Seguimiento:</t>
    </r>
    <r>
      <rPr>
        <sz val="11"/>
        <color theme="1"/>
        <rFont val="Arial Narrow"/>
      </rPr>
      <t xml:space="preserve"> Ingenieros</t>
    </r>
  </si>
  <si>
    <t xml:space="preserve">
https://docs.google.com/spreadsheets/d/1uzdZQiXoqDD3pnB6DMchqA3JB9vIP7jq/edit#gid=912021581</t>
  </si>
  <si>
    <r>
      <rPr>
        <sz val="11"/>
        <color theme="1"/>
        <rFont val="Calibri"/>
      </rPr>
      <t xml:space="preserve">No se reporta materialización del riesgo por parte del responsable del proceso de gestión tecnológica.  Se valida el documento en excel "Plan de Mantenimiento y Monitoreo 2023"  el cual registra la validación de los ciclos de vida del hardware y software de los fabricantes y proveedores de la infraestructura tecnológica del Instituto. Se recomienda revisar las actividades Planeadas y programadas dado que el Plan debe contener las actividades, fechas y responsables para el 2023, por lo tanto el documento constituye una herramienta de seguimiento.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</si>
  <si>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</si>
  <si>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t xml:space="preserve">1. Se realizó la renovación del soporte a la base de datos Oracle, quedando está hasta el 25 de agosto de 2024
2. Se elaboró la documentación precontractual para el proceso de selección abreviada - subasta inversa para el objeto "Suministrar, instalar y poner en funcionamiento una solución de infraestructura tecnológica de virtualización para el IDEP", infraestructura que remplazará la hiperconvergencia, que permitirá contar con el soporte y actualizaciones del fabricante, quedando elaborados los pretérminos en revisión por parte de la oficina Asesora Jurídica. Con ello se abre la posibilidad de extender el soporte, garantía y la vida util de la infreastructura, por al menos 5 años.
3. Se realizó renovación de licencia Microsoft office 365 por dos años.
4. Se hizo renovación de antivirus por año.
</t>
  </si>
  <si>
    <t xml:space="preserve">1. Orden de compra No. 82/2023
2. Radicado No. 06-817-2023-001201
3. Orden de compra No. 80/2023
4. Contrato. No. 70/2023 </t>
  </si>
  <si>
    <t>Mejoramiento integral y continuo</t>
  </si>
  <si>
    <t xml:space="preserve">Falencias en la formulación y seguimiento a los instrumentos de Gestión
</t>
  </si>
  <si>
    <t xml:space="preserve">Suministro de información ineficiente o inadecuada por parte de otras áreas.
</t>
  </si>
  <si>
    <t>Posibilidad de daño reputacional por falencias en la formulación y seguimiento a los instrumentos de gestión, debido a Suministro de información poco confiable, ineficiente o inadecuada por parte de otras áreas.</t>
  </si>
  <si>
    <t xml:space="preserve">     El riesgo afecta la imagen de alguna área de la organización</t>
  </si>
  <si>
    <t xml:space="preserve">
Trimestralmente, el contratista SIG-MIPG realizará el seguimiento a los diferentes planes y programas que tiene el Instituto; y generará, de acuerdo con lo establecido en el procedimiento PRO-MIC-03-04 la autoevaluación de la Gestión. Produciendo así los siguientes documentos: PEDI, hojas de vida de indicadores de gestión, planes de mejoramiento, mapas de riesgo, plan de adecuación y sostenibilidad de MIPG publicados en la Maloca SIG y alertas informativas.
</t>
  </si>
  <si>
    <t>Cada vez que se realiza auditoría al proceso, de conformidad con el PAA, el jefe de la oficina de Control Interno, aprobara el plan de auditoria y el diseño de los papeles de trabajo realizados para la ejecución de la misma.</t>
  </si>
  <si>
    <t>Las reprogramaciones o ajustes que se requieran hacer en los instrumentos de gestión, son validadas en Comité de gestión y desempeño institucional y se deja en el acta correspondiente</t>
  </si>
  <si>
    <t>Contratista MIPG</t>
  </si>
  <si>
    <r>
      <rPr>
        <sz val="11"/>
        <color rgb="FF000000"/>
        <rFont val="Arial Narrow"/>
      </rPr>
      <t xml:space="preserve">Para el primer cuatrimestre no hubo materialización del riesgo. Se realizó seguimiento al Plan de Acción Institucional-MIPG, a la Hoja de Vida de los Indicadores y al Plan de Mejoramiento institucional a corte del 31 de marzo de 2023. Sin embargo hubo problemas en el cargue y ubicación de la información de seguimiento y otros documentos publicados en la Maloca SIG debido a la actualización de la página web. 
</t>
    </r>
    <r>
      <rPr>
        <b/>
        <sz val="11"/>
        <color rgb="FF000000"/>
        <rFont val="Arial Narrow"/>
      </rPr>
      <t>Responsable Seguimiento:</t>
    </r>
    <r>
      <rPr>
        <sz val="11"/>
        <color rgb="FF000000"/>
        <rFont val="Arial Narrow"/>
      </rPr>
      <t xml:space="preserve"> Juan Gutiérrez </t>
    </r>
  </si>
  <si>
    <t xml:space="preserve">https://drive.google.com/drive/folders/1FnNqdPOxAG_R-GrhPA2NVWOmB0HAGS_I?usp=share_link
https://drive.google.com/drive/folders/1gEsodD5NzVhii0X4PcxJFEYJD5O-k5P7?usp=share_link </t>
  </si>
  <si>
    <r>
      <rPr>
        <sz val="11"/>
        <color theme="1"/>
        <rFont val="Calibri"/>
      </rPr>
      <t xml:space="preserve">No se reporta materialización del riesgo por parte del responsable del proceso de mejoramiento integral y continuo.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</si>
  <si>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t>
    </r>
    <r>
      <rPr>
        <b/>
        <sz val="11"/>
        <color theme="1"/>
        <rFont val="Calibri"/>
      </rPr>
      <t xml:space="preserve">se recomienda la revisión del control toda que el reporte de las herramientas de gestión no permiten mitigar el riesgo identificado.
Seguimiento realizado por:  Yamile Morales Laverde - Jefe OCI. </t>
    </r>
  </si>
  <si>
    <t>Evaluación y control</t>
  </si>
  <si>
    <t xml:space="preserve">Debido a la entrega de información con deficiencia en la calidad o extemporanea por parte del proceso auditado.
Desconocimiento y/o aplicación de normatividad derogada o desactualizada.
</t>
  </si>
  <si>
    <t>Falencias en el analisis y generación de informes de auditoría interna.</t>
  </si>
  <si>
    <t xml:space="preserve">Posibilidad de daño reputacional por Falencias en el análisis y generación de informes de auditoría interna, debido a:
- La entrega de información con deficiencia en la calidad o extemporánea por parte de los procesos auditados
-  Desconocimiento y/o aplicación de normatividad derogada o desactualizada.
</t>
  </si>
  <si>
    <t>Cada vez que se realiza auditoría al proceso, de conformidad con el PAA, el jefe de la Oficina de Control Interno, aprobara el plan de auditoria y el diseño de los papeles de trabajo realizados para la ejecución de la misma.</t>
  </si>
  <si>
    <t xml:space="preserve">En caso de presentarse desviaciones, se presentaran al Comité de Coordinación de Control Interno -CCCI </t>
  </si>
  <si>
    <t>jefe de la Oficina de Control Interno</t>
  </si>
  <si>
    <t xml:space="preserve">Para el cuatrimestre evaluado no se reporta materialización del riesgo, de acuerdo con el Plan Anual de Auditoria no se programaron para el cuatrimestre evaluado.  Seguimiento realizado por:  Hilda Yamile Morales Laverde - Jefe OCI. </t>
  </si>
  <si>
    <t>SEGUIMIENTO REALIZADO POR: HILDA YAMILE MORALES LAVERDE</t>
  </si>
  <si>
    <t>Jefe Oficina de Control Interno 
Fecha</t>
  </si>
  <si>
    <t>Fecha Aprobación:  3/05/2022</t>
  </si>
  <si>
    <t>PÁGINA: 1 de 6</t>
  </si>
  <si>
    <t>RECURSOS PARA LA GESTIÓN DEL RIESGO AL INTERIOR DE PROCESO</t>
  </si>
  <si>
    <t>Causa Inmediata</t>
  </si>
  <si>
    <t>Causa Raíz</t>
  </si>
  <si>
    <t xml:space="preserve">Definición de impacto </t>
  </si>
  <si>
    <t xml:space="preserve">Fecha Fin </t>
  </si>
  <si>
    <t>Oficina de Control Interno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</si>
  <si>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</si>
  <si>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</si>
  <si>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</si>
  <si>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</si>
  <si>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</si>
  <si>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</si>
  <si>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</si>
  <si>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</si>
  <si>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</si>
  <si>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</si>
  <si>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</si>
  <si>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</si>
  <si>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</si>
  <si>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</si>
  <si>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</si>
  <si>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</si>
  <si>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</si>
  <si>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</si>
  <si>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Calificación Impacto</t>
  </si>
  <si>
    <t xml:space="preserve">
Omisión en la aplicación del manual de imagen institucional
Colusión por parte de los Directivos, Funcionarios y/o contratistas que intervienen en la los procesos de comunicación y divulgación.
</t>
  </si>
  <si>
    <t>Uso indebido de las imágenes y textos para favorecer o desfavorecer a una marca o a un tercero.</t>
  </si>
  <si>
    <t>Posibilidad de daño reputacional por Uso indebido de las imágenes y textos para favorecer o desfavorecer a una marca o a un tercero, debido a Omisión en la aplicación del manual de imagen institucional
y a Colusión por parte de los Directivos, Funcionarios y/o contratistas que intervienen en la los procesos de comunicación y divulgación.</t>
  </si>
  <si>
    <t>Si</t>
  </si>
  <si>
    <t>No</t>
  </si>
  <si>
    <t xml:space="preserve">Trimestralmente, los contratistas de diseño grafico, realizaran seguimiento a la aplicación del Manual de imagen institucional, diligenciando la lista de verificación de lineamientos del manual de Imagen de la Alcaldia y el Manual de Imagen Institucional </t>
  </si>
  <si>
    <t xml:space="preserve">Trimestralmente, los contratistas de diseño grafico, realizara seguimiento a la aplicación del Manual de imagen institucional, diligenciando la lista de verificación de lineamientos del manual de Imagen de la Alcaldia y el Manual de Imagen Institucional </t>
  </si>
  <si>
    <t xml:space="preserve">Se realiza los ajustes a las piezas graficas y/o comunicaciones de manera inmediata </t>
  </si>
  <si>
    <t xml:space="preserve">Asesor de la Dirección General
Contrastitas responsables del proceso de divulgación y comunicación. 
Contrastistas y/o Profesional Especializado 222-05 del Proceso de Publicaciones </t>
  </si>
  <si>
    <t>Jefe Oficina Asesora de planeación</t>
  </si>
  <si>
    <t>Jefe Oficina de Control Interno</t>
  </si>
  <si>
    <t>https://drive.google.com/drive/folders/1DoA1yC0veH3Q7clTdLzMacDvfLowyw1Y</t>
  </si>
  <si>
    <t>De acuerdo con el seguimiento de la Oficina de Control Interno se evidenció que la imagen "edicion video despedida Profe cecilia rincon" fue registrada el 09 de abril sin embargo en la red social Twiter se publicó en el mes de marzo de 2023. Esto indica que no se diligencia adecuadamente el formato. 
De igual manera el formato no se diligencia trimestralmente como se indica en la descripción del control sino de forma permanente.
Se recomienda actualizar el control en su descripción y tomar las medidas necesarias para que el formato sea diligenciado adecuadamente.
Responsable seguimiento: Juan Numpaque</t>
  </si>
  <si>
    <t>En el segundo cuatrimestre no se materializó el riesgo. Se aplicaron los lineamientos del Manual de imagen institucional previo a la publicación de imágenes, el soporte es el reporte de cumplimiento del manual de imagen que reposa en el formato FT-DIC-01-03 Lista de verificación de lineamientos del Manual de imagen Alcaldía Mayor de Bogotá para la publicación de imágenes y/o textos el cual se diligencia de manera virtual, en una hoja de cálculo de Google y el responsable de diligenciamiento es el profesionales que se encarga de diseñar las piezas de la Subdirección Académica. 
Evidencia: https://drive.google.com/drive/folders/1DoA1yC0veH3Q7clTdLzMacDvfLowyw1Y
Responsable: Ximena Ochoa</t>
  </si>
  <si>
    <t>No se reporta materialización del riesgo por parte del responsable del proceso. Se verifica la ejecución de control  con el diligenciamiento del formato  FT-DIC-01-03 Lista de verificación de lineamientos del Manual de imagen Alcaldía Mayor de Bogotá, 101 registros para el segundo cuatrimestre, donde aleatoriamente se eligieron algunos que cumplieros con lineamientos. 
Responsable del Seguimiento: Juan Gutiérrez</t>
  </si>
  <si>
    <t>Cada vez que se realiza una publicación, el profesional especializado de la Subdirección Académica, hará uso de consentimientos informados. Como evidencia se encuentran los formatos de la Política del manual del tratamiento de datos.</t>
  </si>
  <si>
    <t>Cada vez que se realiza una publicación, el profesional especializado de la subdirección academica, hará sso de consentimientos informados. Como evidencua se encuentran 
los formatos de la política del manual del tratamiento de datos</t>
  </si>
  <si>
    <t>Si se presentan diferencias identificadas se investiga y se resuelve de manera oportuna</t>
  </si>
  <si>
    <t>Subdirector(a) Académico(a)
Profesional Especializado de comunicaciones
Diana Prada</t>
  </si>
  <si>
    <t xml:space="preserve">https://drive.google.com/drive/u/1/folders/1ZK7LG57bEj_VxsnWUdmDbrtw__h7hWQc
https://drive.google.com/drive/u/0/folders/1nOfrcNhyLEvqO9n57CG69H734ft7WJsX  </t>
  </si>
  <si>
    <t>De acuerdo con el seguimiento, se evidenció formatos con campos sin diligenciar (Educación remota - 2790, no se diligenció los items que se pueden publicar) y documentos sin firma por parte del cedente. Se recomienda por parte de la Oficina de Control Interno fortalecer el control con la revisión minuciosa de los documentos recibidos.
Responsable seguimiento: Juan Numpaque</t>
  </si>
  <si>
    <t xml:space="preserve">En el segundo cuatrimestre no se materializó el riesgo. Se evidenció que los formatos de consentimientos informados que se tienen para el IDEP se diligenciaron, estos se han utilizado para la postulación de artículos para la revista Educación y Ciudad y para los libros publicados. En el Aula Maloca SIG se encuentra el instructivo y los formatos en el proceso de Investigación y Desarrollo Pedagógico IN-IDP-04-05 Instructivo para usos de los consentimientos. 
Responsable del Seguimiento: Ximena Ochoa
Evidencia:  
https://drive.google.com/drive/u/1/folders/1ZK7LG57bEj_VxsnWUdmDbrtw__h7hWQc 
https://drive.google.com/drive/u/0/folders/1nOfrcNhyLEvqO9n57CG69H734ft7WJsX 
</t>
  </si>
  <si>
    <t xml:space="preserve">https://drive.google.com/drive/u/1/folders/1ZK7LG57bEj_VxsnWUdmDbrtw__h7hWQc 
https://drive.google.com/drive/u/0/folders/1nOfrcNhyLEvqO9n57CG69H734ft7WJsX
</t>
  </si>
  <si>
    <t>No se reporta materialización del riesgo por parte del responsable del proceso. Se verifica la ejecución de control  con el diligenciamiento de consentimientos para publicación de artículos e investigación y desarrollo pedagógico.
Responsable del Seguimiento: Juan Gutiérrez</t>
  </si>
  <si>
    <t>Trimestralmente, los profesionales del equipo de comunicaciones y los responsables academicos de los proyectos, realizarán consentimientos informados para la participación de actividades academicas o divulgación.</t>
  </si>
  <si>
    <t>Si se presentan desviaciones se corrige de manera oportuna e inmediata</t>
  </si>
  <si>
    <t xml:space="preserve">https://drive.google.com/drive/u/0/folders/1nOfrcNhyLEvqO9n57CG69H734ft7WJsX  </t>
  </si>
  <si>
    <t>Se evidenció aplicación del control de acuerdo con el seguimiento efectuado por la Oficina de Control Interno.
La descripción del control contiene una imprecisión dado que no se ejecuta trimestralmente sino cada vez que se requiere realizar la publicación. Se recomienda revisar la descripción y corregirla.
Responsable seguimiento: Juan Numpaque</t>
  </si>
  <si>
    <t xml:space="preserve">En el segundo cuatrimestre no se materializó el riesgo. Se cuentan con los consentimientos informados formatos de la política del manual del tratamiento de datos en y los consentimientos informados para la participación de actividades académicas o divulgación. 
Evidencia: https://drive.google.com/drive/u/0/folders/1nOfrcNhyLEvqO9n57CG69H734ft7WJsX 
Responsable del Seguimiento: Ximena Ochoa
</t>
  </si>
  <si>
    <t>No se reporta materialización del riesgo por parte del responsable del proceso. Se verifica la ejecución de control  con el diligenciamiento de los consentimientos informados para el tratamiento de datos y participación de actividades académicas.
Responsable del Seguimiento: Juan Gutiérrez</t>
  </si>
  <si>
    <t>Atención al ciudadano</t>
  </si>
  <si>
    <t>Colusión por parte de los Directivos, Funcionarios y/o contratistas que intervienen en los diferentes procesos que incluyen acciones de dar respuesta a los ciudadanos</t>
  </si>
  <si>
    <t>Omitir, ocultar o manipular información que solicita el ciudadano a la entidad para el beneficio de un interés particular</t>
  </si>
  <si>
    <t>Posibilidad de daño reputacional por Omitir, ocultar o manipular información que solicita el ciudadano a la entidad para el beneficio de un interés particular, debido a Colusión por parte de los Directivos, Funcionarios y/o contratistas que intervienen en los diferentes procesos que incluyen acciones de dar respuesta a los ciudadanos</t>
  </si>
  <si>
    <t xml:space="preserve">Cada vez que se deba entregar información a la ciudadanía frente a los proyectos de investigación o desarrollo pedagógico que se realizan en el IDEP, Los proefesionales universitarios y especializados encargados de la atención,  aplicarán el MN-AC-10-02 Manual interno de políticas y procedimientos de protección de datos personales y el IN-IDP-04-05 Instructivo para usos de los consentimientos y asentimientos de la política de tratamiento de datos, obteniendo consentimientos y asentimientos informados que reposarán en las carpetas de los proyectos de investigación o desarrollo pedagógico, así como en las  carpetas de publicaciones de la Subdirección Académica. </t>
  </si>
  <si>
    <t xml:space="preserve">Cada vez que se deba entregar información a la ciudadanía frente a los proyectos de investigación o desarrollo pedagógico que se realizan en el IDEP, Los proefesionales universitarios y especializados encargados de la atención,  aplicarán el MN-AC-10-02 Manual interno de políticas y procedimientos de protección de datos personales y el IN-IDP-04-05 Instructivo para usos de los consentimientos y asentimientos de la política de tratamiento de datos , obteniendo consentimientos y asentimientos informadosque reposarán en las carpetas de los proyectos de investigación o desarrollo pedagógico, así como en las  carpetas de publicaciones de la Subdirección Académica. </t>
  </si>
  <si>
    <t>Las observaciones identificadas  se resuelven de manera oportuna, antes de dar la respuesta al usuario sobre la información  para el cual el autoriza el  tratamiento de datos personales.</t>
  </si>
  <si>
    <t xml:space="preserve"> Profesionales universitarios y especializados encargados de la atención al ciudadano</t>
  </si>
  <si>
    <t xml:space="preserve">Para el primer cuatrimestre, no se materializó el riesgo. Los controles propuestos se aplicaron en su totalidad, se aplicaron el Manual interno de políticas y procedimientos de protección de datos personales y el Instructivo para usos de los consentimientos y asentimientos de la política de tratamiento de datos que reposan en: 
https://drive.google.com/drive/u/1/folders/1ZK7LG57bEj_VxsnWUdmDbrtw__h7hWQc
https://drive.google.com/drive/u/0/folders/1nOfrcNhyLEvqO9n57CG69H734ft7WJsX
Responsable del Seguimiento: Luisa Fernanda Urrego
</t>
  </si>
  <si>
    <t>De acuerdo con la revisión de la Oficina de Control Interno, se identificó que el control en su descripción no cumple con la característica de especificidad, al indicar que se deben cumplir con un instructivo o un manual se señalan un grupo de controles que no son posible evaluar independientemente. Se recomienda especificar más el control.
Responsable seguimiento: Juan Numpaque</t>
  </si>
  <si>
    <t xml:space="preserve">En el segundo cuatrimestre no se materializó el riesgo. Se aplicaron los lineamientos del Manual interno de políticas y procedimientos de protección de datos personales y el Instructivo para usos de los consentimientos y asentimientos de la política de tratamiento de datos.
Evidencia:
https://drive.google.com/drive/u/1/folders/1ZK7LG57bEj_VxsnWUdmDbrtw__h7hWQc
https://drive.google.com/drive/u/0/folders/1nOfrcNhyLEvqO9n57CG69H734ft7WJsX
Responsable del Seguimiento: Ximena Ochoa
</t>
  </si>
  <si>
    <t xml:space="preserve">https://drive.google.com/drive/u/1/folders/1ZK7LG57bEj_VxsnWUdmDbrtw__h7hWQc
https://drive.google.com/drive/u/0/folders/1nOfrcNhyLEvqO9n57CG69H734ft7WJsX  </t>
  </si>
  <si>
    <t>No se reporta materialización del riesgo por parte del responsable del proceso.  Se valida el cumplimiento de los requisitos del control.
Responsable del Seguimiento: Juan Gutiérrez</t>
  </si>
  <si>
    <t xml:space="preserve">Cada vez que sea requerido, los profesionales especializados y universitarios de la subdirección académica encargados de la atención, realizarán actualización del sitio  de transparencia y acceso a la información pública IDEP, consignado en la página web oficial de la entidad.
</t>
  </si>
  <si>
    <t>Bimensual</t>
  </si>
  <si>
    <t>Si, cuando se presentan desviaciones en la ejecución del control como información desactualizada, se procede a reportar a los responsables con el fin de actualizar la información en la página web.</t>
  </si>
  <si>
    <t xml:space="preserve"> Profesionales especializados y universitarios de la Subdirección Académica </t>
  </si>
  <si>
    <t>Para el primer cuatrimestre, no se materializó el riesgo. Los controles propuestos se aplicaron en su totalidad ya que se ha mantenido actualizado el sitio de transparencia y acceso a la información pública IDEP, consignado en la página web oficial de la entidad.
Responsable del Seguimiento: Luisa Fernanda Urrego</t>
  </si>
  <si>
    <t>https://docs.google.com/spreadsheets/d/1e9V8F-x_KBu93QlHeEGukt6Eq8l1vFA7/edit?usp=sharing&amp;ouid=111011268865304940598&amp;rtpof=true&amp;sd=true
http://www.idep.edu.co/?q=menu-transparencia[-</t>
  </si>
  <si>
    <t>En primer cuatrimestre de 2023 debido al cambio de plataforma web, se encontró información no disponible en la página web.
La información contenida en la matriz presentada como evidencia (links de acceso a la información) presenta respuestas como "página no encontrada" o envío a página principal del idep.
Se recomienda determinar una revisión de la información disponible en la página web de acuerdo con la matriz.
Responsable seguimiento: Juan Numpaque</t>
  </si>
  <si>
    <t>En el segundo cuatrimestre no se materializó el riesgo. Se ha actualizado el sitio de transparencia y acceso a la información pública IDEP  en la página web oficial de la entidad.
Responsable: Ximena Ochoa</t>
  </si>
  <si>
    <t>No se reporta materialización del riesgo por parte del responsable del proceso. Se verifica la ejecución de control  con el diligenciamiento de la Matriz de Cumplimiento y Sostenibilidad de la Ley 1712 de 2014.
Responsable del Seguimiento: Juan Gutiérrez</t>
  </si>
  <si>
    <t xml:space="preserve">
Realizar investigaciones en beneficio propio o de terceros 
</t>
  </si>
  <si>
    <t xml:space="preserve">Favorecer intereses particulares en la definición y ejecución de proyetos de investigación y desarrollo pedagogico que no esten alineados con los objetivos al proyecto de inversión. </t>
  </si>
  <si>
    <t xml:space="preserve">Posibilidad de daño económico y reputacional por realizar investigaciones en beneficio propio o de terceros debido al favorecimiento de intereses particulares en la definición y ejecución de proyectos de investigación y desarrollo pedagógico que no estén alineados con los objetivos del proyecto de inversión.  </t>
  </si>
  <si>
    <t xml:space="preserve">Cuatrimestralmente, el Comité Académico, realizara una revisión y seguimiento de las actividades a los proyectos de investigación y desarrollo pedagógico que sea articulado con el proyecto de inversión. Dicha revisión se podrá evidenciar a través de las actas del comite academico. </t>
  </si>
  <si>
    <t xml:space="preserve">informar a Control Interno Disciplinario y/o entidad competente con el fin de abrir un proceso de investigación Interna </t>
  </si>
  <si>
    <t xml:space="preserve">Informar a Control Interno Disciplinario y/o entidad competente con el fin de abrir un proceso de investigación Interna. </t>
  </si>
  <si>
    <t xml:space="preserve">Cualquier funcionario y/o contratista del comité académico </t>
  </si>
  <si>
    <t xml:space="preserve">En el segundo cuatrimestre no se materializó el riesgo. El comité académico realizó la revisión y seguimiento de las actividades a los proyectos de investigación y desarrollo pedagógico que estén articulado con el proyecto de inversión.  
Enlace: https://drive.google.com/drive/folders/1VQw-Z0uBrWWh1AMGRwsDHE6MjytzAoFt
Responsable: Ximena Ochoa
</t>
  </si>
  <si>
    <t>No se reporta materialización del riesgo por parte del responsable del proceso.  Se valida los requisitos del control, sin embargo no existen evidencias para el cuatrimestre en seguimiento.
Responsable del Seguimiento: Juan Gutiérrez</t>
  </si>
  <si>
    <t xml:space="preserve">Cada vez que se lleve a cabo un contrato, el supervisor del contrato deberá conceptuar el avance del contratista, mediante el formato FT-GC-08-44 Concepto del supervisor sobre el informe de avance del contrato y levantará actas de reunión con el contratista, correos entre el supervisor y el contratista e informes de actividades, con el fin de soportar un control eficiente al contratista.
</t>
  </si>
  <si>
    <t>Hasta que los productos entregados por el contratista no cumplan con las especificaciones técnicas solicitadas, no se aprueba por el supervisor el pago de ese producto entregado por el contratista . Las desviaciones se corrigen por el contratista previo a la autorización.</t>
  </si>
  <si>
    <t>Supervisor del Contrato</t>
  </si>
  <si>
    <t>Para el primer cuatrimestre, no se materializó el riesgo. Los controles propuestos se aplicaron en su totalidad dado que previo a cada pago se deben aprobar por el supervisor del contrato el formato FT-GC-08-24 Informe de avance y/o actividades - Contratista diligenciado por el contratista con las actividades desarrolladas y se diligencia el formato FT-GC-08-44 Concepto del supervisor sobre el informe de avance del contrato que corresponde a que lo pactado cumple con los estándares y necesidades de la entidad. Estos reposan en las carpetas contractuales de cada uno de los contratistas.
Responsable del Seguimiento: Luisa Fernanda Urrego</t>
  </si>
  <si>
    <t>SECOP II</t>
  </si>
  <si>
    <t>De acuerdo con el seguimiento de la Oficina de Control Interno, se recomienda establecer el listado de contratos que se encuentren activos para poder determinar fácilmente en secop la aplicación del control.
Se recomienda verificar si el informe de supervisor cubre las evidencias que nombra este control como correos electrónicos y actas de reunión, dado que en principio el informe de supervisor contiene todo lo relativo al cumplimiento de las obligaciones de cada contrato.
Responsable seguimiento: Juan Numpaque</t>
  </si>
  <si>
    <t>En el segundo cuatrimestre no se materializó el riesgo. Los controles propuestos se aplicaron en su totalidad dado que previo a cada pago se deben aprobar por el supervisor del contrato el formato FT-GC-08-24 Informe de avance y/o actividades - Contratista diligenciado por el contratista con las actividades desarrolladas y se diligencia el formato FT-GC-08-44 Concepto del supervisor sobre el informe de avance del contrato que corresponde a que lo pactado cumple con los estándares y necesidades de la entidad. Se puede evidenciar en las carpetas de los contratistas.
Responsable: Ximena Ochoa</t>
  </si>
  <si>
    <t>No se reporta materialización del riesgo por parte del responsable del proceso. 
Responsable del Seguimiento: Juan Gutiérrez</t>
  </si>
  <si>
    <t>Cada vez que el supervisor del contrato identifique falencias por parte del contratista deberá hacer efectivas pólizas de cumplimiento de acuerdo a los procedimientos establecidos y deberá adjuntar los correos electrónicos, los soportes del seguimiento  y evidencias del posible incumplimiento.</t>
  </si>
  <si>
    <t>Cuando el contratista no cumple con las especificaciones técnicas solicitadas, después del seguimiento se inicia un proceso de sanciones y multas, con la asesoría de la Oficina Asesora Jurídica en el marco de los tiempos  de ejecución del contrato.</t>
  </si>
  <si>
    <t>De acuerdo con el análisis de la información:
1. El supervisor no activa las pólizas, se informa a OAJ el incumplimiento para su debida gestión.
2. El seguimiento hecho por la primera línea de defensa no responde a lo que indica el control, por tanto se considera reevaluar. La evidencia SECOP no es adecuada.
3. Se recomienda revisar la descripción del control con el fin de fortalecerlo.
Responsable seguimiento: Juan Numpaque</t>
  </si>
  <si>
    <t>En el segundo cuatrimestre no se materializó el riesgo. Los contratos cuentan con pólizas de cumplimiento de acuerdo con los procedimientos establecidos, el cual es un respaldo de la entidad ante posibles incumplimientos contractuales, a la fecha no se ha requerido hacer uso de las mismas.
Responsable: Ximena Ochoa</t>
  </si>
  <si>
    <t>Uso indebido de los documentos producidos por el  Instituto  para beneficio propio o de terceros.</t>
  </si>
  <si>
    <t xml:space="preserve">Consulta y prestamo de documentos con información clasificada o reservada a personas no autorizadas </t>
  </si>
  <si>
    <t xml:space="preserve">Posibilidad de daño reputacional por Uso indebido de los documentos producidos por el  Instituto  para beneficio propio o de terceros, debido a la Consulta y prestamo de documentos con información clasificada o reservada a personas no autorizadas 
</t>
  </si>
  <si>
    <t>Mensualmente, el profesional especializado codigo 222-03 de la subdirección academica y el contratista de la subdirección administrativa, diligenciaran el Formato FT-GD-07-03 "Prestamos de Expedientes".</t>
  </si>
  <si>
    <t>Realizar capacitaciones a las dependencias sobre el procedimiento del prestamo de documentos</t>
  </si>
  <si>
    <t>Profesional especializado codigo 222-03 de la Subdirección Académica</t>
  </si>
  <si>
    <t>https://drive.google.com/drive/folders/1lTKeaT5IGlwsR7Z9n9DlkvNtdCnjwiZc</t>
  </si>
  <si>
    <t>De acuerdo con el análisis de la Oficina de Control Interno:
1. Se encontró que los formatos para el mes de marzo no se encontraron diligenciados en su totalidad, generando pérdida de trazabilidad en el cumplimiento del control
2. El riesgo está enfocado en uso indebido de la información en el desarrollo de consulta o préstamo pero este no sería el único factor a tener en cuenta, la custodia de información de archivo central es un criterio que requiere ser trabajado o descrito en el mapa de riesgos.
3.El control indica que se realiza mensualmente, sin embargo, de acuerdo con  las dinámicas de préstamos y consultas, se recomienda que se ejecute el control cada vez que exista una solicitud de información por parte de funcionario o contratista.
Responsable seguimiento: Juan Numpaque</t>
  </si>
  <si>
    <t>Durante el periodo no hubo materialización del riesgo, siendo importante aclarar que la verificación del control se realiza en archivo central.
Responsable del Seguimiento: Andrés Ríos</t>
  </si>
  <si>
    <t>Cada vez que se requiera el préstamo de una carpeta, el profesional especializado de la subdirección académica,recibirá el formato: FT-GD-07-03 Préstamo de expedientes y realizará las observaciones correspondientes mediante correo electrónico</t>
  </si>
  <si>
    <t>Cada vez que se requiera el prestamo de una carpeta, el profesional especializado de la subdirección académica,recepcionará el formato: FT-GD-07-03 Préstamo de expedientes
y realizará las observaciones correspondientes mediante correo electronico.</t>
  </si>
  <si>
    <t>En el evento de detectar el no diligenciamiento de la planilla, se realiza sensibilización al funcionario.</t>
  </si>
  <si>
    <t xml:space="preserve">Subdirector (a) Administrativo y Financiero y de 
Profesional Especializado de gestión documental 
</t>
  </si>
  <si>
    <t>Incumplimiento a la normatividad y procesos vigentes, obteniendo beneficios propios o favorecimientos a terceros</t>
  </si>
  <si>
    <t xml:space="preserve">Realizar pagos o movimientos financieros obteniendo beneficios propios o favorecimientos a terceros </t>
  </si>
  <si>
    <t>Posibilidad de daño económico y reputacional por realizar pagos o movimientos financieros obteniendo beneficios propios o favorecimientos a terceros por incumplimiento a la normatividad y procesos vigentes.</t>
  </si>
  <si>
    <t>Mensualmente, Los profesionales especialzados de contabilidad y de tesoreria, diligenciaran los formatos: FT-GF-14-16 Formato Conciliación Bancaria Contable y FT-GF-14-23 Formato Conciliación bancaria - Tesorería, adjuntando como evidencia, Conciliaciones bancarias contables, libros auxiliares y extractos bancarios.</t>
  </si>
  <si>
    <t>\\Apolo\300_SAFyCD\05_TRD_IDEP_2023\300_11 CONCILIACIONES CONTABLES\300_11_1 CONCILIACIONES  BANCARIAS CONTABLES 2023
https://drive.google.com/drive/folders/1DdUCszKPbUy-LCZiR9iYi-nRXkttshYk?usp=share_link</t>
  </si>
  <si>
    <t>No se reporta materialización del riesgo por parte del responsable del proceso. Se valida las evidencias y cumplen con los criterios del control.
Responsable del Seguimiento: Juan Gutiérrez</t>
  </si>
  <si>
    <t>Cada vez que sea requerido, el Profesional Especializado de Contabilidad, Profesional Especializado de Tesorería y el Subdirector Administrativo y Financiero , aplicarán los controles establecidos en el procedimiento PRO-GF-14-14 "Gestión de Pago", llevando a cabo la anulación del documento en el Sistema de Información Administrativo y Financiero del Instituto.</t>
  </si>
  <si>
    <t>Cada vez que sea requerido, el Profesional Especializado de Contabilidad, Profesional Especializado de Tesorería y el Subdirector Administrativo y Financiero y de Control Interno y Disciplinario, aplicarán los controles establecidos en el procedimiento PRO-GF-14-14 "Causación de Órdenes de Pago", llevando a cabo la anulación del documento en el Sistema de Información Administrativo y Financiero del Instituto.</t>
  </si>
  <si>
    <t>Se lleva a cabo la anulación del documento en el Sistema de Información Administrativo y Financiero del Instituto</t>
  </si>
  <si>
    <t xml:space="preserve">Profesional Especializado de Contabilidad, Profesional Especializado de Tesorería y el Subdirector Administrativo y Financiero </t>
  </si>
  <si>
    <t>El control indica cumplimiento de un instructivo, manual o procedimiento, el cual no cumple con lo definido en la Guía para Administración de Riesgos, donde cada control debe ser específico. El procedimiento maneja un grupo de controles que no pueden ser evaluados individualmente.
Responsable seguimiento: Juan Numpaque</t>
  </si>
  <si>
    <t>Según lo establecido en el Instructivo  IN- GF -14- 05 Protocolo de Seguridad y Manejo de Cuentas de Tesorería, el Profesional Especializado de Contabilidad, Profesional Especializado de Tesorería y el Subdirector Administrativo y Financiero, aplicarán los controles establecidos en el Protocolo de Seguridad y Manejo de Cuentas de Tesorería IN- GF -13- 01, informando mediante correo electrónico la novedad a la Oficina Jurídica.</t>
  </si>
  <si>
    <t>según lo establecido en el Instructivo  IN- GF -14- 05 Protocolo de Seguridad y Manejo de Cuentas de Tesorería, el Profesional Especializado de Contabilidad, Profesional Especializado de Tesorería y el Subdirector Administrativo y Financiero y de Control Interno y Disciplinario, aplicarán los controles establecidos en el Protocolo de Seguridad y Manejo de Cuentas de Tesorería IN- GF -13- 01, informando mediante correo electrónico la novedad a la Oficina Asesora Jurídica.</t>
  </si>
  <si>
    <t>Se informa a la Oficina Asesora Jurídica del Instituto</t>
  </si>
  <si>
    <t>El control indica cumplimiento de un instructivo, manual o procedimiento, el cual no cumple con lo definido en la Guía para Administración de Riesgos, donde cada control debe ser específico. El procedimiento maneja un grupo de controles que no pueden ser evaluados individualmente.
Se recomienda asignar como control la custodia de claves y de asignación única al tesorero de la responsabilidad de ejecutar los movimeintos en bancos.
Responsable seguimiento: Juan Numpaque</t>
  </si>
  <si>
    <t>No se reporta materialización del riesgo por parte del responsable del proceso. Se recomienda la revisión y actualización del control del riesgo.
Responsable del Seguimiento: Juan Gutiérrez</t>
  </si>
  <si>
    <t>Actuaciones disciplinarias adelantadas desconociendo los aspectos sustanciales y de tramite vigentes</t>
  </si>
  <si>
    <t>Falta de seguimiento de las actuaciones en términos de  calidad y oportunidad</t>
  </si>
  <si>
    <t>Posibilidad de daño reputacional por Actuaciones disciplinarias adelantadas desconociendo los aspectos sustanciales y de tramite vigentes debido a la falta de seguimiento de las actuaciones en términos de  calidad y oportunidad</t>
  </si>
  <si>
    <t xml:space="preserve">Mensualmente, el subdirector administrativo y financiero realizará seguimiento al avance de las actuaciones disciplinarias en curso, de conformidad con el informe mensual del contratista. </t>
  </si>
  <si>
    <t xml:space="preserve">Mensualmente, el subdirector administrativo, financiero y CID, realizará seguimiento al avance de las actuaciones disciplinarias en curso, en conformidad con el informe mensual del contratista. </t>
  </si>
  <si>
    <t>Frente a una posible incongruencia, se estructura un plan de mejoramiento y se soluciona de manera inmediata</t>
  </si>
  <si>
    <t>Subdirector (a) Administrativo y financiero</t>
  </si>
  <si>
    <t>Durante el primer cuatrimestre no existió responsable en el cargo de Control Interno Disciplinario que ejecutara la acción de control del riesgo, razón por la cual no existe reporte de seguimiento.
Responsable del Seguimiento: Juan Gutiérrez</t>
  </si>
  <si>
    <t>No se entregó por parte de la primera línea de defensa evidencia de la ejecución del control, se recomienda establecer un plan de mejora para subsanar la ejecución del control
Responsable seguimiento: Juan Numpaque</t>
  </si>
  <si>
    <t>De conformidad con lo reportado por el responsable de proceso, se debe ajustar el control dado que se creo la oficina y el cargo competente para  asuntos disciplinarios.
Responsable del Seguimiento:
Juan Gutiérrez</t>
  </si>
  <si>
    <t>De conformidad con el  desarrollo de proceso en términos normativos, el subdirector administrativo y financiero y la Oficina de control interno, deberán mantener actualizado el Sistema de Información Disciplinaria (SID), generando reporte de la información de los procesos Disciplinarios de conformidad con la información registrada en el SID.</t>
  </si>
  <si>
    <t>Frente a información ingresada de manera incorrecta, el sistema permite realizar ajustes y/o correcciones de inmediato</t>
  </si>
  <si>
    <t xml:space="preserve">Subdirector (a) Administrativo y Financiero </t>
  </si>
  <si>
    <t>https://drive.google.com/drive/folders/1QKitHFngk5WwqnThzMoYnL8YDH44SRv9?usp=drive_link</t>
  </si>
  <si>
    <t>No se reporta materialización del riesgo por parte del responsable del proceso.  Sin embargo, pese a la solicitud para acceso al SID-4, aún no se han entregado credenciales de entrada a la jefe OCID para el cargue de evidencias. 
Responsable del Seguimiento:
Juan Gutiérrez</t>
  </si>
  <si>
    <t>Gestión contractual</t>
  </si>
  <si>
    <t>Incumplimiento del principio de selección objetiva
Indebida evaluación de los proponentes en el proceso de selección
Inadecuada aplicación de la normatividad vigente, manual de contratación y procedimientos asociados</t>
  </si>
  <si>
    <t>Selección de contratistas que no cuenten con la capacidad financiera y/o técnica y/o jurídica necesarias para la ejecución del contrato para el beneficio particular o de un tercero</t>
  </si>
  <si>
    <t>Posibilidad de daño económico y reputacional por Selección de contratistas que no cuenten con la capacidad financiera y/o técnica y/o jurídica necesarias para la ejecución del contrato para el beneficio particular o de un tercero, debido a:
-Incumplimiento del principio de selección objetiva
-Indebida evaluación de los proponentes en el proceso de selección
-Inadecuada aplicación de la normatividad vigente, manual de contratación y procedimientos asociados</t>
  </si>
  <si>
    <t xml:space="preserve">     Entre 10 y 50 SMLMV </t>
  </si>
  <si>
    <t>Entre 10 y 50 SMLMV</t>
  </si>
  <si>
    <t>#REF!</t>
  </si>
  <si>
    <t>Cada vez que sea requerido, los miembros del comité evaluador integrado por la parte jurídica, financiera y técnica, realizarán el respectivo comité evaluador con el fin de revisar objetivamente las propuestas, archivando lo pertinente en el expediente del proceso de convocatoria pública, particularmente en el informe de evaluación final del comité evaluador.</t>
  </si>
  <si>
    <t xml:space="preserve">Evaluación técnica, financiera, economica y juridica a las propuestas presentadas </t>
  </si>
  <si>
    <t xml:space="preserve">Jefe Oficina Jurídica
Referente tecnico 
Abogado Responsable 
</t>
  </si>
  <si>
    <t xml:space="preserve">Base de datos contratos 2023-Link secop II
https://drive.google.com/drive/folders/18SVTBVzbNzEXegy3j-deG_vcfuvUaV3f?usp=sharing </t>
  </si>
  <si>
    <t>No se reporta materialización del riesgo por parte del responsable del proceso. Se verifica la aplicación aleatoria de controles en la plataforma SECOP II y la evidencia de evaluación. Se recomienda incluir las actas de comité evaluador
Responsable del Seguimiento: Juan Gutiérrez</t>
  </si>
  <si>
    <t>De acuerdo con el seguimiento: 
1. No se reportó las actas de comité evaluador.
2. Los documentos reportados vienen en EXCEL, no se nombran como evidencia de la ejecución del control y no contienen aprobación explícita de la información (firma legible y responsable).
Responsable seguimiento: Juan Numpaque</t>
  </si>
  <si>
    <t>GC-08 Proceso de Gestión Contractual</t>
  </si>
  <si>
    <t>No se reporta materialización del riesgo por parte del responsable del proceso.  No existe evidencias.
Responsable del Seguimiento:
Juan Gutiérrez</t>
  </si>
  <si>
    <t>Documentos falsos o irregulares presentados por los oferentes y que la entidad no logra evidenciar en el momento de la evaluación</t>
  </si>
  <si>
    <t>Adjudicación viciada para beneficio particular o de un tercero</t>
  </si>
  <si>
    <t>Posibilidad de daño económico y reputacional por Adjudicación viciada para beneficio particular o de un tercero, debido a documentos falsos o irregulares presentados por los oferentes y que la entidad no logra evidenciar en el momento de la evaluación</t>
  </si>
  <si>
    <t>Entre 50 y 100 SMLMV</t>
  </si>
  <si>
    <t>Cada vez que sea requerido, los miembros del comité evaluador integrado por la parte jurídica, financiera y técnica, realizarán el respectivo comité evaluador con el fin de revisar objetivamente las propuestas, archivando lo pertinente en  el expediente del proceso de convocatoria pública, particularmente en el informe de evaluación final del comité evaluador.</t>
  </si>
  <si>
    <t xml:space="preserve">Jefe Oficina  Jurídica
Referente tecnico 
Abogado Responsable </t>
  </si>
  <si>
    <t xml:space="preserve">Base de datos contratos 2023-Link secop II
</t>
  </si>
  <si>
    <t>Este control es el mismo que el anterior, dado que aplica para un riesgo diferente, se recomienda revisar la pertinencia de manejar un único riesgo en conjunción con el anterior
Responsable seguimiento: Juan Numpaque</t>
  </si>
  <si>
    <t>https://drive.google.com/drive/folders/1HY09nhQ0JpWCadYO4rgDymI6dY_xXiQ7?usp=drive_link</t>
  </si>
  <si>
    <t>No se reporta materialización del riesgo por parte del responsable del proceso.  Se recomienda el cargue de las evidencias del comité evaluador.
Responsable del Seguimiento:
Juan Gutiérrez</t>
  </si>
  <si>
    <t xml:space="preserve">
Incumplimiento de especificaciones técnicas
Deficiencia de controles y seguimiento al contrato o convenio por parte del supervisor o interventor
No adelantar proceso de multas e incumplimientos, cuando el supervisor ha dado aviso oportuno
</t>
  </si>
  <si>
    <t>Recibir obras, bienes y/o servicios que no cumplen con las especificaciones técnicas establecidas por la entidad para beneficio particular o de un tercero</t>
  </si>
  <si>
    <t xml:space="preserve">Posibilidad de daño económico y reputacional por recibir obras, bienes y/o servicios que no cumplen con las especificaciones técnicas establecidas por la entidad para beneficio particular o de un tercero, debido a:
-Incumplimiento de especificaciones técnicas
-Deficiencia de controles y seguimiento al contrato o convenio por parte del supervisor o interventor
-No adelantar proceso de multas e incumplimientos, cuando el supervisor ha dado aviso oportuno
</t>
  </si>
  <si>
    <t>Semestralmente, la Oficina Jurídica y el supervisor del contrato, realizarán sensibilizaciones y/o campañas y/o capacitaciones a los supervisores para que conozcan cómo se debe adelantar las supervisiones y los riesgos a los que se ven abocados sino hacen una correcta supervisión, como evidencia de dichos controles se encuentran los listados de asistencia y acta de liquidación o terminación donde indiquen sobre los bienes o servicios recibidos y formato de monitoreo al contratista</t>
  </si>
  <si>
    <t>Semestralmente, la oficina asesora jurídica y el supervisor del contrato, realizarán sensibilizaciones y/o campañas y/o capacitaciones a los supervisores para que conozcan cómo se debe adelantar las supervisiones y los riesgos a los que se ven abocados sino hacen una correcta supervisión, como evidencia de dichos controles se encuentran los listados de asistencia y acta de liquidación o terminación donde indiquen sobre los bienes o servicios recibido y formato de monitoreo al contratista</t>
  </si>
  <si>
    <t xml:space="preserve">Jefe Oficina  Jurídica
Profesional Especializado Jurídico
</t>
  </si>
  <si>
    <t>De acuerdo con el seguimiento: 
1. Se indica en el riesgo tres causas pero solo tiene un control, solo aplica a uno de ellos y las otras causas no contienen un control establecido.
2. El control no tiene enfoque en un tema de corrupción sino de gestión, se sugiere redefinir los controles que permitan mitigar el riesgo.
Responsable seguimiento: Juan Numpaque</t>
  </si>
  <si>
    <t>No se reporta materialización del riesgo por parte del responsable del proceso.  Se recomienda evidenciar las retroalimentaciones a supervisores y otros actores de la gestión contractual.
Responsable del Seguimiento:
Juan Gutiérrez</t>
  </si>
  <si>
    <t xml:space="preserve">Tráfico de influencias y/o clientelismo para la emisión de conceptos o actos administrativos, que puedan beneficiar a terceros. </t>
  </si>
  <si>
    <t xml:space="preserve">Intereses, economicos y/o particulares en la emisión de conceptos jurídicos, actos administrativos, respuesta a derechos de petición o proposiciones.
</t>
  </si>
  <si>
    <t xml:space="preserve">Posibilidad de daño económico y reputacional por Tráfico de influencias y/o clientelismo para la emisión de conceptos o actos administrativos, que puedan beneficiar a terceros, debido a Intereses, economicos y/o particulares en la emisión de conceptos jurídicos, actos administrativos, respuesta a derechos de petición o proposiciones.
</t>
  </si>
  <si>
    <t>El riesgo afecta la imagen de la entidad con algunos usuarios de relevancia frente al logro de los objetivos</t>
  </si>
  <si>
    <t>Cada vez que se requiera revisión de los documentos que sean allegados a la OJ, la Oficina Jurídica, realizará doble filtro en la  revisión de conceptos o actos administrativos mediante vistos buenos de dos personas distintas, por ejemplo: quien proyecta y quien revisa, el concepto jurídico, el acto administrativo o respuesta a derechos de petición o proposiciones.</t>
  </si>
  <si>
    <t>Cada vez que se requiera revisión de los documentos que sean allegados a la OAJ, la Oficina Jurídica, realizará doble filtro en la  revisión de conceptos o actos administrativos mediante vistos buenos de dos personas distintas, por ejemplo: quien proyecta y quien revisa, el concepto jurídico, el acto administrativo o respuesta a derechos de petición o proposiciones.</t>
  </si>
  <si>
    <t xml:space="preserve">Iniciar un proceso por posible incumplieminto contra el abogado encargado de la defensa judicial 
Instaurar la acción de repetición contra el abogado encargado de la defensa judicial 
Realixar las denuncias peanles correspondientes </t>
  </si>
  <si>
    <t>Bases de datos de solicitudes, peticiones y/o actos administrativos de la OJ
https://drive.google.com/drive/folders/1tMSEcmoIfn7FuO6K6b2VOsvpEgAHI7ft?usp=sharing</t>
  </si>
  <si>
    <t>No se reporta materialización del riesgo por parte del responsable del proceso. Se realiza revisión aleatoria a las solicitudes proyectadas, verificando que cuentan con revisión del jurídico y aprobación del jefe de oficina. Se recomienda la revisión y actualización del control del riesgo.
Responsable del Seguimiento: Juan Gutiérrez</t>
  </si>
  <si>
    <t>Se evidenció ejecución de control en el primer cuatrimestre mediante la revisión de siete de sesenta y siete comunicaciones generadas desde la Oficina Asesora Jurídica</t>
  </si>
  <si>
    <t>https://drive.google.com/drive/folders/1RUYkifExA_PQke9UReqnHPyAjxq2APID?usp=drive_link</t>
  </si>
  <si>
    <t xml:space="preserve">Que al auditor no cumpla con los lineamientos establecidos en el Código de Ética del Auditor.
Conflicto de intereses con responsables de otros procesos que no reflejen las posibles desviaciones y/o debilidades o actos de corrupción en el cumplimiento de los procedimientos y requisitos legales.  </t>
  </si>
  <si>
    <t>Omisión y/o modificación por parte de los miembros del equipo auditor, de información en el ejercicio evaluación independiente en busca de un beneficio a terceros.</t>
  </si>
  <si>
    <t xml:space="preserve">Posibilidad de daño reputacional por Omisión y/o modificación por parte de los miembros del equipo auditor, de información en el ejercicio evaluación independiente en busca de un beneficio a terceros, debido a que al auditor no cumpla con los lineamientos establecidos en el Código de Ética del Auditor ó a Conflicto de intereses con responsables de otros procesos que no reflejen las posibles desviaciones y/o debilidades o actos de corrupción en el cumplimiento de los procedimientos y requisitos legales.  </t>
  </si>
  <si>
    <t>El riesgo afecta la imagen de la entidad internamente, de conocimiento general, nivel interno, de junta dircetiva y accionistas y/o de provedores</t>
  </si>
  <si>
    <t>Cada vez que se realice una auditoria, el jefe de la oficina de control interno, socializará  todos los informes y resultados del programa de auditorías en la instancias y medios establecidos institucionalmente (Comités, alertas, Maloca Aula SIG).</t>
  </si>
  <si>
    <t>Se formula el plan de mejoramiento por parte del responsable del proceso, en caso de ser necesario se traslada a organismos de control.</t>
  </si>
  <si>
    <t>Jefe Oficina Control Interno</t>
  </si>
  <si>
    <t>Cada vez que se realice una auditoria, el jefe de la oficina de control interno, aplicará lo establecido en los puntos de control del procedimiento PRO-EC-16-01 AUDITORÍAS INTERNAS, en las actividades 09 y 12, adjuntando como evidencia Informe definitivo de auditoria y la documentación de la misma.</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</si>
  <si>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</si>
  <si>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</si>
  <si>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</si>
  <si>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</si>
  <si>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</si>
  <si>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</si>
  <si>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</si>
  <si>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</si>
  <si>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</si>
  <si>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</si>
  <si>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</si>
  <si>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</si>
  <si>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</si>
  <si>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</si>
  <si>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</si>
  <si>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</si>
  <si>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</si>
  <si>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</si>
  <si>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</si>
  <si>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</si>
  <si>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</si>
  <si>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</si>
  <si>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consejo directivo y/o de provedores</t>
  </si>
  <si>
    <t>Moderado 60%</t>
  </si>
  <si>
    <t xml:space="preserve">Entre 50 y 100 SMLMV </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</si>
  <si>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</si>
  <si>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</si>
  <si>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</si>
  <si>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</si>
  <si>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</si>
  <si>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</si>
  <si>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</si>
  <si>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</si>
  <si>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</si>
  <si>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</si>
  <si>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</si>
  <si>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</si>
  <si>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</si>
  <si>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</si>
  <si>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</si>
  <si>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</si>
  <si>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</si>
  <si>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</si>
  <si>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para el diseño del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</si>
  <si>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</si>
  <si>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</si>
  <si>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</si>
  <si>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</si>
  <si>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</si>
  <si>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</si>
  <si>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</si>
  <si>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</si>
  <si>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rPr>
      <t>*</t>
    </r>
    <r>
      <rPr>
        <b/>
        <sz val="12"/>
        <color rgb="FF000000"/>
        <rFont val="Arial"/>
      </rPr>
      <t>Atributos de</t>
    </r>
    <r>
      <rPr>
        <b/>
        <sz val="12"/>
        <color rgb="FFE36C09"/>
        <rFont val="Arial"/>
      </rPr>
      <t xml:space="preserve"> </t>
    </r>
    <r>
      <rPr>
        <b/>
        <sz val="12"/>
        <color rgb="FF000000"/>
        <rFont val="Arial"/>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</si>
  <si>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</si>
  <si>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</si>
  <si>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</si>
  <si>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</si>
  <si>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</si>
  <si>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</si>
  <si>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</si>
  <si>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36C09"/>
        <rFont val="Arial"/>
      </rPr>
      <t>*Nota 1:</t>
    </r>
    <r>
      <rPr>
        <sz val="12"/>
        <color theme="1"/>
        <rFont val="Arial"/>
      </rPr>
      <t xml:space="preserve"> Los atributos de formalización se recogerán de manera informativa, con el fin de conocer el entorno del control y complementar el análisis con elementos cualitativos; éstos no tienen una incidencia directa en su efectividad. </t>
    </r>
  </si>
  <si>
    <t>Evitar</t>
  </si>
  <si>
    <t>Compartir</t>
  </si>
  <si>
    <t>Plan de accion (solo para la opción reducir)</t>
  </si>
  <si>
    <t>Finalizado</t>
  </si>
  <si>
    <t>En curso</t>
  </si>
  <si>
    <t>Relaciones Laborales</t>
  </si>
  <si>
    <t>Registro Sustancial</t>
  </si>
  <si>
    <t>Registro Material</t>
  </si>
  <si>
    <t>Sin registro</t>
  </si>
  <si>
    <t>Reducir</t>
  </si>
  <si>
    <t>Se evidenció diligenciamiento del formato FT-DIC-01-03 Lista de verificación de lineamientos del Manual de imagen Alcaldía Mayor de Bogotá de forma permanente, no trimestral como lo indica la acción de tratamiento.
La acción de tratamiento es igual al control definido para el riesgo, por ende no va a reducir la probabilidad de ocurrencia del riesgo, en este caso se recomienda revaluar la acción de tratamiento.
Responsable Seguimiento: Juan Numpaque</t>
  </si>
  <si>
    <t>En la revisión se evidenció:
* En el enlaces https://drive.google.com/drive/folders/1xhrScq5H_VeqUfAe0raWX97-lon9sg43?usp=drive_link se encontró el formato de consentimiento sin diligenciar.
* En algunos casos, ejemplo la carpeta 2793 "Educación remota no presencial en los escenarios educativos y sus efectos" https://drive.google.com/drive/folders/1hwHuDL7GqZxRrkopRcrNtnl1dm4m8Dmj?usp=drive_link  no cuenta con consentimientos diligenciados o firmados.
* La acción de tratamiento es igual al control definido para el riesgo, por ende no va a reducir la probabilidad de ocurrencia del riesgo, en este caso se recomienda revaluar la acción de tratamiento.
* La segunda línea de defensa no detectó que el formato no se diligenció y que el control no se ejecuta adecuadamente por parte de la primera línea
El control no se ejecuta de forma adecuada y aumenta el riesgo de materialización.
Responsable Seguimiento: Juan Numpaque</t>
  </si>
  <si>
    <t xml:space="preserve">Resultado de la revisión:
* En el enlace de las evidencias no se evidencia documentación con fecha del segundo cuatrimestre de 2023, es documentación del 2022. 
* En el enlace https://drive.google.com/drive/folders/1xhrScq5H_VeqUfAe0raWX97-lon9sg43?usp=drive_link se encontró el formato de consentimiento sin diligenciar.
* La acción de tratamiento es igual al control definido para el riesgo, por ende no va a reducir la probabilidad de ocurrencia del riesgo, en este caso se recomienda revaluar la acción de tratamiento.
* La segunda línea de defensa no detectó que el formato no se diligenció y que el control no se ejecuta adecuadamente por parte de la primera línea
Responsable de seguimiento: Juan Numpaque
</t>
  </si>
  <si>
    <t>Resultado de la revisión:
* Se evidencia el diligenciamiento de un formato que registra las actualizaciones, sin embargo, no actúa como un control dado que no registra la autorización para la publicación.
* La acción de tratamiento es igual al control definido para el riesgo, por ende no va a reducir la probabilidad de ocurrencia del riesgo, en este caso se recomienda revaluar la acción de tratamiento.
Responsable seguimiento: Juan Numpaque</t>
  </si>
  <si>
    <t>Resultado de revisión:
* Los enlaces que presentan las evidencias no permiten determinar claramente los requerimientos de la ciudadanía y la aplicación de este control específico. No se cuenta con un control fuerte para la mitigación del riesgo
* La acción de tratamiento es igual al control definido para el riesgo, por ende no va a reducir la probabilidad de ocurrencia del riesgo, en este caso se recomienda revaluar la acción de tratamiento.
* La segunda línea de defensa no detectó las fallas del control ejecutado por parte de la primera línea
Responsable: Juan Numpaque</t>
  </si>
  <si>
    <t xml:space="preserve">Resultado de revisión:
* Se evidenció acta 2 de comité del 26 de mayo de 2023 con revisión de los proyectos, sin embargo, no cuenta con la totalidad de firmas de los asistentes.
* No se evidenció el registro del acta 3
* Se evidenció acta 4 del 17 de julio, con revisión de los proyectos, sin embargo, no contó con las firmas del director y subdirectora académica.
* La acción de tratamiento es una acción de contingencia, el cual no permite reducir la probabilidad de ocurrencia
* La segunda línea de defensa no detectó que el formato no se diligenció y que el control no se ejecuta adecuadamente por parte de la primera línea
Responsable Seguimiento: Juan Numpaque
</t>
  </si>
  <si>
    <t>Resultado de revisión: La descripción de avance del segundo cuatrimestre por parte de primera línea y segunda línea de defensa no evidencia una ejecución específica del control, la Oficina de Control Interno a través de la auditoría del proyecto de inversión ejecutará revisión de este control adecuadamente.
* La acción de tratamiento es una acción de contingencia, el cual no permite reducir la probabilidad de ocurrencia
Responsable: Juan Numpaque</t>
  </si>
  <si>
    <t>Resultado de revisión: La Oficina de Control Interno a través de la auditoría del proyecto de inversión ejecutará revisión de este control adecuadamente.
* La acción de tratamiento es una acción de contingencia, el cual no permite reducir la probabilidad de ocurrencia
Responsable: Juan Numpaque</t>
  </si>
  <si>
    <t xml:space="preserve">* Se evidenció diligenciamiento del formato FT-GD-07-03 Préstamo de expedientes correspondientes al mes de mayo, sin embargo, no se encuentra diligenciado totalmente, lo que impide una trazabilidad de todo el ciclo del préstamo de los expedientes.
* El seguimiento efectuado por la segunda línea de defensa es inadecuado y no controla adecuadamente la función realizada por la primera línea de defensa.
Responsable seguimiento: Juan Numpaque
 </t>
  </si>
  <si>
    <t>Revisión:
*Se encontró las conciliaciones de los meses de mayo, junio, julio y agosto.
Responsable seguimiento: Juan Numpaque</t>
  </si>
  <si>
    <t>Revisión:
* De acuerdo con lo informado, no se realizó anulación del agún documento en el Sistema de Información Administrativo y Financiero en el segundo cuatrimestre de 2023.
* La acción de tratamiento es una acción de contingencia, el cual no permite reducir la probabilidad de ocurrencia</t>
  </si>
  <si>
    <t>Revisión:
* El control indica cumplimiento de un instructivo, manual o procedimiento, el cual no cumple con lo definido en la Guía para Administración de Riesgos, donde cada control debe ser específico. El procedimiento maneja un grupo de controles que no pueden ser evaluados individualmente.
* La acción de tratamiento es una acción de contingencia, el cual no permite reducir la probabilidad de ocurrencia
Responsable seguimiento: Juan Numpaque</t>
  </si>
  <si>
    <t xml:space="preserve">Revisión: 
* No se evidenció ejecución del control mensual.
* Se recomienda el ajuste del control debido a la descripción de la primera y segunda línea de defensa.
* La acción de tratamiento es una acción de contingencia, el cual no permite reducir la probabilidad de ocurrencia
Responsable seguimiento: Juan Numpaque
</t>
  </si>
  <si>
    <t>Revisión: 
* No se evidenció ejecución del control mensual.
* Al no contarse con credenciales para el nuevo funcionario, se recomienda utilizar las que se tienen para el subdirector Administrativo y Financiero, generando la respectiva trazabilidad de entrega provisional de claves.
* La acción de tratamiento es una acción de contingencia, el cual no permite reducir la probabilidad de ocurrencia
Responsable seguimiento: Juan Numpaque</t>
  </si>
  <si>
    <t xml:space="preserve">Revisión: 
* No se indica en el seguimiento por parte de primera y segunda línea de defensa si el control se aplicó o no en el segundo cuatrimestre de 2023, o si algún contrato 2023 contó con la conformación de un comité evauador. En el caso que no se recomienda revisar el control dado que no estaría apuntando a la mayor parte de inversión de los recursos.
* La acción de tratamiento es una acción de contingencia, el cual no permite reducir la probabilidad de ocurrencia.
Responsable seguimiento: Juan Numpaque
</t>
  </si>
  <si>
    <t xml:space="preserve">Revisión: 
* No se evidenció la realización de algúna reunión del comité evauador.
* La acción de tratamiento es una acción de contingencia, el cual no permite reducir la probabilidad de ocurrencia.
Responsable seguimiento: Juan Numpaque
</t>
  </si>
  <si>
    <t>Revisión: 
* No se evidenció la ejecución del control por parte del responsable
* La acción de tratamiento es una acción de contingencia, el cual no permite reducir la probabilidad de ocurrencia.
Responsable seguimiento: Juan Numpaque</t>
  </si>
  <si>
    <t xml:space="preserve">Revisión:
* No se allegó evidencia de la ejecución del control, por lo que no se puede determinar si el riesgo se materializó o no, sin embargo, el control presenta fallas en las evidencias que lo soportan al no contar con ellas.
* La acción de tratamiento es una acción de contingencia, el cual no permite reducir la probabilidad de ocurrencia.
Responsable seguimiento: Juan Numpaque
</t>
  </si>
  <si>
    <r>
      <t xml:space="preserve">El empleo se crea mediante Resolución 009 del 22 de septiembre del 2022 y se nombra como jefe de Control Interno Disciplinario mediante Resolución 039 del 2023 del 09 de mayo del 2023. Dada la creación del cargo y el nombramiento de la persona idonea, el riesgo cesó, toda vez que el cargo es asumido por una persona que cumple con el perfil y las condiciones  
</t>
    </r>
    <r>
      <rPr>
        <b/>
        <sz val="11"/>
        <color theme="1"/>
        <rFont val="Calibri"/>
        <family val="2"/>
      </rPr>
      <t>Responsable del Seguimiento:</t>
    </r>
    <r>
      <rPr>
        <sz val="11"/>
        <color theme="1"/>
        <rFont val="Calibri"/>
        <family val="2"/>
      </rPr>
      <t xml:space="preserve"> Alcira Moreno Giraldo</t>
    </r>
  </si>
  <si>
    <r>
      <t xml:space="preserve">Desde la OCID de la entidad, a la fecha se han requerido en dos ocasiones respecto a la asignación de perfil para acceso a la plataforma de reporte de investigaciones disciplinarias en el Sistema de Información Disciplinaria-SID, pero a la fecha no se ha obtenido respuesta.
</t>
    </r>
    <r>
      <rPr>
        <b/>
        <sz val="11"/>
        <color theme="1"/>
        <rFont val="Calibri"/>
        <family val="2"/>
      </rPr>
      <t>Responsable del Seguimiento:</t>
    </r>
    <r>
      <rPr>
        <sz val="11"/>
        <color theme="1"/>
        <rFont val="Calibri"/>
        <family val="2"/>
      </rPr>
      <t xml:space="preserve"> Alcira Moreno Giraldo</t>
    </r>
  </si>
  <si>
    <r>
      <t xml:space="preserve">Para el segundo cuatrimestre de la vigencia 2023 no se materializó el riesgo, dado en primer lugar que la mayoria de contratos del IDEP son por prestación de servicios profesionales o apoyo a la gestión, donde el riesgo financieros es mínimo, porque  el pago se realiza luego de que los contratistas cumplen con sus obligaciones contractuales. Sin embargo se presentaron procesos de seleccion abreviada donde el riesgo pudo ser un poco mas alto, pero con una adecuada planeación y elaboración de estudios de mercado y análisis de sector debidamente sustentados y ajustados a la realidad del proceso, se logran mitigar los riesgos, de ahi que la presentacion de observaciones a los documentos previos y pliegos de los procesos publicados sea minima y/o nula.  
</t>
    </r>
    <r>
      <rPr>
        <b/>
        <sz val="11"/>
        <color theme="1"/>
        <rFont val="Calibri"/>
        <family val="2"/>
      </rPr>
      <t>Responsable del Seguimiento:</t>
    </r>
    <r>
      <rPr>
        <sz val="11"/>
        <color theme="1"/>
        <rFont val="Calibri"/>
        <family val="2"/>
      </rPr>
      <t xml:space="preserve"> Andrés Clavijo    </t>
    </r>
  </si>
  <si>
    <r>
      <t xml:space="preserve">Para el segundo cuatrimestres la posibilidad de riesgo no se ha materializado y se ha controlado con la revisión y verificación  minuciosa y exhaustiva que realiza el comité evaluador, el profesional encargado de la formulación y el área jurídica, de los documentos presentados en las ofertas por parte de los contratistas.
</t>
    </r>
    <r>
      <rPr>
        <b/>
        <sz val="11"/>
        <color theme="1"/>
        <rFont val="Calibri"/>
        <family val="2"/>
      </rPr>
      <t>Responsable del Seguimiento:</t>
    </r>
    <r>
      <rPr>
        <sz val="11"/>
        <color theme="1"/>
        <rFont val="Calibri"/>
        <family val="2"/>
      </rPr>
      <t xml:space="preserve"> Andrés Clavijo     
</t>
    </r>
  </si>
  <si>
    <r>
      <t xml:space="preserve">Para el segundo cuatrimestre el riesgo ha sido nulo porque la contratación de compra o suministro de bienes y servicios ha sido mínima. Sin embargo se ha retroalimentado a los supervisores para que siempre se paguen las obligaciones contractuales, cuando estos bienes o servicio hayan sido recibidos o prestados a satisfacción.  
</t>
    </r>
    <r>
      <rPr>
        <b/>
        <sz val="11"/>
        <color theme="1"/>
        <rFont val="Calibri"/>
        <family val="2"/>
      </rPr>
      <t>Responsable del Seguimiento:</t>
    </r>
    <r>
      <rPr>
        <sz val="11"/>
        <color theme="1"/>
        <rFont val="Calibri"/>
        <family val="2"/>
      </rPr>
      <t xml:space="preserve"> Andrés Clavijo                                         </t>
    </r>
  </si>
  <si>
    <r>
      <t xml:space="preserve">Todos los documentos que se emiten dentro de los procesos que se adelantan en la entidad, tienen varios filtro de revisión y verificación, esto minimiza la posibilidad de que se presenten tráfico de influencias o se utilice el clientelismo en beneficio de terceros, de ahi que todo documento lleve el elaboro, reviso, y aprobo, para el que director o el jefe de area firme el documento.  
</t>
    </r>
    <r>
      <rPr>
        <b/>
        <sz val="11"/>
        <color theme="1"/>
        <rFont val="Calibri"/>
        <family val="2"/>
      </rPr>
      <t xml:space="preserve">Responsable del Seguimiento: </t>
    </r>
    <r>
      <rPr>
        <sz val="11"/>
        <color theme="1"/>
        <rFont val="Calibri"/>
        <family val="2"/>
      </rPr>
      <t>Andrés Clavijo</t>
    </r>
  </si>
  <si>
    <r>
      <t xml:space="preserve">No se reporta materialización del riesgo por parte del responsable del proceso. Se recomienda la revisión y actualización del control del riesgo.
</t>
    </r>
    <r>
      <rPr>
        <b/>
        <sz val="11"/>
        <color theme="1"/>
        <rFont val="Calibri"/>
        <family val="2"/>
      </rPr>
      <t xml:space="preserve">Responsable del Seguimiento: </t>
    </r>
    <r>
      <rPr>
        <sz val="11"/>
        <color theme="1"/>
        <rFont val="Calibri"/>
        <family val="2"/>
      </rPr>
      <t>Juan Gutiérrez</t>
    </r>
  </si>
  <si>
    <r>
      <t xml:space="preserve">Impacto
1 a 5 = </t>
    </r>
    <r>
      <rPr>
        <sz val="11"/>
        <color theme="0"/>
        <rFont val="Calibri"/>
        <family val="2"/>
      </rPr>
      <t>Moderado</t>
    </r>
    <r>
      <rPr>
        <b/>
        <sz val="11"/>
        <color theme="0"/>
        <rFont val="Calibri"/>
        <family val="2"/>
      </rPr>
      <t xml:space="preserve">
6 a 11 = </t>
    </r>
    <r>
      <rPr>
        <sz val="11"/>
        <color theme="0"/>
        <rFont val="Calibri"/>
        <family val="2"/>
      </rPr>
      <t>Mayor</t>
    </r>
    <r>
      <rPr>
        <b/>
        <sz val="11"/>
        <color theme="0"/>
        <rFont val="Calibri"/>
        <family val="2"/>
      </rPr>
      <t xml:space="preserve">
12 a 18 = </t>
    </r>
    <r>
      <rPr>
        <sz val="11"/>
        <color theme="0"/>
        <rFont val="Calibri"/>
        <family val="2"/>
      </rPr>
      <t>Catastrófico</t>
    </r>
  </si>
  <si>
    <r>
      <rPr>
        <u/>
        <sz val="11"/>
        <color rgb="FF000000"/>
        <rFont val="Calibri"/>
        <family val="2"/>
      </rPr>
      <t xml:space="preserve">Para el primer cuatrimestre, no se materializó el riesgo. Los controles propuestos se aplicaron en su totalidad, pues se aplicaron los lineamientos del Manual de imagen institucional previo a la publicación de imágenes, el soporte es el reporte de cumplimiento del manual de imagen que reposa en el formato FT-DIC-01-03 Lista de verificación de lineamientos del Manual de imagen Alcaldía Mayor de Bogotá para la publicación de imágenes y/o textos el cual se diligencia de manera virtual, en una hoja de cálculo de Google y el responsable de diligenciamiento es el profesionales que se encarga de diseñar las piezas de la Subdirección Académica. La hoja de cálculo Google diligenciada se encuentra disponible en: </t>
    </r>
    <r>
      <rPr>
        <u/>
        <sz val="11"/>
        <color rgb="FF1155CC"/>
        <rFont val="Calibri"/>
        <family val="2"/>
      </rPr>
      <t>https://drive.google.com/drive/folders/1DoA1yC0veH3Q7clTdLzMacDvfLowyw1Y</t>
    </r>
    <r>
      <rPr>
        <u/>
        <sz val="11"/>
        <color rgb="FF000000"/>
        <rFont val="Calibri"/>
        <family val="2"/>
      </rPr>
      <t xml:space="preserve">
</t>
    </r>
    <r>
      <rPr>
        <b/>
        <u/>
        <sz val="11"/>
        <color rgb="FF000000"/>
        <rFont val="Calibri"/>
        <family val="2"/>
      </rPr>
      <t>Responsable del Seguimiento:</t>
    </r>
    <r>
      <rPr>
        <u/>
        <sz val="11"/>
        <color rgb="FF000000"/>
        <rFont val="Calibri"/>
        <family val="2"/>
      </rPr>
      <t xml:space="preserve"> Luisa Fernanda Urrego</t>
    </r>
  </si>
  <si>
    <r>
      <t xml:space="preserve">No se reporta materialización del riesgo por parte del responsable del proceso. Se verifica la ejecución de control  con el diligenciamiento del formato  FT-DIC-01-03 Lista de verificación de lineamientos del Manual de imagen Alcaldía Mayor de Bogotá, con registro para los meses de febrero, marzo y abril. Sin embargo se debe revisar el control del riesgo y el diligenciemiento de la lista de verificación.
</t>
    </r>
    <r>
      <rPr>
        <b/>
        <sz val="11"/>
        <color theme="1"/>
        <rFont val="Calibri"/>
        <family val="2"/>
      </rPr>
      <t>Responsable del Seguimiento:</t>
    </r>
    <r>
      <rPr>
        <sz val="11"/>
        <color theme="1"/>
        <rFont val="Calibri"/>
        <family val="2"/>
      </rPr>
      <t xml:space="preserve"> Juan Gutiérrez</t>
    </r>
  </si>
  <si>
    <r>
      <t xml:space="preserve">Para el primer cuatrimestre, no se materializó el riesgo. Los controles propuestos se aplicaron en su totalidad, ya que se utilizaron los formatos de consentimientos informados que se tienen para el IDEP, estos se han utilizado para la postulación de artículos para la revista Educación y Ciudad https://drive.google.com/drive/u/1/folders/1ZK7LG57bEj_VxsnWUdmDbrtw__h7hWQc y para los libros publicados https://drive.google.com/drive/u/0/folders/1nOfrcNhyLEvqO9n57CG69H734ft7WJsX  y Magazín Aula Urbana. En el Aula Maloca SIG se encuentra el instructivo y los formatos en el proceso de Investigación y Desarrollo Pedagógico IN-IDP-04-05 Instructivo para usos de los consentimientos y asentimientos de la política de tratamiento de datos del Instituto.
</t>
    </r>
    <r>
      <rPr>
        <b/>
        <sz val="11"/>
        <color theme="1"/>
        <rFont val="Calibri"/>
        <family val="2"/>
      </rPr>
      <t>Responsable del Seguimiento:</t>
    </r>
    <r>
      <rPr>
        <sz val="11"/>
        <color theme="1"/>
        <rFont val="Calibri"/>
        <family val="2"/>
      </rPr>
      <t xml:space="preserve"> Luisa Fernanda Urrego</t>
    </r>
  </si>
  <si>
    <r>
      <t xml:space="preserve">No se reporta materialización del riesgo por parte del responsable del proceso. Se verifica la ejecución de control  con el uso de consentimientos informados. Sin embargo no se puede acceder a algunos enlaces o la información corresponde a vigencias pasadas o se encuentran documentos sin firma.
</t>
    </r>
    <r>
      <rPr>
        <b/>
        <sz val="11"/>
        <color theme="1"/>
        <rFont val="Calibri"/>
        <family val="2"/>
      </rPr>
      <t>Responsable del Seguimiento:</t>
    </r>
    <r>
      <rPr>
        <sz val="11"/>
        <color theme="1"/>
        <rFont val="Calibri"/>
        <family val="2"/>
      </rPr>
      <t xml:space="preserve"> Juan Gutiérrez</t>
    </r>
  </si>
  <si>
    <r>
      <t xml:space="preserve">Para el primer cuatrimestre, no se materializó el riesgo. Los controles propuestos se aplicaron en su totalidad, debido a que se cuentan con los consentimientos informados formatos de la política del manual del tratamiento de datos en y los consentimientos informados para la participación de actividades académicas o divulgación en https://drive.google.com/drive/u/0/folders/1nOfrcNhyLEvqO9n57CG69H734ft7WJsX  
</t>
    </r>
    <r>
      <rPr>
        <b/>
        <sz val="11"/>
        <color theme="1"/>
        <rFont val="Calibri"/>
        <family val="2"/>
      </rPr>
      <t>Responsable del Seguimiento</t>
    </r>
    <r>
      <rPr>
        <sz val="11"/>
        <color theme="1"/>
        <rFont val="Calibri"/>
        <family val="2"/>
      </rPr>
      <t>: Luisa Fernanda Urrego</t>
    </r>
  </si>
  <si>
    <r>
      <t xml:space="preserve">No se reporta materialización del riesgo por parte del responsable del proceso. Se verifica la ejecución de control  con  evidencias de Consentimientos informados para participación en actividades académicas o de divulgación, carta de originalidad y cesión de derechos y otros formatos.
</t>
    </r>
    <r>
      <rPr>
        <b/>
        <sz val="11"/>
        <color theme="1"/>
        <rFont val="Calibri"/>
        <family val="2"/>
      </rPr>
      <t>Responsable del Seguimiento:</t>
    </r>
    <r>
      <rPr>
        <sz val="11"/>
        <color theme="1"/>
        <rFont val="Calibri"/>
        <family val="2"/>
      </rPr>
      <t xml:space="preserve"> Juan Gutiérrez</t>
    </r>
  </si>
  <si>
    <r>
      <t xml:space="preserve">No se reporta materialización del riesgo por parte del responsable del proceso. Se verifica la ejecución de control  con la aplicación del Manual interno de políticas y procedimientos de protección de datos personales y el Instructivo para usos de los consentimientos y asentimientos de la política de tratamiento de datos. Es necesario revisar el control al riesgo para el caso de la detección y/o corrección. 
</t>
    </r>
    <r>
      <rPr>
        <b/>
        <sz val="11"/>
        <color theme="1"/>
        <rFont val="Calibri"/>
        <family val="2"/>
      </rPr>
      <t>Responsable del Seguimiento:</t>
    </r>
    <r>
      <rPr>
        <sz val="11"/>
        <color theme="1"/>
        <rFont val="Calibri"/>
        <family val="2"/>
      </rPr>
      <t xml:space="preserve"> Juan Gutiérrez</t>
    </r>
  </si>
  <si>
    <r>
      <t xml:space="preserve">No se reporta materialización del riesgo por parte del responsable del proceso. Se verifica la ejecución de control  con el diligenciamiento de la Matriz de Cumplimiento y Sostenibilidad de la Ley 1712 de 2014, con actualizaciones en el primer cuatrimestre.
</t>
    </r>
    <r>
      <rPr>
        <b/>
        <sz val="11"/>
        <color theme="1"/>
        <rFont val="Calibri"/>
        <family val="2"/>
      </rPr>
      <t>Responsable del Seguimiento:</t>
    </r>
    <r>
      <rPr>
        <sz val="11"/>
        <color theme="1"/>
        <rFont val="Calibri"/>
        <family val="2"/>
      </rPr>
      <t xml:space="preserve"> Juan Gutiérrez</t>
    </r>
  </si>
  <si>
    <r>
      <rPr>
        <u/>
        <sz val="11"/>
        <color rgb="FF000000"/>
        <rFont val="Calibri"/>
        <family val="2"/>
      </rPr>
      <t xml:space="preserve">Para el primer cuatrimestre, no se materializó el riesgo. Los controles propuestos se aplicaron en su totalidad, el comité académico realizó la revisión y seguimiento de las actividades a los proyectos de investigación y desarrollo pedagógico que esten articulado con el proyecto de inversión  </t>
    </r>
    <r>
      <rPr>
        <u/>
        <sz val="11"/>
        <color rgb="FF1155CC"/>
        <rFont val="Calibri"/>
        <family val="2"/>
      </rPr>
      <t>https://drive.google.com/drive/folders/1VQw-Z0uBrWWh1AMGRwsDHE6MjytzAoFt</t>
    </r>
    <r>
      <rPr>
        <u/>
        <sz val="11"/>
        <color rgb="FF000000"/>
        <rFont val="Calibri"/>
        <family val="2"/>
      </rPr>
      <t xml:space="preserve">
Responsable del Seguimiento: Luisa Fernanda Urrego</t>
    </r>
  </si>
  <si>
    <r>
      <t xml:space="preserve">No se reporta materialización del riesgo por parte del responsable del proceso. Se verifica la ejecución de control con el diligenciamiento y se encuentra que la carpeta está vacía. Se recomienda verificar el contenido de los soportes y describir el lugar de reposo de las evidencias.
</t>
    </r>
    <r>
      <rPr>
        <b/>
        <sz val="11"/>
        <color theme="1"/>
        <rFont val="Calibri"/>
        <family val="2"/>
      </rPr>
      <t>Responsable del Seguimiento:</t>
    </r>
    <r>
      <rPr>
        <sz val="11"/>
        <color theme="1"/>
        <rFont val="Calibri"/>
        <family val="2"/>
      </rPr>
      <t xml:space="preserve"> Juan Gutiérrez</t>
    </r>
  </si>
  <si>
    <r>
      <rPr>
        <sz val="11"/>
        <color theme="1"/>
        <rFont val="Calibri"/>
        <family val="2"/>
      </rPr>
      <t xml:space="preserve">Se evidenció que la carpeta presentada </t>
    </r>
    <r>
      <rPr>
        <u/>
        <sz val="11"/>
        <color rgb="FF1155CC"/>
        <rFont val="Calibri"/>
        <family val="2"/>
      </rPr>
      <t>https://drive.google.com/drive/folders/1VQw-Z0uBrWWh1AMGRwsDHE6MjytzAoFt</t>
    </r>
    <r>
      <rPr>
        <sz val="11"/>
        <color theme="1"/>
        <rFont val="Calibri"/>
        <family val="2"/>
      </rPr>
      <t xml:space="preserve"> no contiene información alguna de actas de comité académico.
Se recomienda revisar donde se encuentra las actas de comité y establecer en el mapa de riesgos el sitio permanente de archivo de esta información.</t>
    </r>
    <r>
      <rPr>
        <u/>
        <sz val="11"/>
        <color theme="1"/>
        <rFont val="Calibri"/>
        <family val="2"/>
      </rPr>
      <t xml:space="preserve">
Responsable seguimiento: Juan Numpaque</t>
    </r>
  </si>
  <si>
    <r>
      <t xml:space="preserve">No se reporta materialización del riesgo por parte del responsable del proceso. Se debe verificar en donde reposa la evidencia o quien es el custodio del soporte del control al riesgo.
</t>
    </r>
    <r>
      <rPr>
        <b/>
        <sz val="11"/>
        <color theme="1"/>
        <rFont val="Calibri"/>
        <family val="2"/>
      </rPr>
      <t>Responsable del Seguimiento:</t>
    </r>
    <r>
      <rPr>
        <sz val="11"/>
        <color theme="1"/>
        <rFont val="Calibri"/>
        <family val="2"/>
      </rPr>
      <t xml:space="preserve"> Juan Gutiérrez</t>
    </r>
  </si>
  <si>
    <r>
      <t xml:space="preserve">Para el primer cuatrimestre, no se materializó el riesgo. Los controles propuestos se aplicaron en su totalidad dado todos los contratos cuentan con pólizas de cumplimiento de acuerdo a los procedimientos establecidos, el cual es un respaldo de la entidad ante posibles incumplimientos contractuales, a la fecha no se ha requerido hacer uso de las mismas.
</t>
    </r>
    <r>
      <rPr>
        <b/>
        <sz val="11"/>
        <color theme="1"/>
        <rFont val="Calibri"/>
        <family val="2"/>
      </rPr>
      <t>Responsable del Seguimiento:</t>
    </r>
    <r>
      <rPr>
        <sz val="11"/>
        <color theme="1"/>
        <rFont val="Calibri"/>
        <family val="2"/>
      </rPr>
      <t xml:space="preserve"> Luisa Fernanda Urrego</t>
    </r>
  </si>
  <si>
    <r>
      <t xml:space="preserve">No se reporta materialización del riesgo por parte del responsable del proceso. Se debe verificar el seguimiento de primera línea debido a que el control refiere a la activación de pólizas cuando exista incumplimiento una vez se informe a la OJ. Se recomienda revisar el procedimiento de activación de póliza de incumplimiento. 
</t>
    </r>
    <r>
      <rPr>
        <b/>
        <sz val="11"/>
        <color theme="1"/>
        <rFont val="Calibri"/>
        <family val="2"/>
      </rPr>
      <t>Responsable del Seguimiento:</t>
    </r>
    <r>
      <rPr>
        <sz val="11"/>
        <color theme="1"/>
        <rFont val="Calibri"/>
        <family val="2"/>
      </rPr>
      <t xml:space="preserve"> Juan Gutiérrez</t>
    </r>
  </si>
  <si>
    <r>
      <t xml:space="preserve">Durante el periodo no hubo materialización del riesgo, siendo importante aclarar que la verificación del control se realiza en archivo central.
</t>
    </r>
    <r>
      <rPr>
        <b/>
        <sz val="11"/>
        <color theme="1"/>
        <rFont val="Calibri"/>
        <family val="2"/>
      </rPr>
      <t xml:space="preserve">Responsable del Seguimiento: </t>
    </r>
    <r>
      <rPr>
        <sz val="11"/>
        <color theme="1"/>
        <rFont val="Calibri"/>
        <family val="2"/>
      </rPr>
      <t xml:space="preserve">Andrés Ríos
</t>
    </r>
  </si>
  <si>
    <r>
      <t xml:space="preserve">No se reporta materialización del riesgo por parte del responsable del proceso. Se evidencia aplicación del formato FT-GF-07-03 "Prestamos de Expedientes" para el primer cuatrimestre de la vigencia. Se recomienda el diligenciamiento completo del documento.  
</t>
    </r>
    <r>
      <rPr>
        <b/>
        <sz val="11"/>
        <color theme="1"/>
        <rFont val="Calibri"/>
        <family val="2"/>
      </rPr>
      <t>Responsable del Seguimiento:</t>
    </r>
    <r>
      <rPr>
        <sz val="11"/>
        <color theme="1"/>
        <rFont val="Calibri"/>
        <family val="2"/>
      </rPr>
      <t xml:space="preserve"> Juan Gutiérrez</t>
    </r>
  </si>
  <si>
    <r>
      <t xml:space="preserve">Durante el periodo no hubo materialización del riesgo, siendo importante aclarar que la verificación del control se realiza en archivo central.
</t>
    </r>
    <r>
      <rPr>
        <b/>
        <sz val="11"/>
        <color theme="1"/>
        <rFont val="Calibri"/>
        <family val="2"/>
      </rPr>
      <t>Responsable del Seguimiento:</t>
    </r>
    <r>
      <rPr>
        <sz val="11"/>
        <color theme="1"/>
        <rFont val="Calibri"/>
        <family val="2"/>
      </rPr>
      <t xml:space="preserve"> Andrés Ríos
</t>
    </r>
  </si>
  <si>
    <r>
      <t xml:space="preserve">No se reporta materialización del riesgo por parte del responsable del proceso. Se evidencia aplicación del formato FT-GF-07-03 "Prestamos de Expedientes" para el primer cuatrimestre de la vigencia.   
</t>
    </r>
    <r>
      <rPr>
        <b/>
        <sz val="11"/>
        <color theme="1"/>
        <rFont val="Calibri"/>
        <family val="2"/>
      </rPr>
      <t>Responsable del Seguimiento:</t>
    </r>
    <r>
      <rPr>
        <sz val="11"/>
        <color theme="1"/>
        <rFont val="Calibri"/>
        <family val="2"/>
      </rPr>
      <t xml:space="preserve"> Juan Gutiérrez</t>
    </r>
  </si>
  <si>
    <r>
      <t xml:space="preserve">La Oficina de Control interno conceptúa:
1. Se indica en el control que evidencia son correos electrónicos, los cuales no fueron aportados en este seguimiento por la primera línea de defensa.
2. La evidencia presentada es la misma que del control 1 de este riesgo, por tanto se recomienda revisar la funcionalidad de los dos controles.
3. Se recomienda la posiblidad de redefinir el control dado que de acuerdo con el análisis de la OCI, no es un control que ayude a mitigar el riesgo.
</t>
    </r>
    <r>
      <rPr>
        <b/>
        <sz val="11"/>
        <color theme="1"/>
        <rFont val="Calibri"/>
        <family val="2"/>
      </rPr>
      <t xml:space="preserve">Responsable seguimiento: </t>
    </r>
    <r>
      <rPr>
        <sz val="11"/>
        <color theme="1"/>
        <rFont val="Calibri"/>
        <family val="2"/>
      </rPr>
      <t>Juan Numpaque</t>
    </r>
  </si>
  <si>
    <r>
      <t xml:space="preserve">El riesgo no se ha materializado. Desde contabilidad se efectúan mensualmente las conciliaciones bancarias a través del formato: FT-GF-14-16 Conciliación bancaria contable. En caso de presentarse partidas conciliatorias superiores a 30 días se procede a convocar a Comité Técnico de Sostenibilidad Contable, con fin de enterarlo de las novedades. Las conciliaciones se encuentran a abril de 2023
</t>
    </r>
    <r>
      <rPr>
        <b/>
        <sz val="11"/>
        <color theme="1"/>
        <rFont val="Calibri"/>
        <family val="2"/>
      </rPr>
      <t>Responsable del Seguimiento:</t>
    </r>
    <r>
      <rPr>
        <sz val="11"/>
        <color theme="1"/>
        <rFont val="Calibri"/>
        <family val="2"/>
      </rPr>
      <t xml:space="preserve"> Oswaldo Gomez Lozano
</t>
    </r>
  </si>
  <si>
    <r>
      <t xml:space="preserve">No se reporta materialización del riesgo por parte del responsable del proceso. Se revisa las conciliaciones bancarias de las cuentas del IDEP. 
</t>
    </r>
    <r>
      <rPr>
        <b/>
        <sz val="11"/>
        <color theme="1"/>
        <rFont val="Calibri"/>
        <family val="2"/>
      </rPr>
      <t>Responsable del Seguimiento:</t>
    </r>
    <r>
      <rPr>
        <sz val="11"/>
        <color theme="1"/>
        <rFont val="Calibri"/>
        <family val="2"/>
      </rPr>
      <t xml:space="preserve"> Juan Gutiérrez</t>
    </r>
  </si>
  <si>
    <r>
      <t xml:space="preserve">Se evidenció por parte de la OCI el cumplimiento del control para los meses de enero, febrero, marzo y abril. No se contó con conciliación extemporáneas.
</t>
    </r>
    <r>
      <rPr>
        <b/>
        <sz val="11"/>
        <color theme="1"/>
        <rFont val="Calibri"/>
        <family val="2"/>
      </rPr>
      <t xml:space="preserve">Responsable seguimiento: </t>
    </r>
    <r>
      <rPr>
        <sz val="11"/>
        <color theme="1"/>
        <rFont val="Calibri"/>
        <family val="2"/>
      </rPr>
      <t xml:space="preserve">Juan Numpaque
</t>
    </r>
  </si>
  <si>
    <r>
      <t xml:space="preserve">Durante el segundo cuatrimestre el riesgo no se materializó. Desde el proceso contable se efectúan mensualmente las conciliaciones bancarias a través del formato: FT-GF-14-16 Conciliación bancaria contable. En caso de presentarse partidas conciliatorias superiores a 30 días se procede a convocar a Comité Técnico de Sostenibilidad Contable, con fin de enterarlo de las novedades. Las conciliaciones bancarias contables se encuentran a julio 31 de 2023.
</t>
    </r>
    <r>
      <rPr>
        <b/>
        <sz val="11"/>
        <color theme="1"/>
        <rFont val="Calibri"/>
        <family val="2"/>
      </rPr>
      <t xml:space="preserve">Responsable del Seguimiento: </t>
    </r>
    <r>
      <rPr>
        <sz val="11"/>
        <color theme="1"/>
        <rFont val="Calibri"/>
        <family val="2"/>
      </rPr>
      <t>Oswaldo Gomez Lozano</t>
    </r>
  </si>
  <si>
    <r>
      <t xml:space="preserve">El riesgo no se ha materializado. En caso de que se presente se coordina la anulación de las órdenes de pago y se deja evidencia de la justificación dentro del sistema de información administrativo y financiero GOOBI
</t>
    </r>
    <r>
      <rPr>
        <b/>
        <sz val="11"/>
        <color theme="1"/>
        <rFont val="Calibri"/>
        <family val="2"/>
      </rPr>
      <t xml:space="preserve">Responsable del Seguimiento: </t>
    </r>
    <r>
      <rPr>
        <sz val="11"/>
        <color theme="1"/>
        <rFont val="Calibri"/>
        <family val="2"/>
      </rPr>
      <t>Nelson Corredor</t>
    </r>
  </si>
  <si>
    <r>
      <t xml:space="preserve">No se reporta materialización del riesgo por parte del responsable del proceso. Se vienen aplicando oportunamente los controles establecidos. Se recomienda revisar el control a la acción toda vez que el tesorero es el encargado de los pagos. Se recomienda revisar el lugar de reposo de las evidencias. 
</t>
    </r>
    <r>
      <rPr>
        <b/>
        <sz val="11"/>
        <color theme="1"/>
        <rFont val="Calibri"/>
        <family val="2"/>
      </rPr>
      <t>Responsable del Seguimiento:</t>
    </r>
    <r>
      <rPr>
        <sz val="11"/>
        <color theme="1"/>
        <rFont val="Calibri"/>
        <family val="2"/>
      </rPr>
      <t xml:space="preserve"> Juan Gutiérrez</t>
    </r>
  </si>
  <si>
    <r>
      <t xml:space="preserve">Durante el segundo cuatrimestre el riesgo no se materializó. En caso de que se presente el Tesorero General coordina la anulación de las órdenes de pago y se deja evidencia de la justificación dentro del sistema de información administrativo y financiero GOOBI
</t>
    </r>
    <r>
      <rPr>
        <b/>
        <sz val="11"/>
        <color theme="1"/>
        <rFont val="Calibri"/>
        <family val="2"/>
      </rPr>
      <t xml:space="preserve">Responsable del Seguimiento: </t>
    </r>
    <r>
      <rPr>
        <sz val="11"/>
        <color theme="1"/>
        <rFont val="Calibri"/>
        <family val="2"/>
      </rPr>
      <t>Nelson Corredor</t>
    </r>
  </si>
  <si>
    <r>
      <t xml:space="preserve">El riesgo no se ha materializado. No obstante se tiene presente la existencia del protocolo establecido para el efecto en el Sistema de gestión Documental - Maloka Aula SIG
</t>
    </r>
    <r>
      <rPr>
        <b/>
        <sz val="11"/>
        <color theme="1"/>
        <rFont val="Calibri"/>
        <family val="2"/>
      </rPr>
      <t>Responsable del Seguimiento:</t>
    </r>
    <r>
      <rPr>
        <sz val="11"/>
        <color theme="1"/>
        <rFont val="Calibri"/>
        <family val="2"/>
      </rPr>
      <t xml:space="preserve"> Nelson Corredor</t>
    </r>
  </si>
  <si>
    <r>
      <t xml:space="preserve">No se reporta materialización del riesgo por parte del responsable del proceso. Se recomienda la revisión del control del riesgo. 
</t>
    </r>
    <r>
      <rPr>
        <b/>
        <sz val="11"/>
        <color theme="1"/>
        <rFont val="Calibri"/>
        <family val="2"/>
      </rPr>
      <t>Responsable del Seguimiento:</t>
    </r>
    <r>
      <rPr>
        <sz val="11"/>
        <color theme="1"/>
        <rFont val="Calibri"/>
        <family val="2"/>
      </rPr>
      <t xml:space="preserve"> Juan Gutiérrez</t>
    </r>
  </si>
  <si>
    <r>
      <t xml:space="preserve">Durante el segundo cuatrimeste el riesgo no se materializó. No obstante se tiene presente la existencia del protocolo establecido para el efecto en el Sistema de gestión Documental - Maloka Aula SIG
</t>
    </r>
    <r>
      <rPr>
        <b/>
        <sz val="11"/>
        <color theme="1"/>
        <rFont val="Calibri"/>
        <family val="2"/>
      </rPr>
      <t>Responsable del Seguimiento:</t>
    </r>
    <r>
      <rPr>
        <sz val="11"/>
        <color theme="1"/>
        <rFont val="Calibri"/>
        <family val="2"/>
      </rPr>
      <t xml:space="preserve"> Nelson Corredor</t>
    </r>
  </si>
  <si>
    <r>
      <t xml:space="preserve">Para el primer cuatrimestre de la vigencia 2023 no se materializó el riesgo, dado en primer lugar que la mayoria de contratos del IDEP son por prestación de servicios profesionales o apoyo a la gestión, donde el riesgo financieros es mínimo, en segundo lugar que los contratos de compraventa se pagan una vez recibido el bien a satisfacción. Para ciertos procesos, el comité evaluador integrado por la parte jurídica, financiera y técnica, revisaron  las propuestas de los procesos de convocatoria pública (menor cuantía) con el fin de determinar la capacidad financiera y/o técnica y/o jurídica necesarias para la ejecución del contrato. Dicha evaluación fue publicada en el plataforma secop II.
</t>
    </r>
    <r>
      <rPr>
        <b/>
        <sz val="11"/>
        <color theme="1"/>
        <rFont val="Calibri"/>
        <family val="2"/>
      </rPr>
      <t xml:space="preserve">Responsable del Seguimiento: </t>
    </r>
    <r>
      <rPr>
        <sz val="11"/>
        <color theme="1"/>
        <rFont val="Calibri"/>
        <family val="2"/>
      </rPr>
      <t xml:space="preserve">Fabio Otálora
</t>
    </r>
  </si>
  <si>
    <r>
      <t xml:space="preserve">Para el primer cuatrimestre de la vigencia 2023 no se materializó el riesgo. el comité evaluador integrado por la parte jurídica, financiera y técnica revisaron objetivamente las propuestas los procesos de convocatoria pública, con el fin de determinar la capacidad financiera y/o técnica y/o jurídica necesarias para la ejecución del contrato, evaluación que es publicada en el plataforma secop II.
</t>
    </r>
    <r>
      <rPr>
        <b/>
        <sz val="11"/>
        <color theme="1"/>
        <rFont val="Calibri"/>
        <family val="2"/>
      </rPr>
      <t xml:space="preserve">Responsable del Seguimiento: </t>
    </r>
    <r>
      <rPr>
        <sz val="11"/>
        <color theme="1"/>
        <rFont val="Calibri"/>
        <family val="2"/>
      </rPr>
      <t xml:space="preserve">Fabio Otálora
</t>
    </r>
  </si>
  <si>
    <r>
      <t xml:space="preserve">No se reporta materialización del riesgo por parte del responsable del proceso.
</t>
    </r>
    <r>
      <rPr>
        <b/>
        <sz val="11"/>
        <color theme="1"/>
        <rFont val="Calibri"/>
        <family val="2"/>
      </rPr>
      <t xml:space="preserve">Responsable del Seguimiento: 
</t>
    </r>
    <r>
      <rPr>
        <sz val="11"/>
        <color theme="1"/>
        <rFont val="Calibri"/>
        <family val="2"/>
      </rPr>
      <t>Juan Gutiérrez</t>
    </r>
  </si>
  <si>
    <r>
      <t xml:space="preserve">Para el primer cuatrimestre de la vigencia 2023 no se materializó el riesgo. Se programa capacitación a supervisores para el semestre con distribución de las temáticas a los abogados.  
</t>
    </r>
    <r>
      <rPr>
        <b/>
        <sz val="11"/>
        <color theme="1"/>
        <rFont val="Calibri"/>
        <family val="2"/>
      </rPr>
      <t xml:space="preserve">Responsable del Seguimiento: </t>
    </r>
    <r>
      <rPr>
        <sz val="11"/>
        <color theme="1"/>
        <rFont val="Calibri"/>
        <family val="2"/>
      </rPr>
      <t xml:space="preserve">Fabio Otálora   
                                                                                                                                                                                                                                                                    </t>
    </r>
  </si>
  <si>
    <r>
      <t xml:space="preserve">No se reporta materialización del riesgo por parte del responsable del proceso. Se recomienda revisar el control dado que no es un riesgo de gestión sino de corrupción, por lo tanto se deben identificar los controles puntuales. 
</t>
    </r>
    <r>
      <rPr>
        <b/>
        <sz val="11"/>
        <color theme="1"/>
        <rFont val="Calibri"/>
        <family val="2"/>
      </rPr>
      <t xml:space="preserve">
Responsable del Seguimiento</t>
    </r>
    <r>
      <rPr>
        <sz val="11"/>
        <color theme="1"/>
        <rFont val="Calibri"/>
        <family val="2"/>
      </rPr>
      <t>:
Juan Gutiérrez</t>
    </r>
  </si>
  <si>
    <r>
      <t xml:space="preserve">Los documentos elaborados y/o allegados a la Oficina Jurídica cuentan con la proyección y /o revisión de los abogados  y aprobación del jefe de la Oficina Jurídica, realizando doble filtro en la  revisión de conceptos o actos administrativos mediante vistos buenos tanto del jurídico que proyecta como del jefe jurídico que aprueba.
</t>
    </r>
    <r>
      <rPr>
        <b/>
        <sz val="11"/>
        <color theme="1"/>
        <rFont val="Calibri"/>
        <family val="2"/>
      </rPr>
      <t xml:space="preserve">Responsable del Seguimiento: </t>
    </r>
    <r>
      <rPr>
        <sz val="11"/>
        <color theme="1"/>
        <rFont val="Calibri"/>
        <family val="2"/>
      </rPr>
      <t xml:space="preserve">Fabio Otálora
</t>
    </r>
  </si>
  <si>
    <t>ALCANCE:   Inicia con la identificación de los riesgos de Corrupción  por parte de cada uno de los procesos del IDEP y finaliza con la mitigación, seguimiento y control por parte de cada uno de los responsables enunciados en el presente documento</t>
  </si>
  <si>
    <t xml:space="preserve">TERMINOS Y DEFINICIONES:  </t>
  </si>
  <si>
    <t>ESTRUCTURA PARA LA GESTIÓN DEL RIESGO:  Metodologia: Política de Administración del riesgo del DAFP</t>
  </si>
  <si>
    <t>agosto de 2023</t>
  </si>
  <si>
    <t>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</si>
</sst>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quot; de &quot;mmmm&quot; de &quot;yyyy"/>
    <numFmt numFmtId="165" formatCode="0.0%"/>
    <numFmt numFmtId="166" formatCode="d/m/yyyy"/>
  </numFmts>
  <fonts count="101">
    <font>
      <sz val="11"/>
      <color theme="1"/>
      <name val="Calibri"/>
      <scheme val="minor"/>
    </font>
    <font>
      <b/>
      <sz val="20"/>
      <color rgb="FF000000"/>
      <name val="Arial"/>
    </font>
    <font>
      <sz val="11"/>
      <name val="Calibri"/>
    </font>
    <font>
      <sz val="11"/>
      <color theme="1"/>
      <name val="Calibri"/>
    </font>
    <font>
      <b/>
      <sz val="12"/>
      <color rgb="FF000000"/>
      <name val="Arial"/>
    </font>
    <font>
      <sz val="11"/>
      <color rgb="FF000000"/>
      <name val="Arial"/>
    </font>
    <font>
      <b/>
      <sz val="14"/>
      <color rgb="FF000000"/>
      <name val="Arial"/>
    </font>
    <font>
      <b/>
      <sz val="11"/>
      <color rgb="FFFFFFFF"/>
      <name val="Arial"/>
    </font>
    <font>
      <b/>
      <sz val="11"/>
      <color rgb="FF000000"/>
      <name val="Arial"/>
    </font>
    <font>
      <sz val="8"/>
      <color theme="1"/>
      <name val="Calibri"/>
    </font>
    <font>
      <sz val="10"/>
      <color theme="1"/>
      <name val="Calibri"/>
    </font>
    <font>
      <b/>
      <sz val="11"/>
      <color theme="1"/>
      <name val="Calibri"/>
    </font>
    <font>
      <sz val="10"/>
      <color theme="1"/>
      <name val="Arial"/>
    </font>
    <font>
      <b/>
      <sz val="10"/>
      <color theme="1"/>
      <name val="Arial"/>
    </font>
    <font>
      <sz val="10"/>
      <color rgb="FF000000"/>
      <name val="Arial"/>
    </font>
    <font>
      <sz val="11"/>
      <color theme="1"/>
      <name val="Arial Narrow"/>
    </font>
    <font>
      <b/>
      <sz val="14"/>
      <color rgb="FFFFFFFF"/>
      <name val="Calibri"/>
    </font>
    <font>
      <b/>
      <sz val="14"/>
      <color rgb="FFFFFFFF"/>
      <name val="Arial Narrow"/>
    </font>
    <font>
      <b/>
      <sz val="14"/>
      <color theme="0"/>
      <name val="Arial Narrow"/>
    </font>
    <font>
      <sz val="14"/>
      <color theme="0"/>
      <name val="Arial Narrow"/>
    </font>
    <font>
      <b/>
      <sz val="12"/>
      <color rgb="FFFFFFFF"/>
      <name val="Calibri"/>
    </font>
    <font>
      <b/>
      <sz val="11"/>
      <color theme="1"/>
      <name val="Arial Narrow"/>
    </font>
    <font>
      <sz val="10"/>
      <color theme="1"/>
      <name val="Arial Narrow"/>
    </font>
    <font>
      <u/>
      <sz val="11"/>
      <color theme="10"/>
      <name val="Calibri"/>
    </font>
    <font>
      <u/>
      <sz val="11"/>
      <color rgb="FF0000FF"/>
      <name val="Calibri"/>
    </font>
    <font>
      <u/>
      <sz val="11"/>
      <color theme="10"/>
      <name val="Calibri"/>
    </font>
    <font>
      <u/>
      <sz val="11"/>
      <color theme="1"/>
      <name val="Calibri"/>
    </font>
    <font>
      <u/>
      <sz val="11"/>
      <color theme="10"/>
      <name val="Calibri"/>
    </font>
    <font>
      <u/>
      <sz val="11"/>
      <color theme="1"/>
      <name val="Calibri"/>
    </font>
    <font>
      <u/>
      <sz val="11"/>
      <color rgb="FF0000FF"/>
      <name val="Calibri"/>
    </font>
    <font>
      <u/>
      <sz val="11"/>
      <color theme="1"/>
      <name val="Calibri"/>
    </font>
    <font>
      <u/>
      <sz val="11"/>
      <color theme="1"/>
      <name val="Calibri"/>
    </font>
    <font>
      <u/>
      <sz val="11"/>
      <color theme="10"/>
      <name val="Calibri"/>
    </font>
    <font>
      <u/>
      <sz val="11"/>
      <color rgb="FF0000FF"/>
      <name val="Calibri"/>
    </font>
    <font>
      <u/>
      <sz val="11"/>
      <color rgb="FF1155CC"/>
      <name val="Calibri"/>
    </font>
    <font>
      <sz val="11"/>
      <color rgb="FF000000"/>
      <name val="Calibri"/>
    </font>
    <font>
      <u/>
      <sz val="11"/>
      <color rgb="FF0000FF"/>
      <name val="Calibri"/>
    </font>
    <font>
      <sz val="11"/>
      <color rgb="FF000000"/>
      <name val="Calibri"/>
    </font>
    <font>
      <u/>
      <sz val="11"/>
      <color theme="1"/>
      <name val="Calibri"/>
    </font>
    <font>
      <b/>
      <u/>
      <sz val="11"/>
      <color rgb="FF000000"/>
      <name val="Calibri"/>
    </font>
    <font>
      <u/>
      <sz val="11"/>
      <color theme="1"/>
      <name val="Calibri"/>
    </font>
    <font>
      <sz val="11"/>
      <color rgb="FF000000"/>
      <name val="Roboto"/>
    </font>
    <font>
      <u/>
      <sz val="11"/>
      <color rgb="FF0000FF"/>
      <name val="Calibri"/>
    </font>
    <font>
      <u/>
      <sz val="11"/>
      <color rgb="FF000000"/>
      <name val="Calibri"/>
    </font>
    <font>
      <u/>
      <sz val="11"/>
      <color theme="10"/>
      <name val="Calibri"/>
    </font>
    <font>
      <sz val="11"/>
      <color theme="10"/>
      <name val="Calibri"/>
    </font>
    <font>
      <u/>
      <sz val="11"/>
      <color rgb="FF000000"/>
      <name val="Calibri"/>
    </font>
    <font>
      <u/>
      <sz val="11"/>
      <color rgb="FF0000FF"/>
      <name val="Calibri"/>
    </font>
    <font>
      <sz val="11"/>
      <color rgb="FF000000"/>
      <name val="Arial Narrow"/>
    </font>
    <font>
      <u/>
      <sz val="10"/>
      <color theme="1"/>
      <name val="Arial Narrow"/>
    </font>
    <font>
      <u/>
      <sz val="11"/>
      <color rgb="FF0000FF"/>
      <name val="Arial Narrow"/>
    </font>
    <font>
      <u/>
      <sz val="11"/>
      <color rgb="FF0000FF"/>
      <name val="Arial Narrow"/>
    </font>
    <font>
      <u/>
      <sz val="11"/>
      <color theme="1"/>
      <name val="Arial Narrow"/>
    </font>
    <font>
      <u/>
      <sz val="11"/>
      <color theme="1"/>
      <name val="Arial Narrow"/>
    </font>
    <font>
      <u/>
      <sz val="11"/>
      <color rgb="FF0000FF"/>
      <name val="Calibri"/>
    </font>
    <font>
      <u/>
      <sz val="11"/>
      <color theme="10"/>
      <name val="Calibri"/>
    </font>
    <font>
      <b/>
      <sz val="18"/>
      <color theme="1"/>
      <name val="Arial Narrow"/>
    </font>
    <font>
      <sz val="18"/>
      <color theme="1"/>
      <name val="Arial"/>
    </font>
    <font>
      <b/>
      <sz val="20"/>
      <color rgb="FF000000"/>
      <name val="Arial Narrow"/>
    </font>
    <font>
      <sz val="20"/>
      <color rgb="FF000000"/>
      <name val="Arial Narrow"/>
    </font>
    <font>
      <sz val="20"/>
      <color rgb="FFFFFFFF"/>
      <name val="Arial Narrow"/>
    </font>
    <font>
      <b/>
      <sz val="26"/>
      <color theme="1"/>
      <name val="Arial Narrow"/>
    </font>
    <font>
      <sz val="24"/>
      <color theme="1"/>
      <name val="Arial"/>
    </font>
    <font>
      <b/>
      <sz val="24"/>
      <color rgb="FF000000"/>
      <name val="Arial Narrow"/>
    </font>
    <font>
      <sz val="11"/>
      <color theme="0"/>
      <name val="Calibri"/>
    </font>
    <font>
      <sz val="26"/>
      <color rgb="FF000000"/>
      <name val="Arial Narrow"/>
    </font>
    <font>
      <sz val="26"/>
      <color rgb="FFFFFFFF"/>
      <name val="Arial Narrow"/>
    </font>
    <font>
      <sz val="16"/>
      <color theme="1"/>
      <name val="Arial Narrow"/>
    </font>
    <font>
      <sz val="16"/>
      <color rgb="FF000000"/>
      <name val="Arial Narrow"/>
    </font>
    <font>
      <sz val="16"/>
      <color theme="1"/>
      <name val="Calibri"/>
    </font>
    <font>
      <sz val="11"/>
      <color theme="1"/>
      <name val="Arial"/>
    </font>
    <font>
      <sz val="12"/>
      <color theme="1"/>
      <name val="Arial"/>
    </font>
    <font>
      <sz val="12"/>
      <color rgb="FF000000"/>
      <name val="Arial"/>
    </font>
    <font>
      <b/>
      <sz val="9"/>
      <color theme="1"/>
      <name val="Arial Narrow"/>
    </font>
    <font>
      <sz val="10"/>
      <color rgb="FF000000"/>
      <name val="Arial Narrow"/>
    </font>
    <font>
      <sz val="11"/>
      <color rgb="FFFF0000"/>
      <name val="Arial Narrow"/>
    </font>
    <font>
      <i/>
      <sz val="11"/>
      <color theme="1"/>
      <name val="Calibri"/>
    </font>
    <font>
      <sz val="11"/>
      <color rgb="FFFF0000"/>
      <name val="Calibri"/>
    </font>
    <font>
      <i/>
      <sz val="10"/>
      <color theme="1"/>
      <name val="Calibri"/>
    </font>
    <font>
      <b/>
      <u/>
      <sz val="11"/>
      <color theme="1"/>
      <name val="Calibri"/>
    </font>
    <font>
      <b/>
      <i/>
      <sz val="11"/>
      <color theme="1"/>
      <name val="Calibri"/>
    </font>
    <font>
      <b/>
      <sz val="11"/>
      <color rgb="FF000000"/>
      <name val="Calibri"/>
    </font>
    <font>
      <u/>
      <sz val="10"/>
      <color rgb="FF1155CC"/>
      <name val="Arial Narrow"/>
    </font>
    <font>
      <b/>
      <sz val="11"/>
      <color rgb="FF000000"/>
      <name val="Arial Narrow"/>
    </font>
    <font>
      <b/>
      <sz val="12"/>
      <color rgb="FFE36C09"/>
      <name val="Arial"/>
    </font>
    <font>
      <u/>
      <sz val="11"/>
      <color theme="10"/>
      <name val="Calibri"/>
      <scheme val="minor"/>
    </font>
    <font>
      <sz val="11"/>
      <color theme="1"/>
      <name val="Calibri"/>
      <family val="2"/>
    </font>
    <font>
      <sz val="11"/>
      <name val="Calibri"/>
      <family val="2"/>
    </font>
    <font>
      <sz val="11"/>
      <color rgb="FF000000"/>
      <name val="Calibri"/>
      <family val="2"/>
    </font>
    <font>
      <b/>
      <sz val="11"/>
      <color theme="1"/>
      <name val="Calibri"/>
      <family val="2"/>
    </font>
    <font>
      <u/>
      <sz val="11"/>
      <color theme="10"/>
      <name val="Calibri"/>
      <family val="2"/>
    </font>
    <font>
      <u/>
      <sz val="11"/>
      <color rgb="FF0000FF"/>
      <name val="Calibri"/>
      <family val="2"/>
    </font>
    <font>
      <u/>
      <sz val="11"/>
      <color theme="1"/>
      <name val="Calibri"/>
      <family val="2"/>
    </font>
    <font>
      <b/>
      <sz val="11"/>
      <color rgb="FFFFFFFF"/>
      <name val="Calibri"/>
      <family val="2"/>
    </font>
    <font>
      <b/>
      <sz val="11"/>
      <color theme="0"/>
      <name val="Calibri"/>
      <family val="2"/>
    </font>
    <font>
      <sz val="11"/>
      <color theme="0"/>
      <name val="Calibri"/>
      <family val="2"/>
    </font>
    <font>
      <u/>
      <sz val="11"/>
      <color rgb="FF000000"/>
      <name val="Calibri"/>
      <family val="2"/>
    </font>
    <font>
      <u/>
      <sz val="11"/>
      <color rgb="FF1155CC"/>
      <name val="Calibri"/>
      <family val="2"/>
    </font>
    <font>
      <b/>
      <u/>
      <sz val="11"/>
      <color rgb="FF000000"/>
      <name val="Calibri"/>
      <family val="2"/>
    </font>
    <font>
      <sz val="11"/>
      <color rgb="FF0000FF"/>
      <name val="Calibri"/>
      <family val="2"/>
    </font>
    <font>
      <b/>
      <sz val="11"/>
      <name val="Calibri"/>
      <family val="2"/>
    </font>
  </fonts>
  <fills count="36">
    <fill>
      <patternFill patternType="none"/>
    </fill>
    <fill>
      <patternFill patternType="gray125"/>
    </fill>
    <fill>
      <patternFill patternType="solid">
        <fgColor rgb="FF99CCFF"/>
        <bgColor rgb="FF99CCFF"/>
      </patternFill>
    </fill>
    <fill>
      <patternFill patternType="solid">
        <fgColor rgb="FFFFCC99"/>
        <bgColor rgb="FFFFCC99"/>
      </patternFill>
    </fill>
    <fill>
      <patternFill patternType="solid">
        <fgColor rgb="FF969696"/>
        <bgColor rgb="FF969696"/>
      </patternFill>
    </fill>
    <fill>
      <patternFill patternType="solid">
        <fgColor rgb="FF993300"/>
        <bgColor rgb="FF993300"/>
      </patternFill>
    </fill>
    <fill>
      <patternFill patternType="solid">
        <fgColor rgb="FF00CCFF"/>
        <bgColor rgb="FF00CCFF"/>
      </patternFill>
    </fill>
    <fill>
      <patternFill patternType="solid">
        <fgColor rgb="FF99CC00"/>
        <bgColor rgb="FF99CC00"/>
      </patternFill>
    </fill>
    <fill>
      <patternFill patternType="solid">
        <fgColor rgb="FFC0C0C0"/>
        <bgColor rgb="FFC0C0C0"/>
      </patternFill>
    </fill>
    <fill>
      <patternFill patternType="solid">
        <fgColor rgb="FFFF9900"/>
        <bgColor rgb="FFFF9900"/>
      </patternFill>
    </fill>
    <fill>
      <patternFill patternType="solid">
        <fgColor rgb="FF808080"/>
        <bgColor rgb="FF808080"/>
      </patternFill>
    </fill>
    <fill>
      <patternFill patternType="solid">
        <fgColor rgb="FFFFFFFF"/>
        <bgColor rgb="FFFFFFFF"/>
      </patternFill>
    </fill>
    <fill>
      <patternFill patternType="solid">
        <fgColor theme="0"/>
        <bgColor theme="0"/>
      </patternFill>
    </fill>
    <fill>
      <patternFill patternType="solid">
        <fgColor rgb="FFD0CECE"/>
        <bgColor rgb="FFD0CECE"/>
      </patternFill>
    </fill>
    <fill>
      <patternFill patternType="solid">
        <fgColor theme="7"/>
        <bgColor theme="7"/>
      </patternFill>
    </fill>
    <fill>
      <patternFill patternType="solid">
        <fgColor rgb="FF953734"/>
        <bgColor rgb="FF953734"/>
      </patternFill>
    </fill>
    <fill>
      <patternFill patternType="solid">
        <fgColor theme="4"/>
        <bgColor theme="4"/>
      </patternFill>
    </fill>
    <fill>
      <patternFill patternType="solid">
        <fgColor rgb="FF7030A0"/>
        <bgColor rgb="FF7030A0"/>
      </patternFill>
    </fill>
    <fill>
      <patternFill patternType="solid">
        <fgColor rgb="FF31859B"/>
        <bgColor rgb="FF31859B"/>
      </patternFill>
    </fill>
    <fill>
      <patternFill patternType="solid">
        <fgColor rgb="FF76923C"/>
        <bgColor rgb="FF76923C"/>
      </patternFill>
    </fill>
    <fill>
      <patternFill patternType="solid">
        <fgColor rgb="FFB2A1C7"/>
        <bgColor rgb="FFB2A1C7"/>
      </patternFill>
    </fill>
    <fill>
      <patternFill patternType="solid">
        <fgColor rgb="FF3F3151"/>
        <bgColor rgb="FF3F3151"/>
      </patternFill>
    </fill>
    <fill>
      <patternFill patternType="solid">
        <fgColor rgb="FFD99594"/>
        <bgColor rgb="FFD99594"/>
      </patternFill>
    </fill>
    <fill>
      <patternFill patternType="solid">
        <fgColor rgb="FF632423"/>
        <bgColor rgb="FF632423"/>
      </patternFill>
    </fill>
    <fill>
      <patternFill patternType="solid">
        <fgColor rgb="FFB8CCE4"/>
        <bgColor rgb="FFB8CCE4"/>
      </patternFill>
    </fill>
    <fill>
      <patternFill patternType="solid">
        <fgColor rgb="FFFF0000"/>
        <bgColor rgb="FFFF0000"/>
      </patternFill>
    </fill>
    <fill>
      <patternFill patternType="solid">
        <fgColor rgb="FFFFFF00"/>
        <bgColor rgb="FFFFFF00"/>
      </patternFill>
    </fill>
    <fill>
      <patternFill patternType="solid">
        <fgColor rgb="FF00B0F0"/>
        <bgColor rgb="FF00B0F0"/>
      </patternFill>
    </fill>
    <fill>
      <patternFill patternType="solid">
        <fgColor rgb="FF92CDDC"/>
        <bgColor rgb="FF92CDDC"/>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theme="2" tint="-0.249977111117893"/>
        <bgColor rgb="FFD0CECE"/>
      </patternFill>
    </fill>
    <fill>
      <patternFill patternType="solid">
        <fgColor theme="2" tint="-0.249977111117893"/>
        <bgColor indexed="64"/>
      </patternFill>
    </fill>
  </fills>
  <borders count="113">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CCCCCC"/>
      </top>
      <bottom/>
      <diagonal/>
    </border>
    <border>
      <left style="medium">
        <color rgb="FFCCCCCC"/>
      </left>
      <right/>
      <top style="medium">
        <color rgb="FFCCCCCC"/>
      </top>
      <bottom/>
      <diagonal/>
    </border>
    <border>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medium">
        <color rgb="FF000000"/>
      </right>
      <top/>
      <bottom style="thin">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style="thin">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right/>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s>
  <cellStyleXfs count="2">
    <xf numFmtId="0" fontId="0" fillId="0" borderId="0"/>
    <xf numFmtId="0" fontId="85" fillId="0" borderId="0" applyNumberFormat="0" applyFill="0" applyBorder="0" applyAlignment="0" applyProtection="0"/>
  </cellStyleXfs>
  <cellXfs count="616">
    <xf numFmtId="0" fontId="0" fillId="0" borderId="0" xfId="0"/>
    <xf numFmtId="0" fontId="3" fillId="0" borderId="0" xfId="0" applyFont="1"/>
    <xf numFmtId="164" fontId="4" fillId="3" borderId="18" xfId="0" applyNumberFormat="1" applyFont="1" applyFill="1" applyBorder="1" applyAlignment="1">
      <alignment horizontal="center" vertical="center" wrapText="1"/>
    </xf>
    <xf numFmtId="0" fontId="5" fillId="0" borderId="0" xfId="0" applyFont="1"/>
    <xf numFmtId="0" fontId="7" fillId="5" borderId="21" xfId="0" applyFont="1" applyFill="1" applyBorder="1" applyAlignment="1">
      <alignment horizontal="center"/>
    </xf>
    <xf numFmtId="0" fontId="7" fillId="5" borderId="21" xfId="0" applyFont="1" applyFill="1" applyBorder="1" applyAlignment="1">
      <alignment horizontal="center" wrapText="1"/>
    </xf>
    <xf numFmtId="0" fontId="5" fillId="6" borderId="22" xfId="0" applyFont="1" applyFill="1" applyBorder="1"/>
    <xf numFmtId="0" fontId="5" fillId="6" borderId="21" xfId="0" applyFont="1" applyFill="1" applyBorder="1" applyAlignment="1">
      <alignment horizontal="center"/>
    </xf>
    <xf numFmtId="0" fontId="5" fillId="6" borderId="23" xfId="0" applyFont="1" applyFill="1" applyBorder="1" applyAlignment="1">
      <alignment horizontal="center"/>
    </xf>
    <xf numFmtId="0" fontId="8" fillId="6" borderId="22" xfId="0" applyFont="1" applyFill="1" applyBorder="1" applyAlignment="1">
      <alignment horizontal="center"/>
    </xf>
    <xf numFmtId="0" fontId="5" fillId="6" borderId="22" xfId="0" applyFont="1" applyFill="1" applyBorder="1" applyAlignment="1">
      <alignment horizontal="center"/>
    </xf>
    <xf numFmtId="0" fontId="5" fillId="6" borderId="24" xfId="0" applyFont="1" applyFill="1" applyBorder="1" applyAlignment="1">
      <alignment horizontal="center"/>
    </xf>
    <xf numFmtId="0" fontId="5" fillId="7" borderId="22" xfId="0" applyFont="1" applyFill="1" applyBorder="1"/>
    <xf numFmtId="0" fontId="5" fillId="7" borderId="21" xfId="0" applyFont="1" applyFill="1" applyBorder="1" applyAlignment="1">
      <alignment horizontal="center"/>
    </xf>
    <xf numFmtId="0" fontId="5" fillId="7" borderId="23" xfId="0" applyFont="1" applyFill="1" applyBorder="1" applyAlignment="1">
      <alignment horizontal="center"/>
    </xf>
    <xf numFmtId="0" fontId="8" fillId="7" borderId="22" xfId="0" applyFont="1" applyFill="1" applyBorder="1" applyAlignment="1">
      <alignment horizontal="center"/>
    </xf>
    <xf numFmtId="0" fontId="5" fillId="8" borderId="22" xfId="0" applyFont="1" applyFill="1" applyBorder="1"/>
    <xf numFmtId="0" fontId="5" fillId="8" borderId="21" xfId="0" applyFont="1" applyFill="1" applyBorder="1" applyAlignment="1">
      <alignment horizontal="center"/>
    </xf>
    <xf numFmtId="0" fontId="5" fillId="8" borderId="23" xfId="0" applyFont="1" applyFill="1" applyBorder="1" applyAlignment="1">
      <alignment horizontal="center"/>
    </xf>
    <xf numFmtId="0" fontId="8" fillId="8" borderId="22" xfId="0" applyFont="1" applyFill="1" applyBorder="1" applyAlignment="1">
      <alignment horizontal="center"/>
    </xf>
    <xf numFmtId="0" fontId="5" fillId="9" borderId="22" xfId="0" applyFont="1" applyFill="1" applyBorder="1"/>
    <xf numFmtId="0" fontId="5" fillId="9" borderId="21" xfId="0" applyFont="1" applyFill="1" applyBorder="1" applyAlignment="1">
      <alignment horizontal="center"/>
    </xf>
    <xf numFmtId="0" fontId="5" fillId="9" borderId="23" xfId="0" applyFont="1" applyFill="1" applyBorder="1" applyAlignment="1">
      <alignment horizontal="center"/>
    </xf>
    <xf numFmtId="0" fontId="8" fillId="9" borderId="22" xfId="0" applyFont="1" applyFill="1" applyBorder="1" applyAlignment="1">
      <alignment horizontal="center"/>
    </xf>
    <xf numFmtId="0" fontId="4" fillId="10" borderId="22" xfId="0" applyFont="1" applyFill="1" applyBorder="1" applyAlignment="1">
      <alignment horizontal="right"/>
    </xf>
    <xf numFmtId="0" fontId="4" fillId="10" borderId="22" xfId="0" applyFont="1" applyFill="1" applyBorder="1" applyAlignment="1">
      <alignment horizontal="center"/>
    </xf>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1" fillId="0" borderId="25" xfId="0" applyFont="1" applyBorder="1" applyAlignment="1">
      <alignment wrapText="1"/>
    </xf>
    <xf numFmtId="0" fontId="3" fillId="0" borderId="25" xfId="0" applyFont="1" applyBorder="1" applyAlignment="1">
      <alignment wrapText="1"/>
    </xf>
    <xf numFmtId="0" fontId="12" fillId="0" borderId="26"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12" fillId="12" borderId="40" xfId="0" applyFont="1" applyFill="1" applyBorder="1" applyAlignment="1">
      <alignment vertical="center" wrapText="1"/>
    </xf>
    <xf numFmtId="0" fontId="12" fillId="12" borderId="40" xfId="0" applyFont="1" applyFill="1" applyBorder="1" applyAlignment="1">
      <alignment horizontal="center" vertical="center" wrapText="1"/>
    </xf>
    <xf numFmtId="0" fontId="15" fillId="0" borderId="0" xfId="0" applyFont="1"/>
    <xf numFmtId="0" fontId="17" fillId="16" borderId="45" xfId="0" applyFont="1" applyFill="1" applyBorder="1" applyAlignment="1">
      <alignment horizontal="center" vertical="center" textRotation="90"/>
    </xf>
    <xf numFmtId="0" fontId="18" fillId="16" borderId="46" xfId="0" applyFont="1" applyFill="1" applyBorder="1" applyAlignment="1">
      <alignment horizontal="center" vertical="center" wrapText="1"/>
    </xf>
    <xf numFmtId="0" fontId="18" fillId="16" borderId="46" xfId="0" applyFont="1" applyFill="1" applyBorder="1" applyAlignment="1">
      <alignment horizontal="center" vertical="center"/>
    </xf>
    <xf numFmtId="0" fontId="18" fillId="17" borderId="46" xfId="0" applyFont="1" applyFill="1" applyBorder="1" applyAlignment="1">
      <alignment horizontal="center" vertical="center" wrapText="1"/>
    </xf>
    <xf numFmtId="0" fontId="18" fillId="9" borderId="46" xfId="0" applyFont="1" applyFill="1" applyBorder="1" applyAlignment="1">
      <alignment horizontal="center" vertical="center"/>
    </xf>
    <xf numFmtId="0" fontId="18" fillId="9" borderId="46" xfId="0" applyFont="1" applyFill="1" applyBorder="1" applyAlignment="1">
      <alignment horizontal="center" vertical="center" wrapText="1"/>
    </xf>
    <xf numFmtId="0" fontId="18" fillId="16" borderId="46" xfId="0" applyFont="1" applyFill="1" applyBorder="1" applyAlignment="1">
      <alignment horizontal="center" vertical="center" textRotation="90" wrapText="1"/>
    </xf>
    <xf numFmtId="0" fontId="20" fillId="7" borderId="22" xfId="0" applyFont="1" applyFill="1" applyBorder="1" applyAlignment="1">
      <alignment horizontal="center" vertical="center" wrapText="1"/>
    </xf>
    <xf numFmtId="0" fontId="20" fillId="19" borderId="22" xfId="0" applyFont="1" applyFill="1" applyBorder="1" applyAlignment="1">
      <alignment horizontal="center" vertical="center" wrapText="1"/>
    </xf>
    <xf numFmtId="0" fontId="20" fillId="20" borderId="52" xfId="0" applyFont="1" applyFill="1" applyBorder="1" applyAlignment="1">
      <alignment horizontal="center" vertical="center" wrapText="1"/>
    </xf>
    <xf numFmtId="0" fontId="20" fillId="21" borderId="52" xfId="0" applyFont="1" applyFill="1" applyBorder="1" applyAlignment="1">
      <alignment horizontal="center" vertical="center" wrapText="1"/>
    </xf>
    <xf numFmtId="0" fontId="20" fillId="22" borderId="52" xfId="0" applyFont="1" applyFill="1" applyBorder="1" applyAlignment="1">
      <alignment horizontal="center" vertical="center" wrapText="1"/>
    </xf>
    <xf numFmtId="0" fontId="20" fillId="23" borderId="52" xfId="0" applyFont="1" applyFill="1" applyBorder="1" applyAlignment="1">
      <alignment horizontal="center" vertical="center" wrapText="1"/>
    </xf>
    <xf numFmtId="0" fontId="3" fillId="0" borderId="53" xfId="0" applyFont="1" applyBorder="1"/>
    <xf numFmtId="0" fontId="3" fillId="0" borderId="54" xfId="0" applyFont="1" applyBorder="1"/>
    <xf numFmtId="0" fontId="3" fillId="17" borderId="46" xfId="0" applyFont="1" applyFill="1" applyBorder="1"/>
    <xf numFmtId="0" fontId="3" fillId="0" borderId="54" xfId="0" applyFont="1" applyBorder="1" applyAlignment="1">
      <alignment horizontal="center"/>
    </xf>
    <xf numFmtId="0" fontId="18" fillId="9" borderId="55" xfId="0" applyFont="1" applyFill="1" applyBorder="1" applyAlignment="1">
      <alignment horizontal="center" vertical="center" textRotation="90"/>
    </xf>
    <xf numFmtId="49" fontId="18" fillId="9" borderId="55" xfId="0" applyNumberFormat="1" applyFont="1" applyFill="1" applyBorder="1" applyAlignment="1">
      <alignment vertical="center" textRotation="90" wrapText="1"/>
    </xf>
    <xf numFmtId="49" fontId="18" fillId="9" borderId="55" xfId="0" applyNumberFormat="1" applyFont="1" applyFill="1" applyBorder="1" applyAlignment="1">
      <alignment horizontal="center" vertical="center" wrapText="1"/>
    </xf>
    <xf numFmtId="49" fontId="18" fillId="2" borderId="55" xfId="0" applyNumberFormat="1" applyFont="1" applyFill="1" applyBorder="1" applyAlignment="1">
      <alignment vertical="center" textRotation="90" wrapText="1"/>
    </xf>
    <xf numFmtId="49" fontId="18" fillId="2" borderId="55" xfId="0" applyNumberFormat="1" applyFont="1" applyFill="1" applyBorder="1" applyAlignment="1">
      <alignment horizontal="center" vertical="center" wrapText="1"/>
    </xf>
    <xf numFmtId="0" fontId="20" fillId="7" borderId="56" xfId="0" applyFont="1" applyFill="1" applyBorder="1" applyAlignment="1">
      <alignment horizontal="center" vertical="center" wrapText="1"/>
    </xf>
    <xf numFmtId="0" fontId="20" fillId="7" borderId="57" xfId="0" applyFont="1" applyFill="1" applyBorder="1" applyAlignment="1">
      <alignment horizontal="center" vertical="center" wrapText="1"/>
    </xf>
    <xf numFmtId="0" fontId="20" fillId="7" borderId="55" xfId="0" applyFont="1" applyFill="1" applyBorder="1" applyAlignment="1">
      <alignment horizontal="center" vertical="center" wrapText="1"/>
    </xf>
    <xf numFmtId="0" fontId="20" fillId="19" borderId="55" xfId="0" applyFont="1" applyFill="1" applyBorder="1" applyAlignment="1">
      <alignment horizontal="center" vertical="center" wrapText="1"/>
    </xf>
    <xf numFmtId="0" fontId="20" fillId="14" borderId="58" xfId="0" applyFont="1" applyFill="1" applyBorder="1" applyAlignment="1">
      <alignment horizontal="center" vertical="center" wrapText="1"/>
    </xf>
    <xf numFmtId="0" fontId="20" fillId="14" borderId="59" xfId="0" applyFont="1" applyFill="1" applyBorder="1" applyAlignment="1">
      <alignment horizontal="center" vertical="center" wrapText="1"/>
    </xf>
    <xf numFmtId="0" fontId="20" fillId="20" borderId="59" xfId="0" applyFont="1" applyFill="1" applyBorder="1" applyAlignment="1">
      <alignment horizontal="center" vertical="center" wrapText="1"/>
    </xf>
    <xf numFmtId="0" fontId="20" fillId="21" borderId="59" xfId="0" applyFont="1" applyFill="1" applyBorder="1" applyAlignment="1">
      <alignment horizontal="center" vertical="center" wrapText="1"/>
    </xf>
    <xf numFmtId="0" fontId="20" fillId="15" borderId="56" xfId="0" applyFont="1" applyFill="1" applyBorder="1" applyAlignment="1">
      <alignment horizontal="center" vertical="center" wrapText="1"/>
    </xf>
    <xf numFmtId="0" fontId="20" fillId="15" borderId="59" xfId="0" applyFont="1" applyFill="1" applyBorder="1" applyAlignment="1">
      <alignment horizontal="center" vertical="center" wrapText="1"/>
    </xf>
    <xf numFmtId="0" fontId="20" fillId="22" borderId="59" xfId="0" applyFont="1" applyFill="1" applyBorder="1" applyAlignment="1">
      <alignment horizontal="center" vertical="center" wrapText="1"/>
    </xf>
    <xf numFmtId="0" fontId="20" fillId="23" borderId="59" xfId="0" applyFont="1" applyFill="1" applyBorder="1" applyAlignment="1">
      <alignment horizontal="center" vertical="center" wrapText="1"/>
    </xf>
    <xf numFmtId="0" fontId="15" fillId="0" borderId="60" xfId="0" applyFont="1" applyBorder="1" applyAlignment="1">
      <alignment horizontal="center" vertical="center"/>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2" xfId="0" applyFont="1" applyBorder="1" applyAlignment="1">
      <alignment horizontal="center" vertical="center"/>
    </xf>
    <xf numFmtId="0" fontId="21" fillId="0" borderId="62" xfId="0" applyFont="1" applyBorder="1" applyAlignment="1">
      <alignment horizontal="center" vertical="center" wrapText="1"/>
    </xf>
    <xf numFmtId="9" fontId="15" fillId="0" borderId="62" xfId="0" applyNumberFormat="1" applyFont="1" applyBorder="1" applyAlignment="1">
      <alignment horizontal="center" vertical="center" wrapText="1"/>
    </xf>
    <xf numFmtId="0" fontId="21" fillId="0" borderId="62" xfId="0" applyFont="1" applyBorder="1" applyAlignment="1">
      <alignment horizontal="center" vertical="center"/>
    </xf>
    <xf numFmtId="0" fontId="22" fillId="0" borderId="62" xfId="0" applyFont="1" applyBorder="1" applyAlignment="1">
      <alignment horizontal="center" vertical="center" wrapText="1"/>
    </xf>
    <xf numFmtId="0" fontId="15" fillId="0" borderId="62" xfId="0" applyFont="1" applyBorder="1" applyAlignment="1">
      <alignment horizontal="center" vertical="center" textRotation="90"/>
    </xf>
    <xf numFmtId="9" fontId="15" fillId="0" borderId="62" xfId="0" applyNumberFormat="1" applyFont="1" applyBorder="1" applyAlignment="1">
      <alignment horizontal="center" vertical="center"/>
    </xf>
    <xf numFmtId="165" fontId="15" fillId="0" borderId="62" xfId="0" applyNumberFormat="1" applyFont="1" applyBorder="1" applyAlignment="1">
      <alignment horizontal="center" vertical="center"/>
    </xf>
    <xf numFmtId="0" fontId="21" fillId="0" borderId="62" xfId="0" applyFont="1" applyBorder="1" applyAlignment="1">
      <alignment horizontal="center" vertical="center" textRotation="90" wrapText="1"/>
    </xf>
    <xf numFmtId="0" fontId="21" fillId="0" borderId="62" xfId="0" applyFont="1" applyBorder="1" applyAlignment="1">
      <alignment horizontal="center" vertical="center" textRotation="90"/>
    </xf>
    <xf numFmtId="0" fontId="15" fillId="12" borderId="62" xfId="0" applyFont="1" applyFill="1" applyBorder="1" applyAlignment="1">
      <alignment horizontal="left" vertical="center" wrapText="1"/>
    </xf>
    <xf numFmtId="166" fontId="15" fillId="0" borderId="62" xfId="0" applyNumberFormat="1" applyFont="1" applyBorder="1" applyAlignment="1">
      <alignment horizontal="center" vertical="center"/>
    </xf>
    <xf numFmtId="0" fontId="12" fillId="0" borderId="62"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2" xfId="0" applyFont="1" applyBorder="1" applyAlignment="1">
      <alignment horizontal="center" vertical="center"/>
    </xf>
    <xf numFmtId="0" fontId="15" fillId="12" borderId="63" xfId="0" applyFont="1" applyFill="1" applyBorder="1" applyAlignment="1">
      <alignment horizontal="center" vertical="center"/>
    </xf>
    <xf numFmtId="0" fontId="3" fillId="9" borderId="62" xfId="0" applyFont="1" applyFill="1" applyBorder="1" applyAlignment="1">
      <alignment vertical="top" wrapText="1"/>
    </xf>
    <xf numFmtId="0" fontId="3" fillId="0" borderId="62" xfId="0" applyFont="1" applyBorder="1" applyAlignment="1">
      <alignment vertical="top" wrapText="1"/>
    </xf>
    <xf numFmtId="0" fontId="3" fillId="12" borderId="62" xfId="0" applyFont="1" applyFill="1" applyBorder="1" applyAlignment="1">
      <alignment vertical="top" wrapText="1"/>
    </xf>
    <xf numFmtId="0" fontId="3" fillId="0" borderId="62" xfId="0" applyFont="1" applyBorder="1" applyAlignment="1">
      <alignment vertical="center"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3" fillId="0" borderId="38" xfId="0" applyFont="1" applyBorder="1" applyAlignment="1">
      <alignment vertical="center" wrapText="1"/>
    </xf>
    <xf numFmtId="0" fontId="3" fillId="0" borderId="22" xfId="0" applyFont="1" applyBorder="1" applyAlignment="1">
      <alignment vertical="top" wrapText="1"/>
    </xf>
    <xf numFmtId="0" fontId="3" fillId="0" borderId="36" xfId="0" applyFont="1" applyBorder="1" applyAlignment="1">
      <alignment horizontal="center" vertical="center" wrapText="1"/>
    </xf>
    <xf numFmtId="0" fontId="3" fillId="0" borderId="66" xfId="0" applyFont="1" applyBorder="1" applyAlignment="1">
      <alignment horizontal="center" vertical="center" wrapText="1"/>
    </xf>
    <xf numFmtId="0" fontId="15" fillId="0" borderId="67" xfId="0" applyFont="1" applyBorder="1" applyAlignment="1">
      <alignment horizontal="center" vertical="center"/>
    </xf>
    <xf numFmtId="0" fontId="15" fillId="0" borderId="2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21" fillId="0" borderId="22" xfId="0" applyFont="1" applyBorder="1" applyAlignment="1">
      <alignment horizontal="center" vertical="center" wrapText="1"/>
    </xf>
    <xf numFmtId="9" fontId="15" fillId="0" borderId="22" xfId="0" applyNumberFormat="1" applyFont="1" applyBorder="1" applyAlignment="1">
      <alignment horizontal="center" vertical="center" wrapText="1"/>
    </xf>
    <xf numFmtId="0" fontId="21" fillId="0" borderId="22" xfId="0" applyFont="1" applyBorder="1" applyAlignment="1">
      <alignment horizontal="center" vertical="center"/>
    </xf>
    <xf numFmtId="0" fontId="22" fillId="0" borderId="22" xfId="0" applyFont="1" applyBorder="1" applyAlignment="1">
      <alignment horizontal="center" vertical="center" wrapText="1"/>
    </xf>
    <xf numFmtId="0" fontId="15" fillId="0" borderId="22" xfId="0" applyFont="1" applyBorder="1" applyAlignment="1">
      <alignment horizontal="center" vertical="center" textRotation="90"/>
    </xf>
    <xf numFmtId="9" fontId="15" fillId="0" borderId="22" xfId="0" applyNumberFormat="1" applyFont="1" applyBorder="1" applyAlignment="1">
      <alignment horizontal="center" vertical="center"/>
    </xf>
    <xf numFmtId="165" fontId="15" fillId="0" borderId="22" xfId="0" applyNumberFormat="1" applyFont="1" applyBorder="1" applyAlignment="1">
      <alignment horizontal="center" vertical="center"/>
    </xf>
    <xf numFmtId="0" fontId="21" fillId="0" borderId="22" xfId="0" applyFont="1" applyBorder="1" applyAlignment="1">
      <alignment horizontal="center" vertical="center" textRotation="90" wrapText="1"/>
    </xf>
    <xf numFmtId="0" fontId="21" fillId="0" borderId="22" xfId="0" applyFont="1" applyBorder="1" applyAlignment="1">
      <alignment horizontal="center" vertical="center" textRotation="90"/>
    </xf>
    <xf numFmtId="0" fontId="15" fillId="0" borderId="22" xfId="0" applyFont="1" applyBorder="1" applyAlignment="1">
      <alignment horizontal="left" vertical="center" wrapText="1"/>
    </xf>
    <xf numFmtId="166" fontId="15" fillId="0" borderId="22" xfId="0" applyNumberFormat="1" applyFont="1" applyBorder="1" applyAlignment="1">
      <alignment horizontal="center" vertical="center"/>
    </xf>
    <xf numFmtId="0" fontId="12" fillId="0" borderId="22" xfId="0" applyFont="1" applyBorder="1" applyAlignment="1">
      <alignment horizontal="center" vertical="center" wrapText="1"/>
    </xf>
    <xf numFmtId="0" fontId="3" fillId="0" borderId="22" xfId="0" applyFont="1" applyBorder="1" applyAlignment="1">
      <alignment horizontal="left" vertical="center" wrapText="1"/>
    </xf>
    <xf numFmtId="0" fontId="3" fillId="0" borderId="22" xfId="0" applyFont="1" applyBorder="1" applyAlignment="1">
      <alignment horizontal="center" vertical="center"/>
    </xf>
    <xf numFmtId="0" fontId="15" fillId="12" borderId="68" xfId="0" applyFont="1" applyFill="1" applyBorder="1" applyAlignment="1">
      <alignment horizontal="left" vertical="center"/>
    </xf>
    <xf numFmtId="0" fontId="3" fillId="12" borderId="22" xfId="0" applyFont="1" applyFill="1" applyBorder="1" applyAlignment="1">
      <alignment vertical="top" wrapText="1"/>
    </xf>
    <xf numFmtId="0" fontId="23" fillId="0" borderId="22" xfId="0" applyFont="1" applyBorder="1" applyAlignment="1">
      <alignment vertical="top" wrapText="1"/>
    </xf>
    <xf numFmtId="0" fontId="3" fillId="0" borderId="69" xfId="0" applyFont="1" applyBorder="1" applyAlignment="1">
      <alignment vertical="top" wrapText="1"/>
    </xf>
    <xf numFmtId="0" fontId="3" fillId="12" borderId="21" xfId="0" applyFont="1" applyFill="1" applyBorder="1" applyAlignment="1">
      <alignment vertical="top" wrapText="1"/>
    </xf>
    <xf numFmtId="0" fontId="3" fillId="0" borderId="22" xfId="0" applyFont="1" applyBorder="1" applyAlignment="1">
      <alignment vertical="center" wrapText="1"/>
    </xf>
    <xf numFmtId="0" fontId="3" fillId="0" borderId="36" xfId="0" applyFont="1" applyBorder="1" applyAlignment="1">
      <alignment vertical="center" wrapText="1"/>
    </xf>
    <xf numFmtId="0" fontId="3" fillId="0" borderId="66" xfId="0" applyFont="1" applyBorder="1" applyAlignment="1">
      <alignment vertical="center" wrapText="1"/>
    </xf>
    <xf numFmtId="0" fontId="3" fillId="0" borderId="37" xfId="0" applyFont="1" applyBorder="1" applyAlignment="1">
      <alignment vertical="center" wrapText="1"/>
    </xf>
    <xf numFmtId="0" fontId="15" fillId="0" borderId="70" xfId="0" applyFont="1" applyBorder="1" applyAlignment="1">
      <alignment horizontal="center" vertical="center" wrapText="1"/>
    </xf>
    <xf numFmtId="0" fontId="15" fillId="0" borderId="70" xfId="0" applyFont="1" applyBorder="1" applyAlignment="1">
      <alignment horizontal="center" vertical="center"/>
    </xf>
    <xf numFmtId="0" fontId="21" fillId="0" borderId="70" xfId="0" applyFont="1" applyBorder="1" applyAlignment="1">
      <alignment horizontal="center" vertical="center" wrapText="1"/>
    </xf>
    <xf numFmtId="9" fontId="15" fillId="0" borderId="70" xfId="0" applyNumberFormat="1" applyFont="1" applyBorder="1" applyAlignment="1">
      <alignment horizontal="center" vertical="center" wrapText="1"/>
    </xf>
    <xf numFmtId="0" fontId="21" fillId="0" borderId="70" xfId="0" applyFont="1" applyBorder="1" applyAlignment="1">
      <alignment horizontal="center" vertical="center"/>
    </xf>
    <xf numFmtId="0" fontId="15" fillId="12" borderId="22" xfId="0" applyFont="1" applyFill="1" applyBorder="1" applyAlignment="1">
      <alignment horizontal="left" vertical="center" wrapText="1"/>
    </xf>
    <xf numFmtId="0" fontId="24" fillId="0" borderId="22" xfId="0" applyFont="1" applyBorder="1" applyAlignment="1">
      <alignment vertical="top" wrapText="1"/>
    </xf>
    <xf numFmtId="0" fontId="25" fillId="0" borderId="0" xfId="0" applyFont="1" applyAlignment="1">
      <alignment horizontal="left" vertical="center" wrapText="1"/>
    </xf>
    <xf numFmtId="0" fontId="15" fillId="0" borderId="54" xfId="0" applyFont="1" applyBorder="1" applyAlignment="1">
      <alignment horizontal="center" vertical="center" wrapText="1"/>
    </xf>
    <xf numFmtId="0" fontId="15" fillId="0" borderId="54" xfId="0" applyFont="1" applyBorder="1" applyAlignment="1">
      <alignment horizontal="center" vertical="center"/>
    </xf>
    <xf numFmtId="0" fontId="21" fillId="0" borderId="54" xfId="0" applyFont="1" applyBorder="1" applyAlignment="1">
      <alignment horizontal="center" vertical="center" wrapText="1"/>
    </xf>
    <xf numFmtId="9" fontId="15" fillId="0" borderId="54" xfId="0" applyNumberFormat="1" applyFont="1" applyBorder="1" applyAlignment="1">
      <alignment horizontal="center" vertical="center" wrapText="1"/>
    </xf>
    <xf numFmtId="0" fontId="21" fillId="0" borderId="54" xfId="0" applyFont="1" applyBorder="1" applyAlignment="1">
      <alignment horizontal="center" vertical="center"/>
    </xf>
    <xf numFmtId="0" fontId="26" fillId="0" borderId="22" xfId="0" applyFont="1" applyBorder="1" applyAlignment="1">
      <alignment vertical="top" wrapText="1"/>
    </xf>
    <xf numFmtId="0" fontId="27" fillId="0" borderId="22" xfId="0" applyFont="1" applyBorder="1" applyAlignment="1">
      <alignment vertical="center" wrapText="1"/>
    </xf>
    <xf numFmtId="0" fontId="15" fillId="0" borderId="69" xfId="0" applyFont="1" applyBorder="1" applyAlignment="1">
      <alignment horizontal="center" vertical="center" wrapText="1"/>
    </xf>
    <xf numFmtId="0" fontId="15" fillId="0" borderId="69" xfId="0" applyFont="1" applyBorder="1" applyAlignment="1">
      <alignment horizontal="center" vertical="center"/>
    </xf>
    <xf numFmtId="0" fontId="21" fillId="0" borderId="69" xfId="0" applyFont="1" applyBorder="1" applyAlignment="1">
      <alignment horizontal="center" vertical="center" wrapText="1"/>
    </xf>
    <xf numFmtId="9" fontId="15" fillId="0" borderId="69" xfId="0" applyNumberFormat="1" applyFont="1" applyBorder="1" applyAlignment="1">
      <alignment horizontal="center" vertical="center" wrapText="1"/>
    </xf>
    <xf numFmtId="0" fontId="21" fillId="0" borderId="69" xfId="0" applyFont="1" applyBorder="1" applyAlignment="1">
      <alignment horizontal="center" vertical="center"/>
    </xf>
    <xf numFmtId="0" fontId="28" fillId="0" borderId="22" xfId="0" applyFont="1" applyBorder="1" applyAlignment="1">
      <alignment vertical="top" wrapText="1"/>
    </xf>
    <xf numFmtId="0" fontId="29" fillId="0" borderId="22" xfId="0" applyFont="1" applyBorder="1" applyAlignment="1">
      <alignment vertical="top" wrapText="1"/>
    </xf>
    <xf numFmtId="0" fontId="30" fillId="0" borderId="37" xfId="0" applyFont="1" applyBorder="1" applyAlignment="1">
      <alignment vertical="center" wrapText="1"/>
    </xf>
    <xf numFmtId="0" fontId="15" fillId="0" borderId="72" xfId="0" applyFont="1" applyBorder="1" applyAlignment="1">
      <alignment horizontal="center" vertical="center"/>
    </xf>
    <xf numFmtId="0" fontId="15" fillId="0" borderId="36" xfId="0" applyFont="1" applyBorder="1" applyAlignment="1">
      <alignment horizontal="center" vertical="center" wrapText="1"/>
    </xf>
    <xf numFmtId="0" fontId="15" fillId="0" borderId="22" xfId="0" applyFont="1" applyBorder="1"/>
    <xf numFmtId="0" fontId="31" fillId="0" borderId="37" xfId="0" applyFont="1" applyBorder="1" applyAlignment="1">
      <alignment wrapText="1"/>
    </xf>
    <xf numFmtId="0" fontId="32" fillId="0" borderId="22" xfId="0" applyFont="1" applyBorder="1" applyAlignment="1">
      <alignment horizontal="left" vertical="center" wrapText="1"/>
    </xf>
    <xf numFmtId="0" fontId="12" fillId="0" borderId="22" xfId="0" applyFont="1" applyBorder="1" applyAlignment="1">
      <alignment horizontal="left" vertical="center" wrapText="1"/>
    </xf>
    <xf numFmtId="0" fontId="33" fillId="0" borderId="22" xfId="0" applyFont="1" applyBorder="1" applyAlignment="1">
      <alignment vertical="top" wrapText="1"/>
    </xf>
    <xf numFmtId="0" fontId="3" fillId="0" borderId="37" xfId="0" applyFont="1" applyBorder="1" applyAlignment="1">
      <alignment wrapText="1"/>
    </xf>
    <xf numFmtId="0" fontId="12" fillId="0" borderId="22" xfId="0" applyFont="1" applyBorder="1" applyAlignment="1">
      <alignment vertical="center" wrapText="1"/>
    </xf>
    <xf numFmtId="0" fontId="11" fillId="12" borderId="22" xfId="0" applyFont="1" applyFill="1" applyBorder="1" applyAlignment="1">
      <alignment vertical="top" wrapText="1"/>
    </xf>
    <xf numFmtId="0" fontId="34" fillId="0" borderId="22" xfId="0" applyFont="1" applyBorder="1" applyAlignment="1">
      <alignment vertical="center" wrapText="1"/>
    </xf>
    <xf numFmtId="0" fontId="15" fillId="0" borderId="22" xfId="0" applyFont="1" applyBorder="1" applyAlignment="1">
      <alignment vertical="center"/>
    </xf>
    <xf numFmtId="0" fontId="22" fillId="0" borderId="70" xfId="0" applyFont="1" applyBorder="1" applyAlignment="1">
      <alignment horizontal="center" vertical="center" wrapText="1"/>
    </xf>
    <xf numFmtId="0" fontId="15" fillId="0" borderId="70" xfId="0" applyFont="1" applyBorder="1" applyAlignment="1">
      <alignment horizontal="center" vertical="center" textRotation="90"/>
    </xf>
    <xf numFmtId="9" fontId="15" fillId="0" borderId="70" xfId="0" applyNumberFormat="1" applyFont="1" applyBorder="1" applyAlignment="1">
      <alignment horizontal="center" vertical="center"/>
    </xf>
    <xf numFmtId="165" fontId="15" fillId="0" borderId="70" xfId="0" applyNumberFormat="1" applyFont="1" applyBorder="1" applyAlignment="1">
      <alignment horizontal="center" vertical="center"/>
    </xf>
    <xf numFmtId="0" fontId="21" fillId="0" borderId="70" xfId="0" applyFont="1" applyBorder="1" applyAlignment="1">
      <alignment horizontal="center" vertical="center" textRotation="90" wrapText="1"/>
    </xf>
    <xf numFmtId="0" fontId="21" fillId="0" borderId="70" xfId="0" applyFont="1" applyBorder="1" applyAlignment="1">
      <alignment horizontal="center" vertical="center" textRotation="90"/>
    </xf>
    <xf numFmtId="0" fontId="15" fillId="12" borderId="55" xfId="0" applyFont="1" applyFill="1" applyBorder="1" applyAlignment="1">
      <alignment horizontal="left" vertical="center" wrapText="1"/>
    </xf>
    <xf numFmtId="166" fontId="15" fillId="0" borderId="70" xfId="0" applyNumberFormat="1" applyFont="1" applyBorder="1" applyAlignment="1">
      <alignment horizontal="center" vertical="center"/>
    </xf>
    <xf numFmtId="0" fontId="12" fillId="0" borderId="70" xfId="0" applyFont="1" applyBorder="1" applyAlignment="1">
      <alignment vertical="center" wrapText="1"/>
    </xf>
    <xf numFmtId="0" fontId="3" fillId="0" borderId="70" xfId="0" applyFont="1" applyBorder="1" applyAlignment="1">
      <alignment horizontal="left" vertical="center" wrapText="1"/>
    </xf>
    <xf numFmtId="0" fontId="3" fillId="0" borderId="70" xfId="0" applyFont="1" applyBorder="1" applyAlignment="1">
      <alignment horizontal="center" vertical="center"/>
    </xf>
    <xf numFmtId="0" fontId="15" fillId="12" borderId="73" xfId="0" applyFont="1" applyFill="1" applyBorder="1" applyAlignment="1">
      <alignment horizontal="left" vertical="center"/>
    </xf>
    <xf numFmtId="0" fontId="3" fillId="0" borderId="70" xfId="0" applyFont="1" applyBorder="1" applyAlignment="1">
      <alignment vertical="top" wrapText="1"/>
    </xf>
    <xf numFmtId="0" fontId="3" fillId="12" borderId="55" xfId="0" applyFont="1" applyFill="1" applyBorder="1" applyAlignment="1">
      <alignment vertical="top" wrapText="1"/>
    </xf>
    <xf numFmtId="0" fontId="3" fillId="0" borderId="66" xfId="0" applyFont="1" applyBorder="1" applyAlignment="1">
      <alignment horizontal="left" vertical="center" wrapText="1"/>
    </xf>
    <xf numFmtId="0" fontId="3" fillId="0" borderId="22" xfId="0" applyFont="1" applyBorder="1" applyAlignment="1">
      <alignment horizontal="center" vertical="center" wrapText="1"/>
    </xf>
    <xf numFmtId="0" fontId="15" fillId="12" borderId="22" xfId="0" applyFont="1" applyFill="1" applyBorder="1" applyAlignment="1">
      <alignment horizontal="left" vertical="center"/>
    </xf>
    <xf numFmtId="0" fontId="3" fillId="0" borderId="22" xfId="0" applyFont="1" applyBorder="1" applyAlignment="1">
      <alignment vertical="top"/>
    </xf>
    <xf numFmtId="0" fontId="35" fillId="0" borderId="0" xfId="0" applyFont="1"/>
    <xf numFmtId="0" fontId="3" fillId="0" borderId="22" xfId="0" applyFont="1" applyBorder="1" applyAlignment="1">
      <alignment vertical="center"/>
    </xf>
    <xf numFmtId="0" fontId="36" fillId="0" borderId="22" xfId="0" applyFont="1" applyBorder="1" applyAlignment="1">
      <alignment vertical="center" wrapText="1"/>
    </xf>
    <xf numFmtId="0" fontId="22" fillId="12" borderId="21" xfId="0" applyFont="1" applyFill="1" applyBorder="1" applyAlignment="1">
      <alignment horizontal="center" vertical="center" wrapText="1"/>
    </xf>
    <xf numFmtId="0" fontId="15" fillId="0" borderId="69" xfId="0" applyFont="1" applyBorder="1" applyAlignment="1">
      <alignment horizontal="center" vertical="center" textRotation="90"/>
    </xf>
    <xf numFmtId="9" fontId="15" fillId="0" borderId="69" xfId="0" applyNumberFormat="1" applyFont="1" applyBorder="1" applyAlignment="1">
      <alignment horizontal="center" vertical="center"/>
    </xf>
    <xf numFmtId="165" fontId="15" fillId="0" borderId="69" xfId="0" applyNumberFormat="1" applyFont="1" applyBorder="1" applyAlignment="1">
      <alignment horizontal="center" vertical="center"/>
    </xf>
    <xf numFmtId="0" fontId="21" fillId="0" borderId="69" xfId="0" applyFont="1" applyBorder="1" applyAlignment="1">
      <alignment horizontal="center" vertical="center" textRotation="90" wrapText="1"/>
    </xf>
    <xf numFmtId="0" fontId="21" fillId="0" borderId="69" xfId="0" applyFont="1" applyBorder="1" applyAlignment="1">
      <alignment horizontal="center" vertical="center" textRotation="90"/>
    </xf>
    <xf numFmtId="0" fontId="15" fillId="12" borderId="21" xfId="0" applyFont="1" applyFill="1" applyBorder="1" applyAlignment="1">
      <alignment horizontal="left" vertical="center" wrapText="1"/>
    </xf>
    <xf numFmtId="166" fontId="15" fillId="0" borderId="69" xfId="0" applyNumberFormat="1" applyFont="1" applyBorder="1" applyAlignment="1">
      <alignment horizontal="center" vertical="center"/>
    </xf>
    <xf numFmtId="0" fontId="12" fillId="0" borderId="69" xfId="0" applyFont="1" applyBorder="1" applyAlignment="1">
      <alignment vertical="center" wrapText="1"/>
    </xf>
    <xf numFmtId="0" fontId="3" fillId="0" borderId="69" xfId="0" applyFont="1" applyBorder="1" applyAlignment="1">
      <alignment horizontal="left" vertical="center" wrapText="1"/>
    </xf>
    <xf numFmtId="0" fontId="3" fillId="0" borderId="69" xfId="0" applyFont="1" applyBorder="1" applyAlignment="1">
      <alignment horizontal="center" vertical="center"/>
    </xf>
    <xf numFmtId="0" fontId="15" fillId="12" borderId="74" xfId="0" applyFont="1" applyFill="1" applyBorder="1" applyAlignment="1">
      <alignment horizontal="left" vertical="center"/>
    </xf>
    <xf numFmtId="0" fontId="22" fillId="12" borderId="22" xfId="0" applyFont="1" applyFill="1" applyBorder="1" applyAlignment="1">
      <alignment horizontal="center" vertical="center" wrapText="1"/>
    </xf>
    <xf numFmtId="0" fontId="37" fillId="0" borderId="37" xfId="0" applyFont="1" applyBorder="1" applyAlignment="1">
      <alignment vertical="center" wrapText="1"/>
    </xf>
    <xf numFmtId="0" fontId="38" fillId="0" borderId="22" xfId="0" applyFont="1" applyBorder="1" applyAlignment="1">
      <alignment vertical="center" wrapText="1"/>
    </xf>
    <xf numFmtId="0" fontId="39" fillId="0" borderId="0" xfId="0" applyFont="1"/>
    <xf numFmtId="0" fontId="40" fillId="0" borderId="22" xfId="0" applyFont="1" applyBorder="1" applyAlignment="1">
      <alignment wrapText="1"/>
    </xf>
    <xf numFmtId="0" fontId="37" fillId="11" borderId="40" xfId="0" applyFont="1" applyFill="1" applyBorder="1" applyAlignment="1">
      <alignment horizontal="left" vertical="center" wrapText="1"/>
    </xf>
    <xf numFmtId="0" fontId="41" fillId="11" borderId="40" xfId="0" applyFont="1" applyFill="1" applyBorder="1" applyAlignment="1">
      <alignment horizontal="left" wrapText="1"/>
    </xf>
    <xf numFmtId="0" fontId="42" fillId="0" borderId="22" xfId="0" applyFont="1" applyBorder="1" applyAlignment="1">
      <alignment wrapText="1"/>
    </xf>
    <xf numFmtId="0" fontId="3" fillId="0" borderId="36" xfId="0" applyFont="1" applyBorder="1" applyAlignment="1">
      <alignment vertical="center"/>
    </xf>
    <xf numFmtId="0" fontId="22" fillId="11" borderId="22" xfId="0" applyFont="1" applyFill="1" applyBorder="1" applyAlignment="1">
      <alignment horizontal="center" vertical="center" wrapText="1"/>
    </xf>
    <xf numFmtId="0" fontId="37" fillId="11" borderId="40" xfId="0" applyFont="1" applyFill="1" applyBorder="1" applyAlignment="1">
      <alignment wrapText="1"/>
    </xf>
    <xf numFmtId="0" fontId="3" fillId="0" borderId="22" xfId="0" applyFont="1" applyBorder="1" applyAlignment="1">
      <alignment horizontal="left" vertical="top" wrapText="1"/>
    </xf>
    <xf numFmtId="0" fontId="3" fillId="0" borderId="66" xfId="0" applyFont="1" applyBorder="1" applyAlignment="1">
      <alignment horizontal="center" vertical="center"/>
    </xf>
    <xf numFmtId="0" fontId="15" fillId="12" borderId="55" xfId="0" applyFont="1" applyFill="1" applyBorder="1" applyAlignment="1">
      <alignment horizontal="center" vertical="center" wrapText="1"/>
    </xf>
    <xf numFmtId="0" fontId="15" fillId="12" borderId="55" xfId="0" applyFont="1" applyFill="1" applyBorder="1" applyAlignment="1">
      <alignment horizontal="center" vertical="center"/>
    </xf>
    <xf numFmtId="0" fontId="21" fillId="12" borderId="55" xfId="0" applyFont="1" applyFill="1" applyBorder="1" applyAlignment="1">
      <alignment horizontal="center" vertical="center" wrapText="1"/>
    </xf>
    <xf numFmtId="9" fontId="15" fillId="12" borderId="55" xfId="0" applyNumberFormat="1" applyFont="1" applyFill="1" applyBorder="1" applyAlignment="1">
      <alignment horizontal="center" vertical="center" wrapText="1"/>
    </xf>
    <xf numFmtId="0" fontId="21" fillId="12" borderId="55" xfId="0" applyFont="1" applyFill="1" applyBorder="1" applyAlignment="1">
      <alignment horizontal="center" vertical="center"/>
    </xf>
    <xf numFmtId="0" fontId="15" fillId="12" borderId="22" xfId="0" applyFont="1" applyFill="1" applyBorder="1" applyAlignment="1">
      <alignment horizontal="center" vertical="center"/>
    </xf>
    <xf numFmtId="0" fontId="15" fillId="12" borderId="22" xfId="0" applyFont="1" applyFill="1" applyBorder="1" applyAlignment="1">
      <alignment horizontal="center" vertical="center" textRotation="90"/>
    </xf>
    <xf numFmtId="9" fontId="15" fillId="12" borderId="22" xfId="0" applyNumberFormat="1" applyFont="1" applyFill="1" applyBorder="1" applyAlignment="1">
      <alignment horizontal="center" vertical="center"/>
    </xf>
    <xf numFmtId="165" fontId="15" fillId="12" borderId="22" xfId="0" applyNumberFormat="1" applyFont="1" applyFill="1" applyBorder="1" applyAlignment="1">
      <alignment horizontal="center" vertical="center"/>
    </xf>
    <xf numFmtId="0" fontId="21" fillId="12" borderId="22" xfId="0" applyFont="1" applyFill="1" applyBorder="1" applyAlignment="1">
      <alignment horizontal="center" vertical="center" textRotation="90" wrapText="1"/>
    </xf>
    <xf numFmtId="0" fontId="21" fillId="12" borderId="22" xfId="0" applyFont="1" applyFill="1" applyBorder="1" applyAlignment="1">
      <alignment horizontal="center" vertical="center" textRotation="90"/>
    </xf>
    <xf numFmtId="0" fontId="15" fillId="12" borderId="22" xfId="0" applyFont="1" applyFill="1" applyBorder="1" applyAlignment="1">
      <alignment horizontal="center" vertical="center" wrapText="1"/>
    </xf>
    <xf numFmtId="0" fontId="12" fillId="12" borderId="22" xfId="0" applyFont="1" applyFill="1" applyBorder="1" applyAlignment="1">
      <alignment horizontal="center" vertical="center" wrapText="1"/>
    </xf>
    <xf numFmtId="0" fontId="37" fillId="12" borderId="22" xfId="0" applyFont="1" applyFill="1" applyBorder="1" applyAlignment="1">
      <alignment vertical="top" wrapText="1"/>
    </xf>
    <xf numFmtId="0" fontId="43" fillId="0" borderId="22" xfId="0" applyFont="1" applyBorder="1" applyAlignment="1">
      <alignment vertical="center" wrapText="1"/>
    </xf>
    <xf numFmtId="0" fontId="3" fillId="12" borderId="66" xfId="0" applyFont="1" applyFill="1" applyBorder="1" applyAlignment="1">
      <alignment vertical="center" wrapText="1"/>
    </xf>
    <xf numFmtId="0" fontId="37" fillId="12" borderId="24" xfId="0" applyFont="1" applyFill="1" applyBorder="1" applyAlignment="1">
      <alignment vertical="top" wrapText="1"/>
    </xf>
    <xf numFmtId="0" fontId="3" fillId="12" borderId="68" xfId="0" applyFont="1" applyFill="1" applyBorder="1" applyAlignment="1">
      <alignment horizontal="center" vertical="center" wrapText="1"/>
    </xf>
    <xf numFmtId="0" fontId="3" fillId="12" borderId="40" xfId="0" applyFont="1" applyFill="1" applyBorder="1"/>
    <xf numFmtId="0" fontId="15" fillId="12" borderId="46" xfId="0" applyFont="1" applyFill="1" applyBorder="1" applyAlignment="1">
      <alignment horizontal="center" vertical="center" wrapText="1"/>
    </xf>
    <xf numFmtId="0" fontId="15" fillId="12" borderId="46" xfId="0" applyFont="1" applyFill="1" applyBorder="1" applyAlignment="1">
      <alignment horizontal="center" vertical="center"/>
    </xf>
    <xf numFmtId="0" fontId="21" fillId="12" borderId="46" xfId="0" applyFont="1" applyFill="1" applyBorder="1" applyAlignment="1">
      <alignment horizontal="center" vertical="center" wrapText="1"/>
    </xf>
    <xf numFmtId="9" fontId="15" fillId="12" borderId="46" xfId="0" applyNumberFormat="1" applyFont="1" applyFill="1" applyBorder="1" applyAlignment="1">
      <alignment horizontal="center" vertical="center" wrapText="1"/>
    </xf>
    <xf numFmtId="0" fontId="21" fillId="12" borderId="46" xfId="0" applyFont="1" applyFill="1" applyBorder="1" applyAlignment="1">
      <alignment horizontal="center" vertical="center"/>
    </xf>
    <xf numFmtId="0" fontId="37" fillId="12" borderId="21" xfId="0" applyFont="1" applyFill="1" applyBorder="1" applyAlignment="1">
      <alignment vertical="top" wrapText="1"/>
    </xf>
    <xf numFmtId="0" fontId="37" fillId="12" borderId="23" xfId="0" applyFont="1" applyFill="1" applyBorder="1" applyAlignment="1">
      <alignment vertical="top" wrapText="1"/>
    </xf>
    <xf numFmtId="0" fontId="3" fillId="12" borderId="22"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5" fillId="12" borderId="21" xfId="0" applyFont="1" applyFill="1" applyBorder="1" applyAlignment="1">
      <alignment horizontal="center" vertical="center"/>
    </xf>
    <xf numFmtId="0" fontId="21" fillId="12" borderId="21" xfId="0" applyFont="1" applyFill="1" applyBorder="1" applyAlignment="1">
      <alignment horizontal="center" vertical="center" wrapText="1"/>
    </xf>
    <xf numFmtId="9" fontId="15" fillId="12" borderId="21" xfId="0" applyNumberFormat="1" applyFont="1" applyFill="1" applyBorder="1" applyAlignment="1">
      <alignment horizontal="center" vertical="center" wrapText="1"/>
    </xf>
    <xf numFmtId="0" fontId="21" fillId="12" borderId="21" xfId="0" applyFont="1" applyFill="1" applyBorder="1" applyAlignment="1">
      <alignment horizontal="center" vertical="center"/>
    </xf>
    <xf numFmtId="0" fontId="3" fillId="12" borderId="22" xfId="0" applyFont="1" applyFill="1" applyBorder="1" applyAlignment="1">
      <alignment horizontal="center" vertical="center"/>
    </xf>
    <xf numFmtId="0" fontId="3" fillId="24" borderId="66" xfId="0" applyFont="1" applyFill="1" applyBorder="1" applyAlignment="1">
      <alignment horizontal="center" vertical="center"/>
    </xf>
    <xf numFmtId="0" fontId="44" fillId="12" borderId="22" xfId="0" applyFont="1" applyFill="1" applyBorder="1" applyAlignment="1">
      <alignment horizontal="center" vertical="center" wrapText="1"/>
    </xf>
    <xf numFmtId="0" fontId="37" fillId="0" borderId="22" xfId="0" applyFont="1" applyBorder="1" applyAlignment="1">
      <alignment vertical="center" wrapText="1"/>
    </xf>
    <xf numFmtId="0" fontId="45" fillId="12" borderId="22" xfId="0" applyFont="1" applyFill="1" applyBorder="1" applyAlignment="1">
      <alignment vertical="top" wrapText="1"/>
    </xf>
    <xf numFmtId="0" fontId="46" fillId="0" borderId="22" xfId="0" applyFont="1" applyBorder="1" applyAlignment="1">
      <alignment vertical="center" wrapText="1"/>
    </xf>
    <xf numFmtId="0" fontId="47" fillId="12" borderId="22" xfId="0" applyFont="1" applyFill="1" applyBorder="1" applyAlignment="1">
      <alignment vertical="top" wrapText="1"/>
    </xf>
    <xf numFmtId="0" fontId="3" fillId="0" borderId="36" xfId="0" applyFont="1" applyBorder="1" applyAlignment="1">
      <alignment wrapText="1"/>
    </xf>
    <xf numFmtId="0" fontId="3" fillId="0" borderId="37" xfId="0" applyFont="1" applyBorder="1"/>
    <xf numFmtId="0" fontId="3" fillId="0" borderId="22" xfId="0" applyFont="1" applyBorder="1"/>
    <xf numFmtId="0" fontId="12" fillId="11" borderId="22" xfId="0" applyFont="1" applyFill="1" applyBorder="1" applyAlignment="1">
      <alignment horizontal="left" vertical="center" wrapText="1"/>
    </xf>
    <xf numFmtId="0" fontId="48" fillId="0" borderId="22" xfId="0" applyFont="1" applyBorder="1" applyAlignment="1">
      <alignment vertical="top" wrapText="1"/>
    </xf>
    <xf numFmtId="0" fontId="48" fillId="0" borderId="37" xfId="0" applyFont="1" applyBorder="1" applyAlignment="1">
      <alignment vertical="top" wrapText="1"/>
    </xf>
    <xf numFmtId="0" fontId="48" fillId="0" borderId="22" xfId="0" applyFont="1" applyBorder="1" applyAlignment="1">
      <alignment vertical="center" wrapText="1"/>
    </xf>
    <xf numFmtId="0" fontId="15" fillId="0" borderId="22" xfId="0" applyFont="1" applyBorder="1" applyAlignment="1">
      <alignment vertical="top" wrapText="1"/>
    </xf>
    <xf numFmtId="0" fontId="15" fillId="0" borderId="37" xfId="0" applyFont="1" applyBorder="1" applyAlignment="1">
      <alignment vertical="top" wrapText="1"/>
    </xf>
    <xf numFmtId="0" fontId="48" fillId="11" borderId="22" xfId="0" applyFont="1" applyFill="1" applyBorder="1" applyAlignment="1">
      <alignment vertical="center" wrapText="1"/>
    </xf>
    <xf numFmtId="0" fontId="48" fillId="0" borderId="37" xfId="0" applyFont="1" applyBorder="1" applyAlignment="1">
      <alignment vertical="top"/>
    </xf>
    <xf numFmtId="0" fontId="5" fillId="0" borderId="37" xfId="0" applyFont="1" applyBorder="1" applyAlignment="1">
      <alignment vertical="top" wrapText="1"/>
    </xf>
    <xf numFmtId="0" fontId="15" fillId="12" borderId="22" xfId="0" applyFont="1" applyFill="1" applyBorder="1" applyAlignment="1">
      <alignment vertical="top" wrapText="1"/>
    </xf>
    <xf numFmtId="0" fontId="49" fillId="11" borderId="22" xfId="0" applyFont="1" applyFill="1" applyBorder="1" applyAlignment="1">
      <alignment horizontal="center" vertical="center" wrapText="1"/>
    </xf>
    <xf numFmtId="0" fontId="50" fillId="0" borderId="22" xfId="0" applyFont="1" applyBorder="1" applyAlignment="1">
      <alignment vertical="top" wrapText="1"/>
    </xf>
    <xf numFmtId="0" fontId="51" fillId="0" borderId="22" xfId="0" applyFont="1" applyBorder="1" applyAlignment="1">
      <alignment vertical="top" wrapText="1"/>
    </xf>
    <xf numFmtId="0" fontId="52" fillId="0" borderId="22" xfId="0" applyFont="1" applyBorder="1" applyAlignment="1">
      <alignment vertical="top" wrapText="1"/>
    </xf>
    <xf numFmtId="0" fontId="15" fillId="11" borderId="72" xfId="0" applyFont="1" applyFill="1" applyBorder="1" applyAlignment="1">
      <alignment horizontal="center" vertical="center"/>
    </xf>
    <xf numFmtId="0" fontId="15" fillId="11" borderId="22" xfId="0" applyFont="1" applyFill="1" applyBorder="1" applyAlignment="1">
      <alignment horizontal="center" vertical="center" wrapText="1"/>
    </xf>
    <xf numFmtId="0" fontId="15" fillId="11" borderId="22" xfId="0" applyFont="1" applyFill="1" applyBorder="1" applyAlignment="1">
      <alignment horizontal="center" vertical="center"/>
    </xf>
    <xf numFmtId="0" fontId="21" fillId="11" borderId="22" xfId="0" applyFont="1" applyFill="1" applyBorder="1" applyAlignment="1">
      <alignment horizontal="center" vertical="center" wrapText="1"/>
    </xf>
    <xf numFmtId="9" fontId="15" fillId="11" borderId="22" xfId="0" applyNumberFormat="1" applyFont="1" applyFill="1" applyBorder="1" applyAlignment="1">
      <alignment horizontal="center" vertical="center" wrapText="1"/>
    </xf>
    <xf numFmtId="0" fontId="21" fillId="11" borderId="22" xfId="0" applyFont="1" applyFill="1" applyBorder="1" applyAlignment="1">
      <alignment horizontal="center" vertical="center"/>
    </xf>
    <xf numFmtId="0" fontId="15" fillId="11" borderId="22" xfId="0" applyFont="1" applyFill="1" applyBorder="1" applyAlignment="1">
      <alignment horizontal="center" vertical="center" textRotation="90"/>
    </xf>
    <xf numFmtId="9" fontId="15" fillId="11" borderId="22" xfId="0" applyNumberFormat="1" applyFont="1" applyFill="1" applyBorder="1" applyAlignment="1">
      <alignment horizontal="center" vertical="center"/>
    </xf>
    <xf numFmtId="165" fontId="15" fillId="11" borderId="22" xfId="0" applyNumberFormat="1" applyFont="1" applyFill="1" applyBorder="1" applyAlignment="1">
      <alignment horizontal="center" vertical="center"/>
    </xf>
    <xf numFmtId="0" fontId="21" fillId="11" borderId="22" xfId="0" applyFont="1" applyFill="1" applyBorder="1" applyAlignment="1">
      <alignment horizontal="center" vertical="center" textRotation="90" wrapText="1"/>
    </xf>
    <xf numFmtId="0" fontId="21" fillId="11" borderId="22" xfId="0" applyFont="1" applyFill="1" applyBorder="1" applyAlignment="1">
      <alignment horizontal="center" vertical="center" textRotation="90"/>
    </xf>
    <xf numFmtId="0" fontId="15" fillId="11" borderId="22" xfId="0" applyFont="1" applyFill="1" applyBorder="1" applyAlignment="1">
      <alignment horizontal="center"/>
    </xf>
    <xf numFmtId="166" fontId="15" fillId="11" borderId="22" xfId="0" applyNumberFormat="1" applyFont="1" applyFill="1" applyBorder="1" applyAlignment="1">
      <alignment horizontal="center" vertical="center"/>
    </xf>
    <xf numFmtId="0" fontId="15" fillId="11" borderId="22" xfId="0" applyFont="1" applyFill="1" applyBorder="1" applyAlignment="1">
      <alignment wrapText="1"/>
    </xf>
    <xf numFmtId="0" fontId="3" fillId="11" borderId="22" xfId="0" applyFont="1" applyFill="1" applyBorder="1" applyAlignment="1">
      <alignment horizontal="center" vertical="center"/>
    </xf>
    <xf numFmtId="0" fontId="15" fillId="11" borderId="68" xfId="0" applyFont="1" applyFill="1" applyBorder="1" applyAlignment="1">
      <alignment horizontal="left" vertical="center"/>
    </xf>
    <xf numFmtId="0" fontId="15" fillId="11" borderId="22" xfId="0" applyFont="1" applyFill="1" applyBorder="1" applyAlignment="1">
      <alignment vertical="top" wrapText="1"/>
    </xf>
    <xf numFmtId="0" fontId="53" fillId="11" borderId="22" xfId="0" applyFont="1" applyFill="1" applyBorder="1" applyAlignment="1">
      <alignment vertical="top" wrapText="1"/>
    </xf>
    <xf numFmtId="0" fontId="3" fillId="11" borderId="22" xfId="0" applyFont="1" applyFill="1" applyBorder="1" applyAlignment="1">
      <alignment vertical="top" wrapText="1"/>
    </xf>
    <xf numFmtId="0" fontId="3" fillId="25" borderId="22" xfId="0" applyFont="1" applyFill="1" applyBorder="1" applyAlignment="1">
      <alignment vertical="center" wrapText="1"/>
    </xf>
    <xf numFmtId="0" fontId="54" fillId="25" borderId="22" xfId="0" applyFont="1" applyFill="1" applyBorder="1" applyAlignment="1">
      <alignment vertical="top" wrapText="1"/>
    </xf>
    <xf numFmtId="0" fontId="3" fillId="25" borderId="68" xfId="0" applyFont="1" applyFill="1" applyBorder="1" applyAlignment="1">
      <alignment vertical="center" wrapText="1"/>
    </xf>
    <xf numFmtId="0" fontId="3" fillId="25" borderId="66" xfId="0" applyFont="1" applyFill="1" applyBorder="1" applyAlignment="1">
      <alignment vertical="center" wrapText="1"/>
    </xf>
    <xf numFmtId="0" fontId="3" fillId="25" borderId="24" xfId="0" applyFont="1" applyFill="1" applyBorder="1" applyAlignment="1">
      <alignment vertical="center" wrapText="1"/>
    </xf>
    <xf numFmtId="0" fontId="3" fillId="25" borderId="22" xfId="0" applyFont="1" applyFill="1" applyBorder="1"/>
    <xf numFmtId="0" fontId="3" fillId="25" borderId="68" xfId="0" applyFont="1" applyFill="1" applyBorder="1" applyAlignment="1">
      <alignment horizontal="center" vertical="center" wrapText="1"/>
    </xf>
    <xf numFmtId="0" fontId="3" fillId="25" borderId="66" xfId="0" applyFont="1" applyFill="1" applyBorder="1" applyAlignment="1">
      <alignment horizontal="center" vertical="center" wrapText="1"/>
    </xf>
    <xf numFmtId="0" fontId="3" fillId="25" borderId="40" xfId="0" applyFont="1" applyFill="1" applyBorder="1"/>
    <xf numFmtId="0" fontId="15" fillId="11" borderId="75" xfId="0" applyFont="1" applyFill="1" applyBorder="1" applyAlignment="1">
      <alignment horizontal="center" vertical="center"/>
    </xf>
    <xf numFmtId="0" fontId="15" fillId="11" borderId="73" xfId="0" applyFont="1" applyFill="1" applyBorder="1" applyAlignment="1">
      <alignment horizontal="center" vertical="center" wrapText="1"/>
    </xf>
    <xf numFmtId="0" fontId="15" fillId="11" borderId="55" xfId="0" applyFont="1" applyFill="1" applyBorder="1" applyAlignment="1">
      <alignment horizontal="center" vertical="center" wrapText="1"/>
    </xf>
    <xf numFmtId="0" fontId="12" fillId="11" borderId="22" xfId="0" applyFont="1" applyFill="1" applyBorder="1" applyAlignment="1">
      <alignment vertical="center" wrapText="1"/>
    </xf>
    <xf numFmtId="0" fontId="3" fillId="11" borderId="22" xfId="0" applyFont="1" applyFill="1" applyBorder="1" applyAlignment="1">
      <alignment horizontal="left" vertical="center" wrapText="1"/>
    </xf>
    <xf numFmtId="0" fontId="48" fillId="11" borderId="55" xfId="0" applyFont="1" applyFill="1" applyBorder="1" applyAlignment="1">
      <alignment vertical="center" wrapText="1"/>
    </xf>
    <xf numFmtId="0" fontId="55" fillId="11" borderId="55" xfId="0" applyFont="1" applyFill="1" applyBorder="1" applyAlignment="1">
      <alignment horizontal="center" vertical="center" wrapText="1"/>
    </xf>
    <xf numFmtId="0" fontId="3" fillId="11" borderId="22" xfId="0" applyFont="1" applyFill="1" applyBorder="1" applyAlignment="1">
      <alignment vertical="center" wrapText="1"/>
    </xf>
    <xf numFmtId="0" fontId="3" fillId="11" borderId="21" xfId="0" applyFont="1" applyFill="1" applyBorder="1" applyAlignment="1">
      <alignment vertical="center" wrapText="1"/>
    </xf>
    <xf numFmtId="0" fontId="3" fillId="0" borderId="22" xfId="0" applyFont="1" applyBorder="1" applyAlignment="1">
      <alignment wrapText="1"/>
    </xf>
    <xf numFmtId="0" fontId="3" fillId="0" borderId="37" xfId="0" applyFont="1" applyBorder="1" applyAlignment="1">
      <alignment horizontal="center" vertical="center" wrapText="1"/>
    </xf>
    <xf numFmtId="0" fontId="15" fillId="0" borderId="76" xfId="0" applyFont="1" applyBorder="1" applyAlignment="1">
      <alignment horizontal="center" vertical="center"/>
    </xf>
    <xf numFmtId="0" fontId="15" fillId="0" borderId="77" xfId="0" applyFont="1" applyBorder="1" applyAlignment="1">
      <alignment horizontal="center" vertical="center" wrapText="1"/>
    </xf>
    <xf numFmtId="0" fontId="15" fillId="0" borderId="77" xfId="0" applyFont="1" applyBorder="1" applyAlignment="1">
      <alignment horizontal="center" vertical="center"/>
    </xf>
    <xf numFmtId="0" fontId="21" fillId="0" borderId="77" xfId="0" applyFont="1" applyBorder="1" applyAlignment="1">
      <alignment horizontal="center" vertical="center" wrapText="1"/>
    </xf>
    <xf numFmtId="9" fontId="15" fillId="0" borderId="77" xfId="0" applyNumberFormat="1" applyFont="1" applyBorder="1" applyAlignment="1">
      <alignment horizontal="center" vertical="center" wrapText="1"/>
    </xf>
    <xf numFmtId="0" fontId="21" fillId="0" borderId="77" xfId="0" applyFont="1" applyBorder="1" applyAlignment="1">
      <alignment horizontal="center" vertical="center"/>
    </xf>
    <xf numFmtId="0" fontId="22" fillId="11" borderId="77" xfId="0" applyFont="1" applyFill="1" applyBorder="1" applyAlignment="1">
      <alignment horizontal="center" vertical="center" wrapText="1"/>
    </xf>
    <xf numFmtId="0" fontId="15" fillId="0" borderId="77" xfId="0" applyFont="1" applyBorder="1" applyAlignment="1">
      <alignment horizontal="center" vertical="center" textRotation="90"/>
    </xf>
    <xf numFmtId="9" fontId="15" fillId="0" borderId="77" xfId="0" applyNumberFormat="1" applyFont="1" applyBorder="1" applyAlignment="1">
      <alignment horizontal="center" vertical="center"/>
    </xf>
    <xf numFmtId="165" fontId="15" fillId="0" borderId="77" xfId="0" applyNumberFormat="1" applyFont="1" applyBorder="1" applyAlignment="1">
      <alignment horizontal="center" vertical="center"/>
    </xf>
    <xf numFmtId="0" fontId="21" fillId="0" borderId="77" xfId="0" applyFont="1" applyBorder="1" applyAlignment="1">
      <alignment horizontal="center" vertical="center" textRotation="90" wrapText="1"/>
    </xf>
    <xf numFmtId="0" fontId="21" fillId="0" borderId="77" xfId="0" applyFont="1" applyBorder="1" applyAlignment="1">
      <alignment horizontal="center" vertical="center" textRotation="90"/>
    </xf>
    <xf numFmtId="0" fontId="15" fillId="0" borderId="77" xfId="0" applyFont="1" applyBorder="1" applyAlignment="1">
      <alignment horizontal="left" vertical="center" wrapText="1"/>
    </xf>
    <xf numFmtId="166" fontId="15" fillId="0" borderId="77" xfId="0" applyNumberFormat="1" applyFont="1" applyBorder="1" applyAlignment="1">
      <alignment horizontal="center" vertical="center"/>
    </xf>
    <xf numFmtId="0" fontId="12" fillId="0" borderId="77" xfId="0" applyFont="1" applyBorder="1" applyAlignment="1">
      <alignment horizontal="center" vertical="center" wrapText="1"/>
    </xf>
    <xf numFmtId="0" fontId="3" fillId="0" borderId="77" xfId="0" applyFont="1" applyBorder="1" applyAlignment="1">
      <alignment horizontal="left" vertical="center" wrapText="1"/>
    </xf>
    <xf numFmtId="0" fontId="3" fillId="0" borderId="77" xfId="0" applyFont="1" applyBorder="1" applyAlignment="1">
      <alignment horizontal="center" vertical="center"/>
    </xf>
    <xf numFmtId="0" fontId="15" fillId="0" borderId="78" xfId="0" applyFont="1" applyBorder="1" applyAlignment="1">
      <alignment horizontal="left" vertical="center"/>
    </xf>
    <xf numFmtId="0" fontId="37" fillId="0" borderId="77" xfId="0" applyFont="1" applyBorder="1" applyAlignment="1">
      <alignment vertical="center" wrapText="1"/>
    </xf>
    <xf numFmtId="0" fontId="3" fillId="0" borderId="77" xfId="0" applyFont="1" applyBorder="1" applyAlignment="1">
      <alignment horizontal="center" vertical="center" wrapText="1"/>
    </xf>
    <xf numFmtId="0" fontId="3" fillId="0" borderId="77" xfId="0" applyFont="1" applyBorder="1" applyAlignment="1">
      <alignment vertical="center" wrapText="1"/>
    </xf>
    <xf numFmtId="0" fontId="37" fillId="12" borderId="77" xfId="0" applyFont="1" applyFill="1" applyBorder="1" applyAlignment="1">
      <alignment vertical="center" wrapText="1"/>
    </xf>
    <xf numFmtId="0" fontId="3" fillId="0" borderId="77" xfId="0" applyFont="1" applyBorder="1"/>
    <xf numFmtId="0" fontId="3" fillId="0" borderId="78" xfId="0" applyFont="1" applyBorder="1" applyAlignment="1">
      <alignment vertical="center" wrapText="1"/>
    </xf>
    <xf numFmtId="0" fontId="3" fillId="12" borderId="79" xfId="0" applyFont="1" applyFill="1" applyBorder="1" applyAlignment="1">
      <alignment wrapText="1"/>
    </xf>
    <xf numFmtId="0" fontId="3" fillId="0" borderId="80" xfId="0" applyFont="1" applyBorder="1" applyAlignment="1">
      <alignment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22" fillId="0" borderId="0" xfId="0" applyFont="1" applyAlignment="1">
      <alignment horizontal="center" vertical="center" wrapText="1"/>
    </xf>
    <xf numFmtId="1" fontId="21" fillId="0" borderId="0" xfId="0" applyNumberFormat="1" applyFont="1" applyAlignment="1">
      <alignment horizontal="center" vertical="center" textRotation="90"/>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xf>
    <xf numFmtId="0" fontId="57" fillId="0" borderId="0" xfId="0" applyFont="1" applyAlignment="1">
      <alignment horizontal="center" vertical="center" wrapText="1"/>
    </xf>
    <xf numFmtId="0" fontId="58" fillId="29" borderId="40" xfId="0" applyFont="1" applyFill="1" applyBorder="1" applyAlignment="1">
      <alignment horizontal="center" vertical="center" wrapText="1" readingOrder="1"/>
    </xf>
    <xf numFmtId="0" fontId="59" fillId="30" borderId="99" xfId="0" applyFont="1" applyFill="1" applyBorder="1" applyAlignment="1">
      <alignment horizontal="center" vertical="center" wrapText="1" readingOrder="1"/>
    </xf>
    <xf numFmtId="0" fontId="59" fillId="0" borderId="100" xfId="0" applyFont="1" applyBorder="1" applyAlignment="1">
      <alignment horizontal="left" vertical="center" wrapText="1" readingOrder="1"/>
    </xf>
    <xf numFmtId="9" fontId="59" fillId="0" borderId="100" xfId="0" applyNumberFormat="1" applyFont="1" applyBorder="1" applyAlignment="1">
      <alignment horizontal="center" vertical="center" wrapText="1" readingOrder="1"/>
    </xf>
    <xf numFmtId="0" fontId="59" fillId="31" borderId="101" xfId="0" applyFont="1" applyFill="1" applyBorder="1" applyAlignment="1">
      <alignment horizontal="center" vertical="center" wrapText="1" readingOrder="1"/>
    </xf>
    <xf numFmtId="0" fontId="59" fillId="0" borderId="101" xfId="0" applyFont="1" applyBorder="1" applyAlignment="1">
      <alignment horizontal="left" vertical="center" wrapText="1" readingOrder="1"/>
    </xf>
    <xf numFmtId="9" fontId="59" fillId="0" borderId="101" xfId="0" applyNumberFormat="1" applyFont="1" applyBorder="1" applyAlignment="1">
      <alignment horizontal="center" vertical="center" wrapText="1" readingOrder="1"/>
    </xf>
    <xf numFmtId="0" fontId="59" fillId="32" borderId="101" xfId="0" applyFont="1" applyFill="1" applyBorder="1" applyAlignment="1">
      <alignment horizontal="center" vertical="center" wrapText="1" readingOrder="1"/>
    </xf>
    <xf numFmtId="0" fontId="59" fillId="33" borderId="101" xfId="0" applyFont="1" applyFill="1" applyBorder="1" applyAlignment="1">
      <alignment horizontal="center" vertical="center" wrapText="1" readingOrder="1"/>
    </xf>
    <xf numFmtId="0" fontId="60" fillId="25" borderId="101" xfId="0" applyFont="1" applyFill="1" applyBorder="1" applyAlignment="1">
      <alignment horizontal="center" vertical="center" wrapText="1" readingOrder="1"/>
    </xf>
    <xf numFmtId="0" fontId="21" fillId="12" borderId="40" xfId="0" applyFont="1" applyFill="1" applyBorder="1" applyAlignment="1">
      <alignment horizontal="left" vertical="center"/>
    </xf>
    <xf numFmtId="0" fontId="62" fillId="12" borderId="40" xfId="0" applyFont="1" applyFill="1" applyBorder="1" applyAlignment="1">
      <alignment horizontal="center" vertical="center" wrapText="1"/>
    </xf>
    <xf numFmtId="0" fontId="63" fillId="29" borderId="40" xfId="0" applyFont="1" applyFill="1" applyBorder="1" applyAlignment="1">
      <alignment horizontal="center" vertical="center" wrapText="1" readingOrder="1"/>
    </xf>
    <xf numFmtId="0" fontId="64" fillId="12" borderId="40" xfId="0" applyFont="1" applyFill="1" applyBorder="1"/>
    <xf numFmtId="0" fontId="65" fillId="30" borderId="99" xfId="0" applyFont="1" applyFill="1" applyBorder="1" applyAlignment="1">
      <alignment horizontal="center" vertical="center" wrapText="1" readingOrder="1"/>
    </xf>
    <xf numFmtId="0" fontId="65" fillId="0" borderId="100" xfId="0" applyFont="1" applyBorder="1" applyAlignment="1">
      <alignment horizontal="center" vertical="center" wrapText="1" readingOrder="1"/>
    </xf>
    <xf numFmtId="0" fontId="65" fillId="0" borderId="100" xfId="0" applyFont="1" applyBorder="1" applyAlignment="1">
      <alignment horizontal="left" vertical="center" wrapText="1" readingOrder="1"/>
    </xf>
    <xf numFmtId="0" fontId="65" fillId="31" borderId="101" xfId="0" applyFont="1" applyFill="1" applyBorder="1" applyAlignment="1">
      <alignment horizontal="center" vertical="center" wrapText="1" readingOrder="1"/>
    </xf>
    <xf numFmtId="0" fontId="65" fillId="0" borderId="101" xfId="0" applyFont="1" applyBorder="1" applyAlignment="1">
      <alignment horizontal="center" vertical="center" wrapText="1" readingOrder="1"/>
    </xf>
    <xf numFmtId="0" fontId="65" fillId="0" borderId="101" xfId="0" applyFont="1" applyBorder="1" applyAlignment="1">
      <alignment horizontal="left" vertical="center" wrapText="1" readingOrder="1"/>
    </xf>
    <xf numFmtId="0" fontId="65" fillId="32" borderId="101" xfId="0" applyFont="1" applyFill="1" applyBorder="1" applyAlignment="1">
      <alignment horizontal="center" vertical="center" wrapText="1" readingOrder="1"/>
    </xf>
    <xf numFmtId="0" fontId="65" fillId="33" borderId="101" xfId="0" applyFont="1" applyFill="1" applyBorder="1" applyAlignment="1">
      <alignment horizontal="center" vertical="center" wrapText="1" readingOrder="1"/>
    </xf>
    <xf numFmtId="0" fontId="66" fillId="25" borderId="101" xfId="0" applyFont="1" applyFill="1" applyBorder="1" applyAlignment="1">
      <alignment horizontal="center" vertical="center" wrapText="1" readingOrder="1"/>
    </xf>
    <xf numFmtId="0" fontId="67" fillId="12" borderId="40" xfId="0" applyFont="1" applyFill="1" applyBorder="1" applyAlignment="1">
      <alignment horizontal="left" vertical="center" wrapText="1" readingOrder="1"/>
    </xf>
    <xf numFmtId="0" fontId="67" fillId="0" borderId="0" xfId="0" applyFont="1" applyAlignment="1">
      <alignment horizontal="left" vertical="center" wrapText="1" readingOrder="1"/>
    </xf>
    <xf numFmtId="0" fontId="64" fillId="0" borderId="0" xfId="0" applyFont="1"/>
    <xf numFmtId="0" fontId="68" fillId="0" borderId="0" xfId="0" applyFont="1" applyAlignment="1">
      <alignment horizontal="left" vertical="center" wrapText="1" readingOrder="1"/>
    </xf>
    <xf numFmtId="0" fontId="67" fillId="0" borderId="0" xfId="0" applyFont="1" applyAlignment="1">
      <alignment vertical="center"/>
    </xf>
    <xf numFmtId="0" fontId="69" fillId="0" borderId="0" xfId="0" applyFont="1"/>
    <xf numFmtId="0" fontId="70" fillId="0" borderId="0" xfId="0" applyFont="1"/>
    <xf numFmtId="0" fontId="12" fillId="12" borderId="40" xfId="0" applyFont="1" applyFill="1" applyBorder="1"/>
    <xf numFmtId="0" fontId="71" fillId="12" borderId="40" xfId="0" applyFont="1" applyFill="1" applyBorder="1"/>
    <xf numFmtId="0" fontId="4" fillId="12" borderId="95" xfId="0" applyFont="1" applyFill="1" applyBorder="1" applyAlignment="1">
      <alignment horizontal="center" vertical="center" wrapText="1" readingOrder="1"/>
    </xf>
    <xf numFmtId="0" fontId="4" fillId="12" borderId="96" xfId="0" applyFont="1" applyFill="1" applyBorder="1" applyAlignment="1">
      <alignment horizontal="center" vertical="center" wrapText="1" readingOrder="1"/>
    </xf>
    <xf numFmtId="0" fontId="4" fillId="12" borderId="21" xfId="0" applyFont="1" applyFill="1" applyBorder="1" applyAlignment="1">
      <alignment horizontal="center" vertical="center" wrapText="1" readingOrder="1"/>
    </xf>
    <xf numFmtId="0" fontId="72" fillId="12" borderId="21" xfId="0" applyFont="1" applyFill="1" applyBorder="1" applyAlignment="1">
      <alignment horizontal="left" vertical="center" wrapText="1" readingOrder="1"/>
    </xf>
    <xf numFmtId="9" fontId="4" fillId="12" borderId="105" xfId="0" applyNumberFormat="1" applyFont="1" applyFill="1" applyBorder="1" applyAlignment="1">
      <alignment horizontal="center" vertical="center" wrapText="1" readingOrder="1"/>
    </xf>
    <xf numFmtId="0" fontId="4" fillId="12" borderId="22" xfId="0" applyFont="1" applyFill="1" applyBorder="1" applyAlignment="1">
      <alignment horizontal="center" vertical="center" wrapText="1" readingOrder="1"/>
    </xf>
    <xf numFmtId="0" fontId="72" fillId="12" borderId="22" xfId="0" applyFont="1" applyFill="1" applyBorder="1" applyAlignment="1">
      <alignment horizontal="left" vertical="center" wrapText="1" readingOrder="1"/>
    </xf>
    <xf numFmtId="9" fontId="4" fillId="12" borderId="66" xfId="0" applyNumberFormat="1" applyFont="1" applyFill="1" applyBorder="1" applyAlignment="1">
      <alignment horizontal="center" vertical="center" wrapText="1" readingOrder="1"/>
    </xf>
    <xf numFmtId="0" fontId="72" fillId="12" borderId="66" xfId="0" applyFont="1" applyFill="1" applyBorder="1" applyAlignment="1">
      <alignment horizontal="center" vertical="center" wrapText="1" readingOrder="1"/>
    </xf>
    <xf numFmtId="0" fontId="4" fillId="12" borderId="77" xfId="0" applyFont="1" applyFill="1" applyBorder="1" applyAlignment="1">
      <alignment horizontal="center" vertical="center" wrapText="1" readingOrder="1"/>
    </xf>
    <xf numFmtId="0" fontId="72" fillId="12" borderId="77" xfId="0" applyFont="1" applyFill="1" applyBorder="1" applyAlignment="1">
      <alignment horizontal="left" vertical="center" wrapText="1" readingOrder="1"/>
    </xf>
    <xf numFmtId="0" fontId="72" fillId="12" borderId="79" xfId="0" applyFont="1" applyFill="1" applyBorder="1" applyAlignment="1">
      <alignment horizontal="center" vertical="center" wrapText="1" readingOrder="1"/>
    </xf>
    <xf numFmtId="0" fontId="10" fillId="12" borderId="40" xfId="0" applyFont="1" applyFill="1" applyBorder="1"/>
    <xf numFmtId="0" fontId="73" fillId="12" borderId="40" xfId="0" applyFont="1" applyFill="1" applyBorder="1"/>
    <xf numFmtId="0" fontId="10" fillId="0" borderId="0" xfId="0" applyFont="1"/>
    <xf numFmtId="0" fontId="74" fillId="0" borderId="101" xfId="0" applyFont="1" applyBorder="1" applyAlignment="1">
      <alignment horizontal="left" vertical="center" wrapText="1" readingOrder="1"/>
    </xf>
    <xf numFmtId="0" fontId="86" fillId="12" borderId="40" xfId="0" applyFont="1" applyFill="1" applyBorder="1"/>
    <xf numFmtId="0" fontId="86" fillId="0" borderId="0" xfId="0" applyFont="1"/>
    <xf numFmtId="0" fontId="86" fillId="0" borderId="71" xfId="0" applyFont="1" applyBorder="1"/>
    <xf numFmtId="0" fontId="86" fillId="0" borderId="69" xfId="0" applyFont="1" applyBorder="1"/>
    <xf numFmtId="0" fontId="86" fillId="0" borderId="91" xfId="0" applyFont="1" applyBorder="1"/>
    <xf numFmtId="0" fontId="86" fillId="0" borderId="22" xfId="0" applyFont="1" applyBorder="1" applyAlignment="1">
      <alignment horizontal="center" vertical="center" wrapText="1"/>
    </xf>
    <xf numFmtId="0" fontId="86" fillId="0" borderId="22" xfId="0" applyFont="1" applyBorder="1" applyAlignment="1">
      <alignment horizontal="center" vertical="center"/>
    </xf>
    <xf numFmtId="0" fontId="89" fillId="0" borderId="22" xfId="0" applyFont="1" applyBorder="1" applyAlignment="1">
      <alignment horizontal="center" vertical="center" wrapText="1"/>
    </xf>
    <xf numFmtId="9" fontId="86" fillId="0" borderId="22" xfId="0" applyNumberFormat="1" applyFont="1" applyBorder="1" applyAlignment="1">
      <alignment horizontal="center" vertical="center" wrapText="1"/>
    </xf>
    <xf numFmtId="0" fontId="89" fillId="0" borderId="22" xfId="0" applyFont="1" applyBorder="1" applyAlignment="1">
      <alignment horizontal="center" vertical="center"/>
    </xf>
    <xf numFmtId="0" fontId="86" fillId="0" borderId="22" xfId="0" applyFont="1" applyBorder="1" applyAlignment="1">
      <alignment horizontal="center" vertical="center" textRotation="90"/>
    </xf>
    <xf numFmtId="9" fontId="86" fillId="0" borderId="22" xfId="0" applyNumberFormat="1" applyFont="1" applyBorder="1" applyAlignment="1">
      <alignment horizontal="center" vertical="center"/>
    </xf>
    <xf numFmtId="165" fontId="86" fillId="0" borderId="22" xfId="0" applyNumberFormat="1" applyFont="1" applyBorder="1" applyAlignment="1">
      <alignment horizontal="center" vertical="center"/>
    </xf>
    <xf numFmtId="0" fontId="89" fillId="0" borderId="22" xfId="0" applyFont="1" applyBorder="1" applyAlignment="1">
      <alignment horizontal="center" vertical="center" textRotation="90" wrapText="1"/>
    </xf>
    <xf numFmtId="0" fontId="89" fillId="0" borderId="22" xfId="0" applyFont="1" applyBorder="1" applyAlignment="1">
      <alignment horizontal="center" vertical="center" textRotation="90"/>
    </xf>
    <xf numFmtId="0" fontId="86" fillId="0" borderId="22" xfId="0" applyFont="1" applyBorder="1" applyAlignment="1">
      <alignment horizontal="left" vertical="center" wrapText="1"/>
    </xf>
    <xf numFmtId="166" fontId="86" fillId="0" borderId="22" xfId="0" applyNumberFormat="1" applyFont="1" applyBorder="1" applyAlignment="1">
      <alignment horizontal="center" vertical="center" wrapText="1"/>
    </xf>
    <xf numFmtId="166" fontId="86" fillId="0" borderId="69" xfId="0" applyNumberFormat="1" applyFont="1" applyBorder="1" applyAlignment="1">
      <alignment horizontal="center" vertical="center"/>
    </xf>
    <xf numFmtId="0" fontId="86" fillId="12" borderId="68" xfId="0" applyFont="1" applyFill="1" applyBorder="1" applyAlignment="1">
      <alignment horizontal="center" vertical="center"/>
    </xf>
    <xf numFmtId="0" fontId="86" fillId="0" borderId="54" xfId="0" applyFont="1" applyBorder="1" applyAlignment="1">
      <alignment horizontal="center" vertical="center"/>
    </xf>
    <xf numFmtId="0" fontId="86" fillId="0" borderId="69" xfId="0" applyFont="1" applyBorder="1" applyAlignment="1">
      <alignment horizontal="center" vertical="center" wrapText="1"/>
    </xf>
    <xf numFmtId="0" fontId="86" fillId="0" borderId="69" xfId="0" applyFont="1" applyBorder="1" applyAlignment="1">
      <alignment horizontal="center" vertical="center"/>
    </xf>
    <xf numFmtId="0" fontId="89" fillId="0" borderId="69" xfId="0" applyFont="1" applyBorder="1" applyAlignment="1">
      <alignment horizontal="center" vertical="center" wrapText="1"/>
    </xf>
    <xf numFmtId="9" fontId="86" fillId="0" borderId="69" xfId="0" applyNumberFormat="1" applyFont="1" applyBorder="1" applyAlignment="1">
      <alignment horizontal="center" vertical="center" wrapText="1"/>
    </xf>
    <xf numFmtId="1" fontId="86" fillId="12" borderId="21" xfId="0" applyNumberFormat="1" applyFont="1" applyFill="1" applyBorder="1" applyAlignment="1">
      <alignment horizontal="center" vertical="center" wrapText="1"/>
    </xf>
    <xf numFmtId="0" fontId="89" fillId="0" borderId="69" xfId="0" applyFont="1" applyBorder="1" applyAlignment="1">
      <alignment horizontal="center" vertical="center"/>
    </xf>
    <xf numFmtId="0" fontId="86" fillId="0" borderId="69" xfId="0" applyFont="1" applyBorder="1" applyAlignment="1">
      <alignment horizontal="center" vertical="center" textRotation="90"/>
    </xf>
    <xf numFmtId="9" fontId="86" fillId="0" borderId="69" xfId="0" applyNumberFormat="1" applyFont="1" applyBorder="1" applyAlignment="1">
      <alignment horizontal="center" vertical="center"/>
    </xf>
    <xf numFmtId="165" fontId="86" fillId="0" borderId="69" xfId="0" applyNumberFormat="1" applyFont="1" applyBorder="1" applyAlignment="1">
      <alignment horizontal="center" vertical="center"/>
    </xf>
    <xf numFmtId="0" fontId="89" fillId="0" borderId="69" xfId="0" applyFont="1" applyBorder="1" applyAlignment="1">
      <alignment horizontal="center" vertical="center" textRotation="90" wrapText="1"/>
    </xf>
    <xf numFmtId="0" fontId="89" fillId="0" borderId="69" xfId="0" applyFont="1" applyBorder="1" applyAlignment="1">
      <alignment horizontal="center" vertical="center" textRotation="90"/>
    </xf>
    <xf numFmtId="0" fontId="86" fillId="0" borderId="69" xfId="0" applyFont="1" applyBorder="1" applyAlignment="1">
      <alignment horizontal="left" vertical="center" wrapText="1"/>
    </xf>
    <xf numFmtId="166" fontId="86" fillId="0" borderId="69" xfId="0" applyNumberFormat="1" applyFont="1" applyBorder="1" applyAlignment="1">
      <alignment horizontal="center" vertical="center" wrapText="1"/>
    </xf>
    <xf numFmtId="0" fontId="86" fillId="12" borderId="74" xfId="0" applyFont="1" applyFill="1" applyBorder="1" applyAlignment="1">
      <alignment horizontal="center" vertical="center"/>
    </xf>
    <xf numFmtId="0" fontId="86" fillId="0" borderId="98" xfId="0" applyFont="1" applyBorder="1"/>
    <xf numFmtId="1" fontId="86" fillId="12" borderId="22" xfId="0" applyNumberFormat="1" applyFont="1" applyFill="1" applyBorder="1" applyAlignment="1">
      <alignment horizontal="center" vertical="center" wrapText="1"/>
    </xf>
    <xf numFmtId="166" fontId="86" fillId="0" borderId="22" xfId="0" applyNumberFormat="1" applyFont="1" applyBorder="1" applyAlignment="1">
      <alignment horizontal="center" vertical="center"/>
    </xf>
    <xf numFmtId="0" fontId="86" fillId="0" borderId="76" xfId="0" applyFont="1" applyBorder="1"/>
    <xf numFmtId="0" fontId="86" fillId="0" borderId="77" xfId="0" applyFont="1" applyBorder="1"/>
    <xf numFmtId="0" fontId="86" fillId="0" borderId="79" xfId="0" applyFont="1" applyBorder="1"/>
    <xf numFmtId="0" fontId="86" fillId="0" borderId="0" xfId="0" applyFont="1" applyAlignment="1">
      <alignment horizontal="center" vertical="center"/>
    </xf>
    <xf numFmtId="0" fontId="86" fillId="0" borderId="0" xfId="0" applyFont="1" applyAlignment="1">
      <alignment horizontal="center"/>
    </xf>
    <xf numFmtId="0" fontId="93" fillId="7" borderId="22" xfId="0" applyFont="1" applyFill="1" applyBorder="1" applyAlignment="1">
      <alignment horizontal="center" vertical="center" wrapText="1"/>
    </xf>
    <xf numFmtId="0" fontId="93" fillId="19" borderId="66" xfId="0" applyFont="1" applyFill="1" applyBorder="1" applyAlignment="1">
      <alignment horizontal="center" vertical="center" wrapText="1"/>
    </xf>
    <xf numFmtId="0" fontId="93" fillId="20" borderId="52" xfId="0" applyFont="1" applyFill="1" applyBorder="1" applyAlignment="1">
      <alignment horizontal="center" vertical="center" wrapText="1"/>
    </xf>
    <xf numFmtId="0" fontId="93" fillId="21" borderId="52" xfId="0" applyFont="1" applyFill="1" applyBorder="1" applyAlignment="1">
      <alignment horizontal="center" vertical="center" wrapText="1"/>
    </xf>
    <xf numFmtId="0" fontId="93" fillId="22" borderId="52" xfId="0" applyFont="1" applyFill="1" applyBorder="1" applyAlignment="1">
      <alignment horizontal="center" vertical="center" wrapText="1"/>
    </xf>
    <xf numFmtId="0" fontId="93" fillId="23" borderId="52" xfId="0" applyFont="1" applyFill="1" applyBorder="1" applyAlignment="1">
      <alignment horizontal="center" vertical="center" wrapText="1"/>
    </xf>
    <xf numFmtId="0" fontId="93" fillId="7" borderId="75" xfId="0" applyFont="1" applyFill="1" applyBorder="1" applyAlignment="1">
      <alignment horizontal="center" vertical="center" wrapText="1"/>
    </xf>
    <xf numFmtId="0" fontId="93" fillId="19" borderId="86" xfId="0" applyFont="1" applyFill="1" applyBorder="1" applyAlignment="1">
      <alignment horizontal="center" vertical="center" wrapText="1"/>
    </xf>
    <xf numFmtId="0" fontId="93" fillId="14" borderId="58" xfId="0" applyFont="1" applyFill="1" applyBorder="1" applyAlignment="1">
      <alignment horizontal="center" vertical="center" wrapText="1"/>
    </xf>
    <xf numFmtId="0" fontId="93" fillId="14" borderId="59" xfId="0" applyFont="1" applyFill="1" applyBorder="1" applyAlignment="1">
      <alignment horizontal="center" vertical="center" wrapText="1"/>
    </xf>
    <xf numFmtId="0" fontId="93" fillId="20" borderId="59" xfId="0" applyFont="1" applyFill="1" applyBorder="1" applyAlignment="1">
      <alignment horizontal="center" vertical="center" wrapText="1"/>
    </xf>
    <xf numFmtId="0" fontId="93" fillId="21" borderId="59" xfId="0" applyFont="1" applyFill="1" applyBorder="1" applyAlignment="1">
      <alignment horizontal="center" vertical="center" wrapText="1"/>
    </xf>
    <xf numFmtId="0" fontId="93" fillId="15" borderId="56" xfId="0" applyFont="1" applyFill="1" applyBorder="1" applyAlignment="1">
      <alignment horizontal="center" vertical="center" wrapText="1"/>
    </xf>
    <xf numFmtId="0" fontId="93" fillId="15" borderId="59" xfId="0" applyFont="1" applyFill="1" applyBorder="1" applyAlignment="1">
      <alignment horizontal="center" vertical="center" wrapText="1"/>
    </xf>
    <xf numFmtId="0" fontId="93" fillId="22" borderId="59" xfId="0" applyFont="1" applyFill="1" applyBorder="1" applyAlignment="1">
      <alignment horizontal="center" vertical="center" wrapText="1"/>
    </xf>
    <xf numFmtId="0" fontId="93" fillId="23" borderId="59" xfId="0" applyFont="1" applyFill="1" applyBorder="1" applyAlignment="1">
      <alignment horizontal="center" vertical="center" wrapText="1"/>
    </xf>
    <xf numFmtId="0" fontId="93" fillId="16" borderId="55" xfId="0" applyFont="1" applyFill="1" applyBorder="1" applyAlignment="1">
      <alignment horizontal="center" vertical="center" wrapText="1"/>
    </xf>
    <xf numFmtId="0" fontId="94" fillId="16" borderId="55" xfId="0" applyFont="1" applyFill="1" applyBorder="1" applyAlignment="1">
      <alignment horizontal="center" vertical="center"/>
    </xf>
    <xf numFmtId="0" fontId="94" fillId="16" borderId="55" xfId="0" applyFont="1" applyFill="1" applyBorder="1" applyAlignment="1">
      <alignment horizontal="center" vertical="center" wrapText="1"/>
    </xf>
    <xf numFmtId="49" fontId="94" fillId="16" borderId="90" xfId="0" applyNumberFormat="1" applyFont="1" applyFill="1" applyBorder="1" applyAlignment="1">
      <alignment horizontal="center" vertical="center" wrapText="1"/>
    </xf>
    <xf numFmtId="0" fontId="94" fillId="16" borderId="55" xfId="0" applyFont="1" applyFill="1" applyBorder="1" applyAlignment="1">
      <alignment horizontal="center" vertical="center" textRotation="90" wrapText="1"/>
    </xf>
    <xf numFmtId="0" fontId="86" fillId="0" borderId="69" xfId="0" applyFont="1" applyBorder="1" applyAlignment="1">
      <alignment vertical="center" wrapText="1"/>
    </xf>
    <xf numFmtId="0" fontId="86" fillId="0" borderId="22" xfId="0" applyFont="1" applyBorder="1" applyAlignment="1">
      <alignment vertical="center" wrapText="1"/>
    </xf>
    <xf numFmtId="0" fontId="86" fillId="0" borderId="104" xfId="0" applyFont="1" applyBorder="1"/>
    <xf numFmtId="49" fontId="94" fillId="16" borderId="92" xfId="0" applyNumberFormat="1" applyFont="1" applyFill="1" applyBorder="1" applyAlignment="1">
      <alignment horizontal="center" vertical="center" wrapText="1"/>
    </xf>
    <xf numFmtId="0" fontId="94" fillId="16" borderId="70" xfId="0" applyFont="1" applyFill="1" applyBorder="1" applyAlignment="1">
      <alignment horizontal="center" vertical="center" textRotation="90"/>
    </xf>
    <xf numFmtId="0" fontId="93" fillId="7" borderId="70" xfId="0" applyFont="1" applyFill="1" applyBorder="1" applyAlignment="1">
      <alignment horizontal="center" vertical="center" wrapText="1"/>
    </xf>
    <xf numFmtId="0" fontId="86" fillId="0" borderId="108" xfId="0" applyFont="1" applyBorder="1" applyAlignment="1">
      <alignment horizontal="center" vertical="center"/>
    </xf>
    <xf numFmtId="0" fontId="86" fillId="0" borderId="108" xfId="0" applyFont="1" applyBorder="1" applyAlignment="1">
      <alignment horizontal="center" vertical="center" wrapText="1"/>
    </xf>
    <xf numFmtId="0" fontId="89" fillId="0" borderId="108" xfId="0" applyFont="1" applyBorder="1" applyAlignment="1">
      <alignment horizontal="center" vertical="center" wrapText="1"/>
    </xf>
    <xf numFmtId="9" fontId="86" fillId="0" borderId="108" xfId="0" applyNumberFormat="1" applyFont="1" applyBorder="1" applyAlignment="1">
      <alignment horizontal="center" vertical="center" wrapText="1"/>
    </xf>
    <xf numFmtId="1" fontId="86" fillId="12" borderId="108" xfId="0" applyNumberFormat="1" applyFont="1" applyFill="1" applyBorder="1" applyAlignment="1">
      <alignment horizontal="center" vertical="center" wrapText="1"/>
    </xf>
    <xf numFmtId="0" fontId="89" fillId="0" borderId="108" xfId="0" applyFont="1" applyBorder="1" applyAlignment="1">
      <alignment horizontal="center" vertical="center"/>
    </xf>
    <xf numFmtId="0" fontId="86" fillId="0" borderId="108" xfId="0" applyFont="1" applyBorder="1" applyAlignment="1">
      <alignment horizontal="center" vertical="center" textRotation="90"/>
    </xf>
    <xf numFmtId="9" fontId="86" fillId="0" borderId="108" xfId="0" applyNumberFormat="1" applyFont="1" applyBorder="1" applyAlignment="1">
      <alignment horizontal="center" vertical="center"/>
    </xf>
    <xf numFmtId="165" fontId="86" fillId="0" borderId="108" xfId="0" applyNumberFormat="1" applyFont="1" applyBorder="1" applyAlignment="1">
      <alignment horizontal="center" vertical="center"/>
    </xf>
    <xf numFmtId="0" fontId="89" fillId="0" borderId="108" xfId="0" applyFont="1" applyBorder="1" applyAlignment="1">
      <alignment horizontal="center" vertical="center" textRotation="90" wrapText="1"/>
    </xf>
    <xf numFmtId="0" fontId="89" fillId="0" borderId="108" xfId="0" applyFont="1" applyBorder="1" applyAlignment="1">
      <alignment horizontal="center" vertical="center" textRotation="90"/>
    </xf>
    <xf numFmtId="166" fontId="86" fillId="0" borderId="108" xfId="0" applyNumberFormat="1" applyFont="1" applyBorder="1" applyAlignment="1">
      <alignment horizontal="center" vertical="center" wrapText="1"/>
    </xf>
    <xf numFmtId="166" fontId="86" fillId="0" borderId="108" xfId="0" applyNumberFormat="1" applyFont="1" applyBorder="1" applyAlignment="1">
      <alignment horizontal="center" vertical="center"/>
    </xf>
    <xf numFmtId="0" fontId="86" fillId="12" borderId="108" xfId="0" applyFont="1" applyFill="1" applyBorder="1" applyAlignment="1">
      <alignment horizontal="center" vertical="center"/>
    </xf>
    <xf numFmtId="1" fontId="86" fillId="0" borderId="108" xfId="0" applyNumberFormat="1" applyFont="1" applyBorder="1" applyAlignment="1">
      <alignment horizontal="center" vertical="center" wrapText="1"/>
    </xf>
    <xf numFmtId="0" fontId="92" fillId="0" borderId="108" xfId="0" applyFont="1" applyBorder="1" applyAlignment="1">
      <alignment horizontal="center" vertical="center" wrapText="1"/>
    </xf>
    <xf numFmtId="0" fontId="91" fillId="11" borderId="108" xfId="0" applyFont="1" applyFill="1" applyBorder="1" applyAlignment="1">
      <alignment horizontal="center" vertical="center" wrapText="1"/>
    </xf>
    <xf numFmtId="0" fontId="90" fillId="11" borderId="108" xfId="1" applyFont="1" applyFill="1" applyBorder="1" applyAlignment="1">
      <alignment horizontal="center" vertical="center" wrapText="1"/>
    </xf>
    <xf numFmtId="0" fontId="91" fillId="0" borderId="108" xfId="0" applyFont="1" applyBorder="1" applyAlignment="1">
      <alignment horizontal="center" vertical="center" wrapText="1"/>
    </xf>
    <xf numFmtId="0" fontId="86" fillId="12" borderId="108" xfId="0" applyFont="1" applyFill="1" applyBorder="1" applyAlignment="1">
      <alignment horizontal="center" vertical="center" wrapText="1"/>
    </xf>
    <xf numFmtId="0" fontId="88" fillId="0" borderId="108" xfId="0" applyFont="1" applyBorder="1" applyAlignment="1">
      <alignment horizontal="center" vertical="center" wrapText="1"/>
    </xf>
    <xf numFmtId="0" fontId="90" fillId="0" borderId="108" xfId="1" applyFont="1" applyBorder="1" applyAlignment="1">
      <alignment horizontal="center" vertical="center" wrapText="1"/>
    </xf>
    <xf numFmtId="0" fontId="99" fillId="0" borderId="108" xfId="0" applyFont="1" applyBorder="1" applyAlignment="1">
      <alignment horizontal="center" vertical="center" wrapText="1"/>
    </xf>
    <xf numFmtId="0" fontId="86" fillId="11" borderId="108" xfId="0" applyFont="1" applyFill="1" applyBorder="1" applyAlignment="1">
      <alignment horizontal="center" vertical="center" wrapText="1"/>
    </xf>
    <xf numFmtId="0" fontId="86" fillId="12" borderId="106" xfId="0" applyFont="1" applyFill="1" applyBorder="1"/>
    <xf numFmtId="0" fontId="86" fillId="35" borderId="108" xfId="0" applyFont="1" applyFill="1" applyBorder="1"/>
    <xf numFmtId="0" fontId="6" fillId="4" borderId="16" xfId="0" applyFont="1" applyFill="1" applyBorder="1" applyAlignment="1">
      <alignment horizontal="center" vertical="center"/>
    </xf>
    <xf numFmtId="0" fontId="2" fillId="0" borderId="19" xfId="0" applyFont="1" applyBorder="1"/>
    <xf numFmtId="0" fontId="2" fillId="0" borderId="20" xfId="0" applyFont="1" applyBorder="1"/>
    <xf numFmtId="0" fontId="3" fillId="0" borderId="0" xfId="0" applyFont="1"/>
    <xf numFmtId="0" fontId="0" fillId="0" borderId="0" xfId="0"/>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 fillId="0" borderId="9" xfId="0" applyFont="1" applyBorder="1"/>
    <xf numFmtId="0" fontId="2" fillId="0" borderId="10" xfId="0" applyFont="1" applyBorder="1"/>
    <xf numFmtId="0" fontId="2" fillId="0" borderId="11" xfId="0" applyFont="1" applyBorder="1"/>
    <xf numFmtId="0" fontId="2" fillId="0" borderId="14" xfId="0" applyFont="1" applyBorder="1"/>
    <xf numFmtId="0" fontId="2" fillId="0" borderId="15" xfId="0" applyFont="1" applyBorder="1"/>
    <xf numFmtId="0" fontId="4" fillId="3" borderId="4" xfId="0" applyFont="1" applyFill="1" applyBorder="1" applyAlignment="1">
      <alignment horizontal="center" vertical="center" wrapText="1"/>
    </xf>
    <xf numFmtId="0" fontId="2" fillId="0" borderId="7" xfId="0" applyFont="1" applyBorder="1"/>
    <xf numFmtId="0" fontId="2" fillId="0" borderId="12" xfId="0" applyFont="1" applyBorder="1"/>
    <xf numFmtId="164" fontId="4" fillId="3" borderId="8" xfId="0" applyNumberFormat="1" applyFont="1" applyFill="1" applyBorder="1" applyAlignment="1">
      <alignment horizontal="center" vertical="center" wrapText="1"/>
    </xf>
    <xf numFmtId="0" fontId="2" fillId="0" borderId="13" xfId="0" applyFont="1" applyBorder="1"/>
    <xf numFmtId="0" fontId="4" fillId="3" borderId="16" xfId="0" applyFont="1" applyFill="1" applyBorder="1" applyAlignment="1">
      <alignment horizontal="center" vertical="center"/>
    </xf>
    <xf numFmtId="0" fontId="2" fillId="0" borderId="17" xfId="0" applyFont="1" applyBorder="1"/>
    <xf numFmtId="0" fontId="12" fillId="0" borderId="26" xfId="0" applyFont="1" applyBorder="1" applyAlignment="1">
      <alignment horizontal="center" vertical="center" wrapText="1"/>
    </xf>
    <xf numFmtId="0" fontId="2" fillId="0" borderId="27" xfId="0" applyFont="1" applyBorder="1"/>
    <xf numFmtId="0" fontId="2" fillId="0" borderId="28" xfId="0" applyFont="1" applyBorder="1"/>
    <xf numFmtId="0" fontId="2" fillId="0" borderId="29" xfId="0" applyFont="1" applyBorder="1"/>
    <xf numFmtId="0" fontId="2" fillId="0" borderId="33" xfId="0" applyFont="1" applyBorder="1"/>
    <xf numFmtId="0" fontId="2" fillId="0" borderId="34" xfId="0" applyFont="1" applyBorder="1"/>
    <xf numFmtId="0" fontId="13" fillId="0" borderId="28" xfId="0" applyFont="1" applyBorder="1" applyAlignment="1">
      <alignment horizontal="center" vertical="center" wrapText="1"/>
    </xf>
    <xf numFmtId="0" fontId="2" fillId="0" borderId="35" xfId="0" applyFont="1" applyBorder="1"/>
    <xf numFmtId="0" fontId="13" fillId="11" borderId="30" xfId="0" applyFont="1" applyFill="1" applyBorder="1" applyAlignment="1">
      <alignment horizontal="center" vertical="center" wrapText="1"/>
    </xf>
    <xf numFmtId="0" fontId="2" fillId="0" borderId="31" xfId="0" applyFont="1" applyBorder="1"/>
    <xf numFmtId="0" fontId="2" fillId="0" borderId="32" xfId="0" applyFont="1" applyBorder="1"/>
    <xf numFmtId="0" fontId="13" fillId="12" borderId="30" xfId="0" applyFont="1" applyFill="1" applyBorder="1" applyAlignment="1">
      <alignment horizontal="center" vertical="center" wrapText="1"/>
    </xf>
    <xf numFmtId="0" fontId="14" fillId="8" borderId="36" xfId="0" applyFont="1" applyFill="1" applyBorder="1" applyAlignment="1">
      <alignment horizontal="left" vertical="center" wrapText="1"/>
    </xf>
    <xf numFmtId="0" fontId="2" fillId="0" borderId="38" xfId="0" applyFont="1" applyBorder="1"/>
    <xf numFmtId="0" fontId="2" fillId="0" borderId="39" xfId="0" applyFont="1" applyBorder="1"/>
    <xf numFmtId="49" fontId="17" fillId="9" borderId="47" xfId="0" applyNumberFormat="1" applyFont="1" applyFill="1" applyBorder="1" applyAlignment="1">
      <alignment horizontal="center" vertical="center" wrapText="1"/>
    </xf>
    <xf numFmtId="0" fontId="2" fillId="0" borderId="49" xfId="0" applyFont="1" applyBorder="1"/>
    <xf numFmtId="0" fontId="19" fillId="9" borderId="47" xfId="0" applyFont="1" applyFill="1" applyBorder="1" applyAlignment="1">
      <alignment horizontal="center" vertical="center" wrapText="1"/>
    </xf>
    <xf numFmtId="49" fontId="18" fillId="18" borderId="47" xfId="0" applyNumberFormat="1"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14" borderId="50" xfId="0" applyFont="1" applyFill="1" applyBorder="1" applyAlignment="1">
      <alignment horizontal="center" vertical="center" wrapText="1"/>
    </xf>
    <xf numFmtId="0" fontId="2" fillId="0" borderId="51" xfId="0" applyFont="1" applyBorder="1"/>
    <xf numFmtId="0" fontId="20" fillId="15" borderId="1" xfId="0" applyFont="1" applyFill="1" applyBorder="1" applyAlignment="1">
      <alignment horizontal="center" vertical="center" wrapText="1"/>
    </xf>
    <xf numFmtId="0" fontId="14" fillId="8" borderId="41" xfId="0" applyFont="1" applyFill="1" applyBorder="1" applyAlignment="1">
      <alignment horizontal="left" vertical="center" wrapText="1"/>
    </xf>
    <xf numFmtId="0" fontId="2" fillId="0" borderId="43" xfId="0" applyFont="1" applyBorder="1"/>
    <xf numFmtId="0" fontId="2" fillId="0" borderId="44" xfId="0" applyFont="1" applyBorder="1"/>
    <xf numFmtId="0" fontId="2" fillId="0" borderId="37" xfId="0" applyFont="1" applyBorder="1"/>
    <xf numFmtId="0" fontId="16" fillId="7" borderId="41" xfId="0" applyFont="1" applyFill="1" applyBorder="1" applyAlignment="1">
      <alignment horizontal="center" vertical="center" wrapText="1"/>
    </xf>
    <xf numFmtId="0" fontId="2" fillId="0" borderId="42" xfId="0" applyFont="1" applyBorder="1"/>
    <xf numFmtId="0" fontId="16" fillId="14" borderId="36" xfId="0" applyFont="1" applyFill="1" applyBorder="1" applyAlignment="1">
      <alignment horizontal="center" vertical="center" wrapText="1"/>
    </xf>
    <xf numFmtId="0" fontId="16" fillId="15" borderId="36" xfId="0" applyFont="1" applyFill="1" applyBorder="1" applyAlignment="1">
      <alignment horizontal="center" vertical="center" wrapText="1"/>
    </xf>
    <xf numFmtId="0" fontId="18" fillId="9" borderId="47" xfId="0" applyFont="1" applyFill="1" applyBorder="1" applyAlignment="1">
      <alignment horizontal="center" vertical="center" wrapText="1"/>
    </xf>
    <xf numFmtId="0" fontId="2" fillId="0" borderId="48" xfId="0" applyFont="1" applyBorder="1"/>
    <xf numFmtId="0" fontId="13" fillId="13" borderId="36" xfId="0" applyFont="1" applyFill="1" applyBorder="1" applyAlignment="1">
      <alignment horizontal="left" vertical="center" wrapText="1"/>
    </xf>
    <xf numFmtId="0" fontId="13" fillId="13" borderId="41" xfId="0" applyFont="1" applyFill="1" applyBorder="1" applyAlignment="1">
      <alignment horizontal="left" vertical="center" wrapText="1"/>
    </xf>
    <xf numFmtId="0" fontId="15" fillId="0" borderId="67" xfId="0" applyFont="1" applyBorder="1" applyAlignment="1">
      <alignment horizontal="center" vertical="center"/>
    </xf>
    <xf numFmtId="0" fontId="2" fillId="0" borderId="53" xfId="0" applyFont="1" applyBorder="1"/>
    <xf numFmtId="0" fontId="2" fillId="0" borderId="71" xfId="0" applyFont="1" applyBorder="1"/>
    <xf numFmtId="0" fontId="15" fillId="12" borderId="67" xfId="0" applyFont="1" applyFill="1" applyBorder="1" applyAlignment="1">
      <alignment horizontal="center" vertical="center"/>
    </xf>
    <xf numFmtId="0" fontId="89" fillId="34" borderId="108" xfId="0" applyFont="1" applyFill="1" applyBorder="1" applyAlignment="1">
      <alignment horizontal="left" vertical="center" wrapText="1"/>
    </xf>
    <xf numFmtId="0" fontId="94" fillId="16" borderId="70" xfId="0" applyFont="1" applyFill="1" applyBorder="1" applyAlignment="1">
      <alignment horizontal="center" vertical="center" wrapText="1"/>
    </xf>
    <xf numFmtId="0" fontId="94" fillId="16" borderId="104" xfId="0" applyFont="1" applyFill="1" applyBorder="1" applyAlignment="1">
      <alignment horizontal="center" vertical="center" wrapText="1"/>
    </xf>
    <xf numFmtId="49" fontId="94" fillId="27" borderId="73" xfId="0" applyNumberFormat="1" applyFont="1" applyFill="1" applyBorder="1" applyAlignment="1">
      <alignment horizontal="center" vertical="center" wrapText="1"/>
    </xf>
    <xf numFmtId="49" fontId="94" fillId="27" borderId="42" xfId="0" applyNumberFormat="1" applyFont="1" applyFill="1" applyBorder="1" applyAlignment="1">
      <alignment horizontal="center" vertical="center" wrapText="1"/>
    </xf>
    <xf numFmtId="49" fontId="94" fillId="27" borderId="30" xfId="0" applyNumberFormat="1" applyFont="1" applyFill="1" applyBorder="1" applyAlignment="1">
      <alignment horizontal="center" vertical="center" wrapText="1"/>
    </xf>
    <xf numFmtId="49" fontId="94" fillId="27" borderId="97" xfId="0" applyNumberFormat="1" applyFont="1" applyFill="1" applyBorder="1" applyAlignment="1">
      <alignment horizontal="center" vertical="center" wrapText="1"/>
    </xf>
    <xf numFmtId="0" fontId="95" fillId="28" borderId="73" xfId="0" applyFont="1" applyFill="1" applyBorder="1" applyAlignment="1">
      <alignment horizontal="center" vertical="center" wrapText="1"/>
    </xf>
    <xf numFmtId="0" fontId="95" fillId="28" borderId="42" xfId="0" applyFont="1" applyFill="1" applyBorder="1" applyAlignment="1">
      <alignment horizontal="center" vertical="center" wrapText="1"/>
    </xf>
    <xf numFmtId="0" fontId="95" fillId="28" borderId="30" xfId="0" applyFont="1" applyFill="1" applyBorder="1" applyAlignment="1">
      <alignment horizontal="center" vertical="center" wrapText="1"/>
    </xf>
    <xf numFmtId="0" fontId="95" fillId="28" borderId="97" xfId="0" applyFont="1" applyFill="1" applyBorder="1" applyAlignment="1">
      <alignment horizontal="center" vertical="center" wrapText="1"/>
    </xf>
    <xf numFmtId="49" fontId="94" fillId="18" borderId="73" xfId="0" applyNumberFormat="1" applyFont="1" applyFill="1" applyBorder="1" applyAlignment="1">
      <alignment horizontal="center" vertical="center" wrapText="1"/>
    </xf>
    <xf numFmtId="49" fontId="94" fillId="18" borderId="107" xfId="0" applyNumberFormat="1" applyFont="1" applyFill="1" applyBorder="1" applyAlignment="1">
      <alignment horizontal="center" vertical="center" wrapText="1"/>
    </xf>
    <xf numFmtId="49" fontId="94" fillId="18" borderId="30" xfId="0" applyNumberFormat="1" applyFont="1" applyFill="1" applyBorder="1" applyAlignment="1">
      <alignment horizontal="center" vertical="center" wrapText="1"/>
    </xf>
    <xf numFmtId="49" fontId="94" fillId="18" borderId="10" xfId="0" applyNumberFormat="1" applyFont="1" applyFill="1" applyBorder="1" applyAlignment="1">
      <alignment horizontal="center" vertical="center" wrapText="1"/>
    </xf>
    <xf numFmtId="0" fontId="94" fillId="16" borderId="70" xfId="0" applyFont="1" applyFill="1" applyBorder="1" applyAlignment="1">
      <alignment horizontal="center" vertical="center" textRotation="90"/>
    </xf>
    <xf numFmtId="0" fontId="94" fillId="16" borderId="109" xfId="0" applyFont="1" applyFill="1" applyBorder="1" applyAlignment="1">
      <alignment horizontal="center" vertical="center" textRotation="90"/>
    </xf>
    <xf numFmtId="0" fontId="94" fillId="16" borderId="70" xfId="0" applyFont="1" applyFill="1" applyBorder="1" applyAlignment="1">
      <alignment horizontal="center" vertical="center"/>
    </xf>
    <xf numFmtId="0" fontId="94" fillId="16" borderId="109" xfId="0" applyFont="1" applyFill="1" applyBorder="1" applyAlignment="1">
      <alignment horizontal="center" vertical="center"/>
    </xf>
    <xf numFmtId="0" fontId="94" fillId="16" borderId="109" xfId="0" applyFont="1" applyFill="1" applyBorder="1" applyAlignment="1">
      <alignment horizontal="center" vertical="center" wrapText="1"/>
    </xf>
    <xf numFmtId="0" fontId="100" fillId="26" borderId="70" xfId="0" applyFont="1" applyFill="1" applyBorder="1" applyAlignment="1">
      <alignment horizontal="center" vertical="center" wrapText="1"/>
    </xf>
    <xf numFmtId="0" fontId="100" fillId="26" borderId="109" xfId="0" applyFont="1" applyFill="1" applyBorder="1" applyAlignment="1">
      <alignment horizontal="center" vertical="center" wrapText="1"/>
    </xf>
    <xf numFmtId="0" fontId="86" fillId="0" borderId="26" xfId="0" applyFont="1" applyBorder="1" applyAlignment="1">
      <alignment horizontal="center" vertical="center" wrapText="1"/>
    </xf>
    <xf numFmtId="0" fontId="87" fillId="0" borderId="27" xfId="0" applyFont="1" applyBorder="1"/>
    <xf numFmtId="0" fontId="87" fillId="0" borderId="28" xfId="0" applyFont="1" applyBorder="1"/>
    <xf numFmtId="0" fontId="87" fillId="0" borderId="29" xfId="0" applyFont="1" applyBorder="1"/>
    <xf numFmtId="0" fontId="87" fillId="0" borderId="33" xfId="0" applyFont="1" applyBorder="1"/>
    <xf numFmtId="0" fontId="87" fillId="0" borderId="34" xfId="0" applyFont="1" applyBorder="1"/>
    <xf numFmtId="0" fontId="89" fillId="0" borderId="26" xfId="0" applyFont="1" applyBorder="1" applyAlignment="1">
      <alignment horizontal="center" vertical="center" wrapText="1"/>
    </xf>
    <xf numFmtId="0" fontId="87" fillId="0" borderId="81" xfId="0" applyFont="1" applyBorder="1"/>
    <xf numFmtId="0" fontId="86" fillId="0" borderId="0" xfId="0" applyFont="1"/>
    <xf numFmtId="0" fontId="87" fillId="0" borderId="35" xfId="0" applyFont="1" applyBorder="1"/>
    <xf numFmtId="0" fontId="89" fillId="11" borderId="36" xfId="0" applyFont="1" applyFill="1" applyBorder="1" applyAlignment="1">
      <alignment horizontal="center" vertical="center" wrapText="1"/>
    </xf>
    <xf numFmtId="0" fontId="87" fillId="0" borderId="38" xfId="0" applyFont="1" applyBorder="1"/>
    <xf numFmtId="0" fontId="87" fillId="0" borderId="37" xfId="0" applyFont="1" applyBorder="1"/>
    <xf numFmtId="0" fontId="89" fillId="12" borderId="36" xfId="0" applyFont="1" applyFill="1" applyBorder="1" applyAlignment="1">
      <alignment horizontal="center" vertical="center" wrapText="1"/>
    </xf>
    <xf numFmtId="0" fontId="89" fillId="13" borderId="36" xfId="0" applyFont="1" applyFill="1" applyBorder="1" applyAlignment="1">
      <alignment horizontal="center" vertical="center" wrapText="1"/>
    </xf>
    <xf numFmtId="0" fontId="89" fillId="13" borderId="73" xfId="0" applyFont="1" applyFill="1" applyBorder="1" applyAlignment="1">
      <alignment horizontal="left" vertical="center" wrapText="1"/>
    </xf>
    <xf numFmtId="0" fontId="87" fillId="0" borderId="42" xfId="0" applyFont="1" applyBorder="1"/>
    <xf numFmtId="0" fontId="88" fillId="8" borderId="73" xfId="0" applyFont="1" applyFill="1" applyBorder="1" applyAlignment="1">
      <alignment horizontal="left" vertical="center" wrapText="1"/>
    </xf>
    <xf numFmtId="0" fontId="93" fillId="7" borderId="112" xfId="0" applyFont="1" applyFill="1" applyBorder="1" applyAlignment="1">
      <alignment horizontal="center" vertical="center" wrapText="1"/>
    </xf>
    <xf numFmtId="0" fontId="87" fillId="0" borderId="82" xfId="0" applyFont="1" applyBorder="1"/>
    <xf numFmtId="0" fontId="87" fillId="0" borderId="83" xfId="0" applyFont="1" applyBorder="1"/>
    <xf numFmtId="0" fontId="93" fillId="14" borderId="84" xfId="0" applyFont="1" applyFill="1" applyBorder="1" applyAlignment="1">
      <alignment horizontal="center" vertical="center" wrapText="1"/>
    </xf>
    <xf numFmtId="0" fontId="93" fillId="15" borderId="68" xfId="0" applyFont="1" applyFill="1" applyBorder="1" applyAlignment="1">
      <alignment horizontal="center" vertical="center" wrapText="1"/>
    </xf>
    <xf numFmtId="0" fontId="93" fillId="15" borderId="84" xfId="0" applyFont="1" applyFill="1" applyBorder="1" applyAlignment="1">
      <alignment horizontal="center" vertical="center" wrapText="1"/>
    </xf>
    <xf numFmtId="0" fontId="93" fillId="15" borderId="37" xfId="0" applyFont="1" applyFill="1" applyBorder="1" applyAlignment="1">
      <alignment horizontal="center" vertical="center" wrapText="1"/>
    </xf>
    <xf numFmtId="0" fontId="89" fillId="0" borderId="74" xfId="0" applyFont="1" applyBorder="1" applyAlignment="1">
      <alignment horizontal="center" vertical="center" wrapText="1"/>
    </xf>
    <xf numFmtId="0" fontId="87" fillId="0" borderId="48" xfId="0" applyFont="1" applyBorder="1"/>
    <xf numFmtId="49" fontId="94" fillId="16" borderId="87" xfId="0" applyNumberFormat="1" applyFont="1" applyFill="1" applyBorder="1" applyAlignment="1">
      <alignment horizontal="center" vertical="center" wrapText="1"/>
    </xf>
    <xf numFmtId="0" fontId="87" fillId="0" borderId="88" xfId="0" applyFont="1" applyBorder="1"/>
    <xf numFmtId="0" fontId="87" fillId="0" borderId="89" xfId="0" applyFont="1" applyBorder="1"/>
    <xf numFmtId="0" fontId="94" fillId="16" borderId="36" xfId="0" applyFont="1" applyFill="1" applyBorder="1" applyAlignment="1">
      <alignment horizontal="center" vertical="center" wrapText="1"/>
    </xf>
    <xf numFmtId="0" fontId="93" fillId="7" borderId="85" xfId="0" applyFont="1" applyFill="1" applyBorder="1" applyAlignment="1">
      <alignment horizontal="center" vertical="center" wrapText="1"/>
    </xf>
    <xf numFmtId="0" fontId="93" fillId="14" borderId="50" xfId="0" applyFont="1" applyFill="1" applyBorder="1" applyAlignment="1">
      <alignment horizontal="center" vertical="center" wrapText="1"/>
    </xf>
    <xf numFmtId="0" fontId="87" fillId="0" borderId="51" xfId="0" applyFont="1" applyBorder="1"/>
    <xf numFmtId="0" fontId="93" fillId="15" borderId="110" xfId="0" applyFont="1" applyFill="1" applyBorder="1" applyAlignment="1">
      <alignment horizontal="center" vertical="center" wrapText="1"/>
    </xf>
    <xf numFmtId="0" fontId="93" fillId="15" borderId="111" xfId="0" applyFont="1" applyFill="1" applyBorder="1" applyAlignment="1">
      <alignment horizontal="center" vertical="center" wrapText="1"/>
    </xf>
    <xf numFmtId="0" fontId="56" fillId="0" borderId="0" xfId="0" applyFont="1" applyAlignment="1">
      <alignment horizontal="center" vertical="center"/>
    </xf>
    <xf numFmtId="0" fontId="61" fillId="0" borderId="0" xfId="0" applyFont="1" applyAlignment="1">
      <alignment horizontal="center" vertical="center"/>
    </xf>
    <xf numFmtId="0" fontId="71" fillId="12" borderId="106" xfId="0" applyFont="1" applyFill="1" applyBorder="1" applyAlignment="1">
      <alignment horizontal="left" vertical="center" wrapText="1"/>
    </xf>
    <xf numFmtId="0" fontId="4" fillId="12" borderId="70" xfId="0" applyFont="1" applyFill="1" applyBorder="1" applyAlignment="1">
      <alignment horizontal="center" vertical="center" wrapText="1" readingOrder="1"/>
    </xf>
    <xf numFmtId="0" fontId="2" fillId="0" borderId="69" xfId="0" applyFont="1" applyBorder="1"/>
    <xf numFmtId="0" fontId="2" fillId="0" borderId="94" xfId="0" applyFont="1" applyBorder="1"/>
    <xf numFmtId="0" fontId="6" fillId="12" borderId="16" xfId="0" applyFont="1" applyFill="1" applyBorder="1" applyAlignment="1">
      <alignment horizontal="center" vertical="center" wrapText="1" readingOrder="1"/>
    </xf>
    <xf numFmtId="0" fontId="4" fillId="12" borderId="16" xfId="0" applyFont="1" applyFill="1" applyBorder="1" applyAlignment="1">
      <alignment horizontal="center" vertical="center" wrapText="1" readingOrder="1"/>
    </xf>
    <xf numFmtId="0" fontId="2" fillId="0" borderId="102" xfId="0" applyFont="1" applyBorder="1"/>
    <xf numFmtId="0" fontId="4" fillId="12" borderId="103" xfId="0" applyFont="1" applyFill="1" applyBorder="1" applyAlignment="1">
      <alignment horizontal="center" vertical="center" wrapText="1" readingOrder="1"/>
    </xf>
    <xf numFmtId="0" fontId="4" fillId="12" borderId="104" xfId="0" applyFont="1" applyFill="1" applyBorder="1" applyAlignment="1">
      <alignment horizontal="center" vertical="center" wrapText="1" readingOrder="1"/>
    </xf>
    <xf numFmtId="0" fontId="2" fillId="0" borderId="54" xfId="0" applyFont="1" applyBorder="1"/>
    <xf numFmtId="0" fontId="4" fillId="12" borderId="67" xfId="0" applyFont="1" applyFill="1" applyBorder="1" applyAlignment="1">
      <alignment horizontal="center" vertical="center" wrapText="1" readingOrder="1"/>
    </xf>
    <xf numFmtId="0" fontId="2" fillId="0" borderId="93" xfId="0" applyFont="1" applyBorder="1"/>
  </cellXfs>
  <cellStyles count="2">
    <cellStyle name="Hipervínculo" xfId="1" builtinId="8"/>
    <cellStyle name="Normal" xfId="0" builtinId="0"/>
  </cellStyles>
  <dxfs count="608">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xr9:uid="{00000000-0011-0000-FFFF-FFFF00000000}">
      <tableStyleElement type="headerRow" dxfId="607"/>
      <tableStyleElement type="firstRowStripe" dxfId="606"/>
      <tableStyleElement type="secondRowStripe" dxfId="60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333333"/>
                </a:solidFill>
                <a:latin typeface="Calibri"/>
              </a:defRPr>
            </a:pPr>
            <a:r>
              <a:rPr lang="es-CO" sz="1800" b="1" i="0">
                <a:solidFill>
                  <a:srgbClr val="333333"/>
                </a:solidFill>
                <a:latin typeface="Calibri"/>
              </a:rPr>
              <a:t>Cantidad de Riesgos por Proceso</a:t>
            </a:r>
          </a:p>
        </c:rich>
      </c:tx>
      <c:overlay val="0"/>
    </c:title>
    <c:autoTitleDeleted val="0"/>
    <c:plotArea>
      <c:layout/>
      <c:barChart>
        <c:barDir val="bar"/>
        <c:grouping val="clustered"/>
        <c:varyColors val="1"/>
        <c:ser>
          <c:idx val="0"/>
          <c:order val="0"/>
          <c:spPr>
            <a:solidFill>
              <a:srgbClr val="33CCCC"/>
            </a:solidFill>
            <a:ln cmpd="sng">
              <a:solidFill>
                <a:srgbClr val="000000"/>
              </a:solidFill>
            </a:ln>
          </c:spPr>
          <c:invertIfNegative val="1"/>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Portada!$A$10:$A$23</c:f>
              <c:strCache>
                <c:ptCount val="14"/>
                <c:pt idx="0">
                  <c:v>Dirección y Planeación</c:v>
                </c:pt>
                <c:pt idx="1">
                  <c:v>Divulgación y Comunicación</c:v>
                </c:pt>
                <c:pt idx="2">
                  <c:v>Atención al Ciudadano</c:v>
                </c:pt>
                <c:pt idx="3">
                  <c:v>Investigación y Desarrollo Pedagógico</c:v>
                </c:pt>
                <c:pt idx="4">
                  <c:v>Gestión Documental</c:v>
                </c:pt>
                <c:pt idx="5">
                  <c:v>Gestión de Talento Humano</c:v>
                </c:pt>
                <c:pt idx="6">
                  <c:v>Gestión de Recursos Físicos y Ambiental</c:v>
                </c:pt>
                <c:pt idx="7">
                  <c:v>Gestión Financiera</c:v>
                </c:pt>
                <c:pt idx="8">
                  <c:v>Control Interno Disciplinario</c:v>
                </c:pt>
                <c:pt idx="9">
                  <c:v>Gestión Contractual</c:v>
                </c:pt>
                <c:pt idx="10">
                  <c:v>Gestión Jurídica</c:v>
                </c:pt>
                <c:pt idx="11">
                  <c:v>Gestión Tecnológica</c:v>
                </c:pt>
                <c:pt idx="12">
                  <c:v>Mejoramiento Integral y Continuo</c:v>
                </c:pt>
                <c:pt idx="13">
                  <c:v>Evaluación y Control</c:v>
                </c:pt>
              </c:strCache>
            </c:strRef>
          </c:cat>
          <c:val>
            <c:numRef>
              <c:f>Portada!$N$10:$N$23</c:f>
              <c:numCache>
                <c:formatCode>General</c:formatCode>
                <c:ptCount val="14"/>
                <c:pt idx="0">
                  <c:v>2</c:v>
                </c:pt>
                <c:pt idx="1">
                  <c:v>3</c:v>
                </c:pt>
                <c:pt idx="2">
                  <c:v>2</c:v>
                </c:pt>
                <c:pt idx="3">
                  <c:v>3</c:v>
                </c:pt>
                <c:pt idx="4">
                  <c:v>2</c:v>
                </c:pt>
                <c:pt idx="5">
                  <c:v>1</c:v>
                </c:pt>
                <c:pt idx="6">
                  <c:v>2</c:v>
                </c:pt>
                <c:pt idx="7">
                  <c:v>3</c:v>
                </c:pt>
                <c:pt idx="8">
                  <c:v>1</c:v>
                </c:pt>
                <c:pt idx="9">
                  <c:v>7</c:v>
                </c:pt>
                <c:pt idx="10">
                  <c:v>2</c:v>
                </c:pt>
                <c:pt idx="11">
                  <c:v>3</c:v>
                </c:pt>
                <c:pt idx="12">
                  <c:v>1</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F30-4C61-AD12-BA06750D51AF}"/>
            </c:ext>
          </c:extLst>
        </c:ser>
        <c:dLbls>
          <c:showLegendKey val="0"/>
          <c:showVal val="0"/>
          <c:showCatName val="0"/>
          <c:showSerName val="0"/>
          <c:showPercent val="0"/>
          <c:showBubbleSize val="0"/>
        </c:dLbls>
        <c:gapWidth val="150"/>
        <c:axId val="2091226354"/>
        <c:axId val="1671313965"/>
      </c:barChart>
      <c:catAx>
        <c:axId val="2091226354"/>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es-CO"/>
          </a:p>
        </c:txPr>
        <c:crossAx val="1671313965"/>
        <c:crosses val="autoZero"/>
        <c:auto val="1"/>
        <c:lblAlgn val="ctr"/>
        <c:lblOffset val="100"/>
        <c:noMultiLvlLbl val="1"/>
      </c:catAx>
      <c:valAx>
        <c:axId val="1671313965"/>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endParaRPr lang="es-CO"/>
          </a:p>
        </c:txPr>
        <c:crossAx val="2091226354"/>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333333"/>
                </a:solidFill>
                <a:latin typeface="Calibri"/>
              </a:defRPr>
            </a:pPr>
            <a:r>
              <a:rPr lang="es-CO" sz="1600" b="1" i="0">
                <a:solidFill>
                  <a:srgbClr val="333333"/>
                </a:solidFill>
                <a:latin typeface="Calibri"/>
              </a:rPr>
              <a:t>Proporción por Tipo de Riesgos</a:t>
            </a:r>
          </a:p>
        </c:rich>
      </c:tx>
      <c:overlay val="0"/>
    </c:title>
    <c:autoTitleDeleted val="0"/>
    <c:plotArea>
      <c:layout/>
      <c:barChart>
        <c:barDir val="bar"/>
        <c:grouping val="clustered"/>
        <c:varyColors val="1"/>
        <c:ser>
          <c:idx val="0"/>
          <c:order val="0"/>
          <c:spPr>
            <a:solidFill>
              <a:srgbClr val="4F81BD"/>
            </a:solidFill>
            <a:ln cmpd="sng">
              <a:solidFill>
                <a:srgbClr val="000000"/>
              </a:solidFill>
            </a:ln>
          </c:spPr>
          <c:invertIfNegative val="1"/>
          <c:dPt>
            <c:idx val="0"/>
            <c:invertIfNegative val="1"/>
            <c:bubble3D val="0"/>
            <c:spPr>
              <a:solidFill>
                <a:srgbClr val="33CCCC"/>
              </a:solidFill>
              <a:ln cmpd="sng">
                <a:solidFill>
                  <a:srgbClr val="000000"/>
                </a:solidFill>
              </a:ln>
            </c:spPr>
            <c:extLst>
              <c:ext xmlns:c16="http://schemas.microsoft.com/office/drawing/2014/chart" uri="{C3380CC4-5D6E-409C-BE32-E72D297353CC}">
                <c16:uniqueId val="{00000001-4095-4243-8137-0F0F9300D373}"/>
              </c:ext>
            </c:extLst>
          </c:dPt>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Portada!$B$9:$M$9</c:f>
              <c:strCache>
                <c:ptCount val="12"/>
                <c:pt idx="0">
                  <c:v>Estratégico</c:v>
                </c:pt>
                <c:pt idx="1">
                  <c:v>De imagen</c:v>
                </c:pt>
                <c:pt idx="2">
                  <c:v>Operativos</c:v>
                </c:pt>
                <c:pt idx="3">
                  <c:v>Calidad</c:v>
                </c:pt>
                <c:pt idx="4">
                  <c:v>Contractuales</c:v>
                </c:pt>
                <c:pt idx="5">
                  <c:v>Financieros</c:v>
                </c:pt>
                <c:pt idx="6">
                  <c:v>De cumplimiento y conformidad</c:v>
                </c:pt>
                <c:pt idx="7">
                  <c:v>Tecnológicos y  seguridad digital</c:v>
                </c:pt>
                <c:pt idx="8">
                  <c:v>De recurso humano</c:v>
                </c:pt>
                <c:pt idx="9">
                  <c:v>Corrupción</c:v>
                </c:pt>
                <c:pt idx="10">
                  <c:v>Cumplimiento</c:v>
                </c:pt>
                <c:pt idx="11">
                  <c:v>Fraude</c:v>
                </c:pt>
              </c:strCache>
            </c:strRef>
          </c:cat>
          <c:val>
            <c:numRef>
              <c:f>Portada!$B$24:$M$24</c:f>
              <c:numCache>
                <c:formatCode>General</c:formatCode>
                <c:ptCount val="12"/>
                <c:pt idx="0">
                  <c:v>8</c:v>
                </c:pt>
                <c:pt idx="1">
                  <c:v>2</c:v>
                </c:pt>
                <c:pt idx="2">
                  <c:v>3</c:v>
                </c:pt>
                <c:pt idx="3">
                  <c:v>1</c:v>
                </c:pt>
                <c:pt idx="4">
                  <c:v>2</c:v>
                </c:pt>
                <c:pt idx="5">
                  <c:v>2</c:v>
                </c:pt>
                <c:pt idx="6">
                  <c:v>1</c:v>
                </c:pt>
                <c:pt idx="7">
                  <c:v>3</c:v>
                </c:pt>
                <c:pt idx="8">
                  <c:v>0</c:v>
                </c:pt>
                <c:pt idx="9">
                  <c:v>11</c:v>
                </c:pt>
                <c:pt idx="10">
                  <c:v>0</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095-4243-8137-0F0F9300D373}"/>
            </c:ext>
          </c:extLst>
        </c:ser>
        <c:dLbls>
          <c:showLegendKey val="0"/>
          <c:showVal val="0"/>
          <c:showCatName val="0"/>
          <c:showSerName val="0"/>
          <c:showPercent val="0"/>
          <c:showBubbleSize val="0"/>
        </c:dLbls>
        <c:gapWidth val="150"/>
        <c:axId val="697086805"/>
        <c:axId val="211273123"/>
      </c:barChart>
      <c:catAx>
        <c:axId val="697086805"/>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out"/>
        <c:minorTickMark val="none"/>
        <c:tickLblPos val="nextTo"/>
        <c:txPr>
          <a:bodyPr/>
          <a:lstStyle/>
          <a:p>
            <a:pPr lvl="0">
              <a:defRPr b="0" i="0">
                <a:solidFill>
                  <a:srgbClr val="000000"/>
                </a:solidFill>
                <a:latin typeface="+mn-lt"/>
              </a:defRPr>
            </a:pPr>
            <a:endParaRPr lang="es-CO"/>
          </a:p>
        </c:txPr>
        <c:crossAx val="211273123"/>
        <c:crosses val="autoZero"/>
        <c:auto val="1"/>
        <c:lblAlgn val="ctr"/>
        <c:lblOffset val="100"/>
        <c:noMultiLvlLbl val="1"/>
      </c:catAx>
      <c:valAx>
        <c:axId val="211273123"/>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out"/>
        <c:minorTickMark val="none"/>
        <c:tickLblPos val="nextTo"/>
        <c:spPr>
          <a:ln/>
        </c:spPr>
        <c:txPr>
          <a:bodyPr/>
          <a:lstStyle/>
          <a:p>
            <a:pPr lvl="0">
              <a:defRPr b="0" i="0">
                <a:solidFill>
                  <a:srgbClr val="000000"/>
                </a:solidFill>
                <a:latin typeface="+mn-lt"/>
              </a:defRPr>
            </a:pPr>
            <a:endParaRPr lang="es-CO"/>
          </a:p>
        </c:txPr>
        <c:crossAx val="697086805"/>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257175</xdr:colOff>
      <xdr:row>24</xdr:row>
      <xdr:rowOff>95250</xdr:rowOff>
    </xdr:from>
    <xdr:ext cx="8220075" cy="5505450"/>
    <xdr:graphicFrame macro="">
      <xdr:nvGraphicFramePr>
        <xdr:cNvPr id="710194954" name="Chart 1" descr="Chart 0">
          <a:extLst>
            <a:ext uri="{FF2B5EF4-FFF2-40B4-BE49-F238E27FC236}">
              <a16:creationId xmlns:a16="http://schemas.microsoft.com/office/drawing/2014/main" id="{00000000-0008-0000-0000-00000AB754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304800</xdr:colOff>
      <xdr:row>24</xdr:row>
      <xdr:rowOff>104775</xdr:rowOff>
    </xdr:from>
    <xdr:ext cx="11087100" cy="5457825"/>
    <xdr:graphicFrame macro="">
      <xdr:nvGraphicFramePr>
        <xdr:cNvPr id="1985671062" name="Chart 2" descr="Chart 1">
          <a:extLst>
            <a:ext uri="{FF2B5EF4-FFF2-40B4-BE49-F238E27FC236}">
              <a16:creationId xmlns:a16="http://schemas.microsoft.com/office/drawing/2014/main" id="{00000000-0008-0000-0000-000096EF5A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209550</xdr:colOff>
      <xdr:row>1</xdr:row>
      <xdr:rowOff>123825</xdr:rowOff>
    </xdr:from>
    <xdr:ext cx="3419475" cy="904875"/>
    <xdr:sp macro="" textlink="">
      <xdr:nvSpPr>
        <xdr:cNvPr id="3" name="Shape 3">
          <a:extLst>
            <a:ext uri="{FF2B5EF4-FFF2-40B4-BE49-F238E27FC236}">
              <a16:creationId xmlns:a16="http://schemas.microsoft.com/office/drawing/2014/main" id="{00000000-0008-0000-0000-000003000000}"/>
            </a:ext>
          </a:extLst>
        </xdr:cNvPr>
        <xdr:cNvSpPr/>
      </xdr:nvSpPr>
      <xdr:spPr>
        <a:xfrm>
          <a:off x="3641025" y="3332325"/>
          <a:ext cx="3409950" cy="89535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800"/>
            <a:buFont typeface="Calibri"/>
            <a:buNone/>
          </a:pPr>
          <a:r>
            <a:rPr lang="en-US" sz="1800" b="1" i="0" u="none" strike="noStrike">
              <a:solidFill>
                <a:srgbClr val="000000"/>
              </a:solidFill>
              <a:latin typeface="Calibri"/>
              <a:ea typeface="Calibri"/>
              <a:cs typeface="Calibri"/>
              <a:sym typeface="Calibri"/>
            </a:rPr>
            <a:t>METODOLOGÍA ADMINISTRACIÓN DE RIESGOS</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66675</xdr:rowOff>
    </xdr:from>
    <xdr:ext cx="723900" cy="5524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00124" cy="809624"/>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000124" cy="8096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Matriz%20de%20Riesgos%20I%20trimestre%202023%20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olo\120_oap\IDEP2022\120_19_INFORMES\120_19_10%20Informes%20Seguimiento%20Gesti&#243;n\120_19_10_%201%20Mapa%20de%20Riesgo%20por%20Procesos%202022\SEGUIMIENTO\Seguimiento%20Mapa%20de%20Riegos%20IDEP%20I%20Cuatrimestre%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ldrojas\Downloads\FT-MIC-03-07_Mapa%2520de%2520riesgos%2520institucional%25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 Gestión"/>
      <sheetName val="Riesg Corrupc"/>
      <sheetName val="Tabla probabilidad"/>
      <sheetName val="Tabla Impacto"/>
      <sheetName val="Opciones Tratamiento"/>
      <sheetName val="Tabla Valoración controles"/>
      <sheetName val="Hoja1"/>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 Gestión"/>
      <sheetName val="Riesg Corrupc"/>
      <sheetName val="Tabla Impacto"/>
      <sheetName val="Tabla probabilidad"/>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rrup "/>
      <sheetName val="Gestión"/>
      <sheetName val="Seguridad Información"/>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40:C150">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drive.google.com/drive/folders/17G9DVei22xi4pwuRWm76_Of9jADedfAO" TargetMode="External"/><Relationship Id="rId18" Type="http://schemas.openxmlformats.org/officeDocument/2006/relationships/hyperlink" Target="https://docs.google.com/spreadsheets/d/1e9V8F-x_KBu93QlHeEGukt6Eq8l1vFA7/edit?usp=sharing&amp;ouid=111011268865304940598&amp;rtpof=true&amp;sd=true" TargetMode="External"/><Relationship Id="rId26" Type="http://schemas.openxmlformats.org/officeDocument/2006/relationships/hyperlink" Target="https://drive.google.com/drive/folders/1lTKeaT5IGlwsR7Z9n9DlkvNtdCnjwiZc?usp=sharing" TargetMode="External"/><Relationship Id="rId39" Type="http://schemas.openxmlformats.org/officeDocument/2006/relationships/hyperlink" Target="https://docs.google.com/spreadsheets/d/1uzdZQiXoqDD3pnB6DMchqA3JB9vIP7jq/edit" TargetMode="External"/><Relationship Id="rId21" Type="http://schemas.openxmlformats.org/officeDocument/2006/relationships/hyperlink" Target="https://drive.google.com/drive/folders/1g-XwW5c2LdYxM17BYhhTX9S7gqBFtvGe" TargetMode="External"/><Relationship Id="rId34" Type="http://schemas.openxmlformats.org/officeDocument/2006/relationships/hyperlink" Target="https://drive.google.com/drive/folders/1DdUCszKPbUy-LCZiR9iYi-nRXkttshYk?usp=share_link" TargetMode="External"/><Relationship Id="rId42" Type="http://schemas.openxmlformats.org/officeDocument/2006/relationships/hyperlink" Target="https://docs.google.com/spreadsheets/d/1uzdZQiXoqDD3pnB6DMchqA3JB9vIP7jq/edit" TargetMode="External"/><Relationship Id="rId47" Type="http://schemas.openxmlformats.org/officeDocument/2006/relationships/hyperlink" Target="https://docs.google.com/spreadsheets/d/1uzdZQiXoqDD3pnB6DMchqA3JB9vIP7jq/edit" TargetMode="External"/><Relationship Id="rId7" Type="http://schemas.openxmlformats.org/officeDocument/2006/relationships/hyperlink" Target="https://docs.google.com/spreadsheets/d/1j-SvttsTbCJzRFuaVYdDpFvY0kNGNJ2C/edit" TargetMode="External"/><Relationship Id="rId2" Type="http://schemas.openxmlformats.org/officeDocument/2006/relationships/hyperlink" Target="https://docs.google.com/spreadsheets/d/1e9V8F-x_KBu93QlHeEGukt6Eq8l1vFA7/edit?usp=sharing&amp;ouid=111011268865304940598&amp;rtpof=true&amp;sd=true" TargetMode="External"/><Relationship Id="rId16" Type="http://schemas.openxmlformats.org/officeDocument/2006/relationships/hyperlink" Target="http://www.idep.edu.co/articulo/maloca-aulasig" TargetMode="External"/><Relationship Id="rId29" Type="http://schemas.openxmlformats.org/officeDocument/2006/relationships/hyperlink" Target="https://drive.google.com/drive/folders/1FXnViebLJF70rIhF9Z6RmFfb0oUSKqIj" TargetMode="External"/><Relationship Id="rId11" Type="http://schemas.openxmlformats.org/officeDocument/2006/relationships/hyperlink" Target="https://drive.google.com/drive/folders/1LuuA3-W7BWr7pC0gj6rGVpofeOezs272" TargetMode="External"/><Relationship Id="rId24" Type="http://schemas.openxmlformats.org/officeDocument/2006/relationships/hyperlink" Target="https://drive.google.com/drive/folders/1VQw-Z0uBrWWh1AMGRwsDHE6MjytzAoFt" TargetMode="External"/><Relationship Id="rId32" Type="http://schemas.openxmlformats.org/officeDocument/2006/relationships/hyperlink" Target="https://drive.google.com/drive/folders/1FXnViebLJF70rIhF9Z6RmFfb0oUSKqIj" TargetMode="External"/><Relationship Id="rId37" Type="http://schemas.openxmlformats.org/officeDocument/2006/relationships/hyperlink" Target="https://drive.google.com/drive/folders/1tcsczzJY6Ea4JDBnHVKpEMyaMXdY_eiJ" TargetMode="External"/><Relationship Id="rId40" Type="http://schemas.openxmlformats.org/officeDocument/2006/relationships/hyperlink" Target="https://docs.google.com/spreadsheets/d/1uzdZQiXoqDD3pnB6DMchqA3JB9vIP7jq/edit" TargetMode="External"/><Relationship Id="rId45" Type="http://schemas.openxmlformats.org/officeDocument/2006/relationships/hyperlink" Target="https://docs.google.com/spreadsheets/d/1uzdZQiXoqDD3pnB6DMchqA3JB9vIP7jq/edit" TargetMode="External"/><Relationship Id="rId5" Type="http://schemas.openxmlformats.org/officeDocument/2006/relationships/hyperlink" Target="https://drive.google.com/drive/folders/1g-XwW5c2LdYxM17BYhhTX9S7gqBFtvGe." TargetMode="External"/><Relationship Id="rId15" Type="http://schemas.openxmlformats.org/officeDocument/2006/relationships/hyperlink" Target="https://docs.google.com/spreadsheets/d/1_DUMUy_aEXa65-oeZTaEC_0ulN3J4LHBeznemVxrmzA/edit" TargetMode="External"/><Relationship Id="rId23" Type="http://schemas.openxmlformats.org/officeDocument/2006/relationships/hyperlink" Target="https://drive.google.com/drive/folders/1VQw-Z0uBrWWh1AMGRwsDHE6MjytzAoFt" TargetMode="External"/><Relationship Id="rId28" Type="http://schemas.openxmlformats.org/officeDocument/2006/relationships/hyperlink" Target="https://drive.google.com/drive/folders/1m3ECdkyJ9Cgu5YPWnGADX2eL6FlBevRk?usp=share_link" TargetMode="External"/><Relationship Id="rId36" Type="http://schemas.openxmlformats.org/officeDocument/2006/relationships/hyperlink" Target="https://drive.google.com/drive/folders/1DdUCszKPbUy-LCZiR9iYi-nRXkttshYk?usp=share_link" TargetMode="External"/><Relationship Id="rId49" Type="http://schemas.openxmlformats.org/officeDocument/2006/relationships/drawing" Target="../drawings/drawing2.xml"/><Relationship Id="rId10" Type="http://schemas.openxmlformats.org/officeDocument/2006/relationships/hyperlink" Target="https://drive.google.com/drive/folders/1LuuA3-W7BWr7pC0gj6rGVpofeOezs272" TargetMode="External"/><Relationship Id="rId19" Type="http://schemas.openxmlformats.org/officeDocument/2006/relationships/hyperlink" Target="https://drive.google.com/drive/folders/1g-XwW5c2LdYxM17BYhhTX9S7gqBFtvGe" TargetMode="External"/><Relationship Id="rId31" Type="http://schemas.openxmlformats.org/officeDocument/2006/relationships/hyperlink" Target="https://drive.google.com/drive/folders/1FXnViebLJF70rIhF9Z6RmFfb0oUSKqIj" TargetMode="External"/><Relationship Id="rId44" Type="http://schemas.openxmlformats.org/officeDocument/2006/relationships/hyperlink" Target="https://docs.google.com/spreadsheets/d/1uzdZQiXoqDD3pnB6DMchqA3JB9vIP7jq/edit" TargetMode="External"/><Relationship Id="rId4" Type="http://schemas.openxmlformats.org/officeDocument/2006/relationships/hyperlink" Target="https://drive.google.com/drive/folders/1g-XwW5c2LdYxM17BYhhTX9S7gqBFtvGe" TargetMode="External"/><Relationship Id="rId9" Type="http://schemas.openxmlformats.org/officeDocument/2006/relationships/hyperlink" Target="https://docs.google.com/spreadsheets/d/1j-SvttsTbCJzRFuaVYdDpFvY0kNGNJ2C/edit" TargetMode="External"/><Relationship Id="rId14" Type="http://schemas.openxmlformats.org/officeDocument/2006/relationships/hyperlink" Target="https://drive.google.com/drive/folders/17G9DVei22xi4pwuRWm76_Of9jADedfAO" TargetMode="External"/><Relationship Id="rId22" Type="http://schemas.openxmlformats.org/officeDocument/2006/relationships/hyperlink" Target="https://docs.google.com/spreadsheets/d/1MLUp5bUadHh4FRtUERnfu1bEbbZzDLIW-6Oa67FEh9M/edit" TargetMode="External"/><Relationship Id="rId27" Type="http://schemas.openxmlformats.org/officeDocument/2006/relationships/hyperlink" Target="https://drive.google.com/drive/folders/1m3ECdkyJ9Cgu5YPWnGADX2eL6FlBevRk?usp=share_link" TargetMode="External"/><Relationship Id="rId30" Type="http://schemas.openxmlformats.org/officeDocument/2006/relationships/hyperlink" Target="https://drive.google.com/drive/folders/1FXnViebLJF70rIhF9Z6RmFfb0oUSKqIj" TargetMode="External"/><Relationship Id="rId35" Type="http://schemas.openxmlformats.org/officeDocument/2006/relationships/hyperlink" Target="https://drive.google.com/drive/folders/1DdUCszKPbUy-LCZiR9iYi-nRXkttshYk?usp=share_link" TargetMode="External"/><Relationship Id="rId43" Type="http://schemas.openxmlformats.org/officeDocument/2006/relationships/hyperlink" Target="https://docs.google.com/spreadsheets/d/1uzdZQiXoqDD3pnB6DMchqA3JB9vIP7jq/edit" TargetMode="External"/><Relationship Id="rId48" Type="http://schemas.openxmlformats.org/officeDocument/2006/relationships/hyperlink" Target="https://drive.google.com/drive/folders/1FnNqdPOxAG_R-GrhPA2NVWOmB0HAGS_I?usp=share_link" TargetMode="External"/><Relationship Id="rId8" Type="http://schemas.openxmlformats.org/officeDocument/2006/relationships/hyperlink" Target="https://docs.google.com/spreadsheets/d/1j-SvttsTbCJzRFuaVYdDpFvY0kNGNJ2C/edit" TargetMode="External"/><Relationship Id="rId3" Type="http://schemas.openxmlformats.org/officeDocument/2006/relationships/hyperlink" Target="https://docs.google.com/spreadsheets/d/1e9V8F-x_KBu93QlHeEGukt6Eq8l1vFA7/edit?usp=sharing&amp;ouid=111011268865304940598&amp;rtpof=true&amp;sd=true" TargetMode="External"/><Relationship Id="rId12" Type="http://schemas.openxmlformats.org/officeDocument/2006/relationships/hyperlink" Target="https://drive.google.com/drive/folders/1LuuA3-W7BWr7pC0gj6rGVpofeOezs272" TargetMode="External"/><Relationship Id="rId17" Type="http://schemas.openxmlformats.org/officeDocument/2006/relationships/hyperlink" Target="https://docs.google.com/spreadsheets/d/1e9V8F-x_KBu93QlHeEGukt6Eq8l1vFA7/edit?usp=sharing&amp;ouid=111011268865304940598&amp;rtpof=true&amp;sd=true" TargetMode="External"/><Relationship Id="rId25" Type="http://schemas.openxmlformats.org/officeDocument/2006/relationships/hyperlink" Target="https://drive.google.com/drive/folders/1VQw-Z0uBrWWh1AMGRwsDHE6MjytzAoFt" TargetMode="External"/><Relationship Id="rId33" Type="http://schemas.openxmlformats.org/officeDocument/2006/relationships/hyperlink" Target="https://drive.google.com/drive/folders/1DdUCszKPbUy-LCZiR9iYi-nRXkttshYk?usp=share_link" TargetMode="External"/><Relationship Id="rId38" Type="http://schemas.openxmlformats.org/officeDocument/2006/relationships/hyperlink" Target="https://drive.google.com/drive/folders/1tcsczzJY6Ea4JDBnHVKpEMyaMXdY_eiJ" TargetMode="External"/><Relationship Id="rId46" Type="http://schemas.openxmlformats.org/officeDocument/2006/relationships/hyperlink" Target="https://drive.google.com/drive/u/2/folders/1XxSqvE5EX_vIcXIstTct6E56MTZKfAkB" TargetMode="External"/><Relationship Id="rId20" Type="http://schemas.openxmlformats.org/officeDocument/2006/relationships/hyperlink" Target="https://drive.google.com/drive/folders/1g-XwW5c2LdYxM17BYhhTX9S7gqBFtvGe." TargetMode="External"/><Relationship Id="rId41" Type="http://schemas.openxmlformats.org/officeDocument/2006/relationships/hyperlink" Target="https://docs.google.com/spreadsheets/d/1uzdZQiXoqDD3pnB6DMchqA3JB9vIP7jq/edit" TargetMode="External"/><Relationship Id="rId1" Type="http://schemas.openxmlformats.org/officeDocument/2006/relationships/hyperlink" Target="https://drive.google.com/drive/folders/1GrADZ7YaNGFxW5e_07rw7jez85s-Hfh6?usp=share_linkActa%20N%C2%BA%2002%20del%2025%20de%20enero%20de%202023.%20(A%C3%BAn%20se%20encuentra%20sin%20firma)" TargetMode="External"/><Relationship Id="rId6" Type="http://schemas.openxmlformats.org/officeDocument/2006/relationships/hyperlink" Target="https://drive.google.com/drive/folders/1g-XwW5c2LdYxM17BYhhTX9S7gqBFtvG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folders/1VQw-Z0uBrWWh1AMGRwsDHE6MjytzAoFt" TargetMode="External"/><Relationship Id="rId13" Type="http://schemas.openxmlformats.org/officeDocument/2006/relationships/hyperlink" Target="https://drive.google.com/drive/folders/1QKitHFngk5WwqnThzMoYnL8YDH44SRv9?usp=drive_link" TargetMode="External"/><Relationship Id="rId18" Type="http://schemas.openxmlformats.org/officeDocument/2006/relationships/drawing" Target="../drawings/drawing3.xml"/><Relationship Id="rId3" Type="http://schemas.openxmlformats.org/officeDocument/2006/relationships/hyperlink" Target="https://drive.google.com/drive/folders/1DoA1yC0veH3Q7clTdLzMacDvfLowyw1Y" TargetMode="External"/><Relationship Id="rId7" Type="http://schemas.openxmlformats.org/officeDocument/2006/relationships/hyperlink" Target="https://drive.google.com/drive/folders/1VQw-Z0uBrWWh1AMGRwsDHE6MjytzAoFt" TargetMode="External"/><Relationship Id="rId12" Type="http://schemas.openxmlformats.org/officeDocument/2006/relationships/hyperlink" Target="https://drive.google.com/drive/folders/1lTKeaT5IGlwsR7Z9n9DlkvNtdCnjwiZc" TargetMode="External"/><Relationship Id="rId17" Type="http://schemas.openxmlformats.org/officeDocument/2006/relationships/hyperlink" Target="https://drive.google.com/drive/folders/1RUYkifExA_PQke9UReqnHPyAjxq2APID?usp=drive_link" TargetMode="External"/><Relationship Id="rId2" Type="http://schemas.openxmlformats.org/officeDocument/2006/relationships/hyperlink" Target="https://drive.google.com/drive/folders/1DoA1yC0veH3Q7clTdLzMacDvfLowyw1Y" TargetMode="External"/><Relationship Id="rId16" Type="http://schemas.openxmlformats.org/officeDocument/2006/relationships/hyperlink" Target="https://drive.google.com/drive/folders/1HY09nhQ0JpWCadYO4rgDymI6dY_xXiQ7?usp=drive_link" TargetMode="External"/><Relationship Id="rId20" Type="http://schemas.openxmlformats.org/officeDocument/2006/relationships/comments" Target="../comments1.xml"/><Relationship Id="rId1" Type="http://schemas.openxmlformats.org/officeDocument/2006/relationships/hyperlink" Target="https://drive.google.com/drive/folders/1DoA1yC0veH3Q7clTdLzMacDvfLowyw1Y" TargetMode="External"/><Relationship Id="rId6" Type="http://schemas.openxmlformats.org/officeDocument/2006/relationships/hyperlink" Target="https://drive.google.com/drive/folders/1VQw-Z0uBrWWh1AMGRwsDHE6MjytzAoFt" TargetMode="External"/><Relationship Id="rId11" Type="http://schemas.openxmlformats.org/officeDocument/2006/relationships/hyperlink" Target="https://drive.google.com/drive/folders/1lTKeaT5IGlwsR7Z9n9DlkvNtdCnjwiZc" TargetMode="External"/><Relationship Id="rId5" Type="http://schemas.openxmlformats.org/officeDocument/2006/relationships/hyperlink" Target="https://drive.google.com/drive/u/0/folders/1nOfrcNhyLEvqO9n57CG69H734ft7WJsX" TargetMode="External"/><Relationship Id="rId15" Type="http://schemas.openxmlformats.org/officeDocument/2006/relationships/hyperlink" Target="https://drive.google.com/drive/folders/1HY09nhQ0JpWCadYO4rgDymI6dY_xXiQ7?usp=drive_link" TargetMode="External"/><Relationship Id="rId10" Type="http://schemas.openxmlformats.org/officeDocument/2006/relationships/hyperlink" Target="https://drive.google.com/drive/folders/1lTKeaT5IGlwsR7Z9n9DlkvNtdCnjwiZc" TargetMode="External"/><Relationship Id="rId19" Type="http://schemas.openxmlformats.org/officeDocument/2006/relationships/vmlDrawing" Target="../drawings/vmlDrawing1.vml"/><Relationship Id="rId4" Type="http://schemas.openxmlformats.org/officeDocument/2006/relationships/hyperlink" Target="https://drive.google.com/drive/u/0/folders/1nOfrcNhyLEvqO9n57CG69H734ft7WJsX" TargetMode="External"/><Relationship Id="rId9" Type="http://schemas.openxmlformats.org/officeDocument/2006/relationships/hyperlink" Target="https://drive.google.com/drive/folders/1VQw-Z0uBrWWh1AMGRwsDHE6MjytzAoFt" TargetMode="External"/><Relationship Id="rId14" Type="http://schemas.openxmlformats.org/officeDocument/2006/relationships/hyperlink" Target="https://drive.google.com/drive/folders/1HY09nhQ0JpWCadYO4rgDymI6dY_xXiQ7?usp=drive_link"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8080"/>
  </sheetPr>
  <dimension ref="A1:Z1000"/>
  <sheetViews>
    <sheetView tabSelected="1" topLeftCell="M1" workbookViewId="0">
      <selection activeCell="Q6" sqref="Q6"/>
    </sheetView>
  </sheetViews>
  <sheetFormatPr baseColWidth="10" defaultColWidth="14.453125" defaultRowHeight="15" customHeight="1"/>
  <cols>
    <col min="1" max="1" width="59.1796875" customWidth="1"/>
    <col min="2" max="2" width="20.453125" customWidth="1"/>
    <col min="3" max="3" width="24" customWidth="1"/>
    <col min="4" max="4" width="26" customWidth="1"/>
    <col min="5" max="5" width="28.1796875" customWidth="1"/>
    <col min="6" max="6" width="34.7265625" customWidth="1"/>
    <col min="7" max="7" width="23.81640625" customWidth="1"/>
    <col min="8" max="8" width="30" customWidth="1"/>
    <col min="9" max="9" width="31.26953125" customWidth="1"/>
    <col min="10" max="10" width="24.26953125" customWidth="1"/>
    <col min="11" max="13" width="22.1796875" customWidth="1"/>
    <col min="14" max="14" width="18.7265625" customWidth="1"/>
    <col min="15" max="15" width="29.81640625" customWidth="1"/>
    <col min="16" max="16" width="22.26953125" customWidth="1"/>
    <col min="17" max="17" width="31.54296875" customWidth="1"/>
    <col min="18" max="24" width="10" customWidth="1"/>
  </cols>
  <sheetData>
    <row r="1" spans="1:26" ht="102.75" customHeight="1">
      <c r="A1" s="487" t="s">
        <v>0</v>
      </c>
      <c r="B1" s="488"/>
      <c r="C1" s="488"/>
      <c r="D1" s="488"/>
      <c r="E1" s="488"/>
      <c r="F1" s="488"/>
      <c r="G1" s="488"/>
      <c r="H1" s="488"/>
      <c r="I1" s="488"/>
      <c r="J1" s="488"/>
      <c r="K1" s="488"/>
      <c r="L1" s="488"/>
      <c r="M1" s="488"/>
      <c r="N1" s="488"/>
      <c r="O1" s="488"/>
      <c r="P1" s="488"/>
      <c r="Q1" s="489"/>
      <c r="R1" s="1"/>
      <c r="S1" s="1"/>
      <c r="T1" s="1"/>
      <c r="U1" s="1"/>
      <c r="V1" s="1"/>
      <c r="W1" s="1"/>
      <c r="X1" s="1"/>
      <c r="Y1" s="1"/>
      <c r="Z1" s="1"/>
    </row>
    <row r="2" spans="1:26" ht="15" customHeight="1">
      <c r="A2" s="490"/>
      <c r="B2" s="491"/>
      <c r="C2" s="491"/>
      <c r="D2" s="491"/>
      <c r="E2" s="491"/>
      <c r="F2" s="491"/>
      <c r="G2" s="491"/>
      <c r="H2" s="491"/>
      <c r="I2" s="491"/>
      <c r="J2" s="491"/>
      <c r="K2" s="491"/>
      <c r="L2" s="491"/>
      <c r="M2" s="491"/>
      <c r="N2" s="492"/>
      <c r="O2" s="498" t="s">
        <v>1</v>
      </c>
      <c r="P2" s="499"/>
      <c r="Q2" s="501" t="s">
        <v>921</v>
      </c>
      <c r="R2" s="1"/>
      <c r="S2" s="1"/>
      <c r="T2" s="1"/>
      <c r="U2" s="1"/>
      <c r="V2" s="1"/>
      <c r="W2" s="1"/>
      <c r="X2" s="1"/>
      <c r="Y2" s="1"/>
      <c r="Z2" s="1"/>
    </row>
    <row r="3" spans="1:26" ht="15.75" customHeight="1">
      <c r="A3" s="493"/>
      <c r="B3" s="486"/>
      <c r="C3" s="486"/>
      <c r="D3" s="486"/>
      <c r="E3" s="486"/>
      <c r="F3" s="486"/>
      <c r="G3" s="486"/>
      <c r="H3" s="486"/>
      <c r="I3" s="486"/>
      <c r="J3" s="486"/>
      <c r="K3" s="486"/>
      <c r="L3" s="486"/>
      <c r="M3" s="486"/>
      <c r="N3" s="494"/>
      <c r="O3" s="495"/>
      <c r="P3" s="500"/>
      <c r="Q3" s="502"/>
      <c r="R3" s="1"/>
      <c r="S3" s="1"/>
      <c r="T3" s="1"/>
      <c r="U3" s="1"/>
      <c r="V3" s="1"/>
      <c r="W3" s="1"/>
      <c r="X3" s="1"/>
      <c r="Y3" s="1"/>
      <c r="Z3" s="1"/>
    </row>
    <row r="4" spans="1:26" ht="15" customHeight="1">
      <c r="A4" s="493"/>
      <c r="B4" s="486"/>
      <c r="C4" s="486"/>
      <c r="D4" s="486"/>
      <c r="E4" s="486"/>
      <c r="F4" s="486"/>
      <c r="G4" s="486"/>
      <c r="H4" s="486"/>
      <c r="I4" s="486"/>
      <c r="J4" s="486"/>
      <c r="K4" s="486"/>
      <c r="L4" s="486"/>
      <c r="M4" s="486"/>
      <c r="N4" s="494"/>
      <c r="O4" s="498" t="s">
        <v>2</v>
      </c>
      <c r="P4" s="499"/>
      <c r="Q4" s="501" t="s">
        <v>922</v>
      </c>
      <c r="R4" s="1"/>
      <c r="S4" s="1"/>
      <c r="T4" s="1"/>
      <c r="U4" s="1"/>
      <c r="V4" s="1"/>
      <c r="W4" s="1"/>
      <c r="X4" s="1"/>
      <c r="Y4" s="1"/>
      <c r="Z4" s="1"/>
    </row>
    <row r="5" spans="1:26" ht="15.75" customHeight="1">
      <c r="A5" s="493"/>
      <c r="B5" s="486"/>
      <c r="C5" s="486"/>
      <c r="D5" s="486"/>
      <c r="E5" s="486"/>
      <c r="F5" s="486"/>
      <c r="G5" s="486"/>
      <c r="H5" s="486"/>
      <c r="I5" s="486"/>
      <c r="J5" s="486"/>
      <c r="K5" s="486"/>
      <c r="L5" s="486"/>
      <c r="M5" s="486"/>
      <c r="N5" s="494"/>
      <c r="O5" s="495"/>
      <c r="P5" s="500"/>
      <c r="Q5" s="502"/>
      <c r="R5" s="1"/>
      <c r="S5" s="1"/>
      <c r="T5" s="1"/>
      <c r="U5" s="1"/>
      <c r="V5" s="1"/>
      <c r="W5" s="1"/>
      <c r="X5" s="1"/>
      <c r="Y5" s="1"/>
      <c r="Z5" s="1"/>
    </row>
    <row r="6" spans="1:26" ht="48" customHeight="1">
      <c r="A6" s="495"/>
      <c r="B6" s="496"/>
      <c r="C6" s="496"/>
      <c r="D6" s="496"/>
      <c r="E6" s="496"/>
      <c r="F6" s="496"/>
      <c r="G6" s="496"/>
      <c r="H6" s="496"/>
      <c r="I6" s="496"/>
      <c r="J6" s="496"/>
      <c r="K6" s="496"/>
      <c r="L6" s="496"/>
      <c r="M6" s="496"/>
      <c r="N6" s="497"/>
      <c r="O6" s="503" t="s">
        <v>3</v>
      </c>
      <c r="P6" s="504"/>
      <c r="Q6" s="2">
        <v>44684</v>
      </c>
      <c r="R6" s="1"/>
      <c r="S6" s="1"/>
      <c r="T6" s="1"/>
      <c r="U6" s="1"/>
      <c r="V6" s="1"/>
      <c r="W6" s="1"/>
      <c r="X6" s="1"/>
      <c r="Y6" s="1"/>
      <c r="Z6" s="1"/>
    </row>
    <row r="7" spans="1:26" ht="15.75" customHeight="1">
      <c r="A7" s="3"/>
      <c r="B7" s="3"/>
      <c r="C7" s="3"/>
      <c r="D7" s="3"/>
      <c r="E7" s="3"/>
      <c r="F7" s="3"/>
      <c r="G7" s="3"/>
      <c r="H7" s="3"/>
      <c r="I7" s="3"/>
      <c r="J7" s="3"/>
      <c r="K7" s="3"/>
      <c r="L7" s="3"/>
      <c r="M7" s="3"/>
      <c r="N7" s="3"/>
      <c r="O7" s="3"/>
      <c r="P7" s="3"/>
      <c r="Q7" s="3"/>
      <c r="R7" s="1"/>
      <c r="S7" s="1"/>
      <c r="T7" s="1"/>
      <c r="U7" s="1"/>
      <c r="V7" s="1"/>
      <c r="W7" s="1"/>
      <c r="X7" s="1"/>
      <c r="Y7" s="1"/>
      <c r="Z7" s="1"/>
    </row>
    <row r="8" spans="1:26" ht="18.75" customHeight="1">
      <c r="A8" s="482" t="s">
        <v>4</v>
      </c>
      <c r="B8" s="483"/>
      <c r="C8" s="483"/>
      <c r="D8" s="483"/>
      <c r="E8" s="483"/>
      <c r="F8" s="483"/>
      <c r="G8" s="483"/>
      <c r="H8" s="483"/>
      <c r="I8" s="483"/>
      <c r="J8" s="483"/>
      <c r="K8" s="483"/>
      <c r="L8" s="483"/>
      <c r="M8" s="483"/>
      <c r="N8" s="484"/>
      <c r="O8" s="3"/>
      <c r="P8" s="3"/>
      <c r="Q8" s="3"/>
      <c r="R8" s="1"/>
      <c r="S8" s="1"/>
      <c r="T8" s="1"/>
      <c r="U8" s="1"/>
      <c r="V8" s="1"/>
      <c r="W8" s="1"/>
      <c r="X8" s="1"/>
      <c r="Y8" s="1"/>
      <c r="Z8" s="1"/>
    </row>
    <row r="9" spans="1:26" ht="60" customHeight="1">
      <c r="A9" s="4" t="s">
        <v>5</v>
      </c>
      <c r="B9" s="4" t="s">
        <v>6</v>
      </c>
      <c r="C9" s="4" t="s">
        <v>7</v>
      </c>
      <c r="D9" s="4" t="s">
        <v>8</v>
      </c>
      <c r="E9" s="4" t="s">
        <v>9</v>
      </c>
      <c r="F9" s="4" t="s">
        <v>10</v>
      </c>
      <c r="G9" s="4" t="s">
        <v>11</v>
      </c>
      <c r="H9" s="5" t="s">
        <v>12</v>
      </c>
      <c r="I9" s="5" t="s">
        <v>13</v>
      </c>
      <c r="J9" s="4" t="s">
        <v>14</v>
      </c>
      <c r="K9" s="4" t="s">
        <v>15</v>
      </c>
      <c r="L9" s="4" t="s">
        <v>16</v>
      </c>
      <c r="M9" s="4" t="s">
        <v>17</v>
      </c>
      <c r="N9" s="4" t="s">
        <v>18</v>
      </c>
      <c r="O9" s="3"/>
      <c r="P9" s="3"/>
      <c r="Q9" s="3"/>
      <c r="R9" s="1"/>
      <c r="S9" s="1"/>
      <c r="T9" s="1"/>
      <c r="U9" s="1"/>
      <c r="V9" s="1"/>
      <c r="W9" s="1"/>
      <c r="X9" s="1"/>
      <c r="Y9" s="1"/>
      <c r="Z9" s="1"/>
    </row>
    <row r="10" spans="1:26" ht="14.5">
      <c r="A10" s="6" t="s">
        <v>19</v>
      </c>
      <c r="B10" s="7">
        <v>2</v>
      </c>
      <c r="C10" s="8"/>
      <c r="D10" s="8"/>
      <c r="E10" s="8"/>
      <c r="F10" s="8"/>
      <c r="G10" s="8"/>
      <c r="H10" s="8"/>
      <c r="I10" s="8"/>
      <c r="J10" s="8"/>
      <c r="K10" s="8">
        <v>0</v>
      </c>
      <c r="L10" s="8"/>
      <c r="M10" s="8"/>
      <c r="N10" s="9">
        <f t="shared" ref="N10:N23" si="0">SUM(B10:M10)</f>
        <v>2</v>
      </c>
      <c r="O10" s="3"/>
      <c r="P10" s="3"/>
      <c r="Q10" s="3"/>
      <c r="R10" s="1"/>
      <c r="S10" s="1"/>
      <c r="T10" s="1"/>
      <c r="U10" s="1"/>
      <c r="V10" s="1"/>
      <c r="W10" s="1"/>
      <c r="X10" s="1"/>
      <c r="Y10" s="1"/>
      <c r="Z10" s="1"/>
    </row>
    <row r="11" spans="1:26" ht="14.5">
      <c r="A11" s="6" t="s">
        <v>20</v>
      </c>
      <c r="B11" s="10"/>
      <c r="C11" s="11">
        <v>2</v>
      </c>
      <c r="D11" s="11"/>
      <c r="E11" s="11"/>
      <c r="F11" s="11"/>
      <c r="G11" s="11"/>
      <c r="H11" s="11"/>
      <c r="I11" s="11"/>
      <c r="J11" s="8"/>
      <c r="K11" s="11">
        <v>1</v>
      </c>
      <c r="L11" s="11"/>
      <c r="M11" s="11"/>
      <c r="N11" s="9">
        <f t="shared" si="0"/>
        <v>3</v>
      </c>
      <c r="O11" s="3"/>
      <c r="P11" s="3"/>
      <c r="Q11" s="3"/>
      <c r="R11" s="1"/>
      <c r="S11" s="1"/>
      <c r="T11" s="1"/>
      <c r="U11" s="1"/>
      <c r="V11" s="1"/>
      <c r="W11" s="1"/>
      <c r="X11" s="1"/>
      <c r="Y11" s="1"/>
      <c r="Z11" s="1"/>
    </row>
    <row r="12" spans="1:26" ht="14.5">
      <c r="A12" s="6" t="s">
        <v>21</v>
      </c>
      <c r="B12" s="7">
        <v>1</v>
      </c>
      <c r="C12" s="8"/>
      <c r="D12" s="8"/>
      <c r="E12" s="8"/>
      <c r="F12" s="8"/>
      <c r="G12" s="8"/>
      <c r="H12" s="8"/>
      <c r="I12" s="8"/>
      <c r="J12" s="8"/>
      <c r="K12" s="8">
        <v>1</v>
      </c>
      <c r="L12" s="8"/>
      <c r="M12" s="8"/>
      <c r="N12" s="9">
        <f t="shared" si="0"/>
        <v>2</v>
      </c>
      <c r="O12" s="3"/>
      <c r="P12" s="3"/>
      <c r="Q12" s="3"/>
      <c r="R12" s="1"/>
      <c r="S12" s="1"/>
      <c r="T12" s="1"/>
      <c r="U12" s="1"/>
      <c r="V12" s="1"/>
      <c r="W12" s="1"/>
      <c r="X12" s="1"/>
      <c r="Y12" s="1"/>
      <c r="Z12" s="1"/>
    </row>
    <row r="13" spans="1:26" ht="14.5">
      <c r="A13" s="12" t="s">
        <v>22</v>
      </c>
      <c r="B13" s="13">
        <v>1</v>
      </c>
      <c r="C13" s="14"/>
      <c r="D13" s="14"/>
      <c r="E13" s="14"/>
      <c r="F13" s="14"/>
      <c r="G13" s="14"/>
      <c r="H13" s="14"/>
      <c r="I13" s="14"/>
      <c r="J13" s="14"/>
      <c r="K13" s="14">
        <v>1</v>
      </c>
      <c r="L13" s="14"/>
      <c r="M13" s="14">
        <v>1</v>
      </c>
      <c r="N13" s="15">
        <f t="shared" si="0"/>
        <v>3</v>
      </c>
      <c r="O13" s="3"/>
      <c r="P13" s="3"/>
      <c r="Q13" s="3"/>
      <c r="R13" s="1"/>
      <c r="S13" s="1"/>
      <c r="T13" s="1"/>
      <c r="U13" s="1"/>
      <c r="V13" s="1"/>
      <c r="W13" s="1"/>
      <c r="X13" s="1"/>
      <c r="Y13" s="1"/>
      <c r="Z13" s="1"/>
    </row>
    <row r="14" spans="1:26" ht="14.5">
      <c r="A14" s="16" t="s">
        <v>23</v>
      </c>
      <c r="B14" s="17"/>
      <c r="C14" s="18"/>
      <c r="D14" s="18">
        <v>1</v>
      </c>
      <c r="E14" s="18"/>
      <c r="F14" s="18"/>
      <c r="G14" s="18"/>
      <c r="H14" s="18"/>
      <c r="I14" s="18"/>
      <c r="J14" s="18"/>
      <c r="K14" s="18">
        <v>1</v>
      </c>
      <c r="L14" s="18"/>
      <c r="M14" s="18"/>
      <c r="N14" s="19">
        <f t="shared" si="0"/>
        <v>2</v>
      </c>
      <c r="O14" s="3"/>
      <c r="P14" s="3"/>
      <c r="Q14" s="3"/>
      <c r="R14" s="1"/>
      <c r="S14" s="1"/>
      <c r="T14" s="1"/>
      <c r="U14" s="1"/>
      <c r="V14" s="1"/>
      <c r="W14" s="1"/>
      <c r="X14" s="1"/>
      <c r="Y14" s="1"/>
      <c r="Z14" s="1"/>
    </row>
    <row r="15" spans="1:26" ht="14.5">
      <c r="A15" s="16" t="s">
        <v>24</v>
      </c>
      <c r="B15" s="17">
        <v>1</v>
      </c>
      <c r="C15" s="18"/>
      <c r="D15" s="18"/>
      <c r="E15" s="18"/>
      <c r="F15" s="18"/>
      <c r="G15" s="18"/>
      <c r="H15" s="18"/>
      <c r="I15" s="18"/>
      <c r="J15" s="18"/>
      <c r="K15" s="18">
        <v>0</v>
      </c>
      <c r="L15" s="18"/>
      <c r="M15" s="18"/>
      <c r="N15" s="19">
        <f t="shared" si="0"/>
        <v>1</v>
      </c>
      <c r="O15" s="3"/>
      <c r="P15" s="3"/>
      <c r="Q15" s="3"/>
      <c r="R15" s="1"/>
      <c r="S15" s="1"/>
      <c r="T15" s="1"/>
      <c r="U15" s="1"/>
      <c r="V15" s="1"/>
      <c r="W15" s="1"/>
      <c r="X15" s="1"/>
      <c r="Y15" s="1"/>
      <c r="Z15" s="1"/>
    </row>
    <row r="16" spans="1:26" ht="14.5">
      <c r="A16" s="16" t="s">
        <v>25</v>
      </c>
      <c r="B16" s="17"/>
      <c r="C16" s="18"/>
      <c r="D16" s="18">
        <v>2</v>
      </c>
      <c r="E16" s="18"/>
      <c r="F16" s="18"/>
      <c r="G16" s="18"/>
      <c r="H16" s="18"/>
      <c r="I16" s="18"/>
      <c r="J16" s="18"/>
      <c r="K16" s="18">
        <v>0</v>
      </c>
      <c r="L16" s="18"/>
      <c r="M16" s="18"/>
      <c r="N16" s="19">
        <f t="shared" si="0"/>
        <v>2</v>
      </c>
      <c r="O16" s="3"/>
      <c r="P16" s="3"/>
      <c r="Q16" s="3"/>
      <c r="R16" s="1"/>
      <c r="S16" s="1"/>
      <c r="T16" s="1"/>
      <c r="U16" s="1"/>
      <c r="V16" s="1"/>
      <c r="W16" s="1"/>
      <c r="X16" s="1"/>
      <c r="Y16" s="1"/>
      <c r="Z16" s="1"/>
    </row>
    <row r="17" spans="1:26" ht="14.5">
      <c r="A17" s="16" t="s">
        <v>26</v>
      </c>
      <c r="B17" s="17"/>
      <c r="C17" s="18"/>
      <c r="D17" s="18"/>
      <c r="E17" s="18"/>
      <c r="F17" s="18"/>
      <c r="G17" s="18">
        <v>2</v>
      </c>
      <c r="H17" s="18"/>
      <c r="I17" s="18"/>
      <c r="J17" s="18"/>
      <c r="K17" s="18">
        <v>1</v>
      </c>
      <c r="L17" s="18"/>
      <c r="M17" s="18"/>
      <c r="N17" s="19">
        <f t="shared" si="0"/>
        <v>3</v>
      </c>
      <c r="O17" s="3"/>
      <c r="P17" s="3"/>
      <c r="Q17" s="3"/>
      <c r="R17" s="1"/>
      <c r="S17" s="1"/>
      <c r="T17" s="1"/>
      <c r="U17" s="1"/>
      <c r="V17" s="1"/>
      <c r="W17" s="1"/>
      <c r="X17" s="1"/>
      <c r="Y17" s="1"/>
      <c r="Z17" s="1"/>
    </row>
    <row r="18" spans="1:26" ht="15.75" customHeight="1">
      <c r="A18" s="16" t="s">
        <v>27</v>
      </c>
      <c r="B18" s="17"/>
      <c r="C18" s="18"/>
      <c r="D18" s="18"/>
      <c r="E18" s="18"/>
      <c r="F18" s="18"/>
      <c r="G18" s="18"/>
      <c r="H18" s="18"/>
      <c r="I18" s="18"/>
      <c r="J18" s="18"/>
      <c r="K18" s="18">
        <v>1</v>
      </c>
      <c r="L18" s="18"/>
      <c r="M18" s="18"/>
      <c r="N18" s="19">
        <f t="shared" si="0"/>
        <v>1</v>
      </c>
      <c r="O18" s="3"/>
      <c r="P18" s="3"/>
      <c r="Q18" s="3"/>
      <c r="R18" s="1"/>
      <c r="S18" s="1"/>
      <c r="T18" s="1"/>
      <c r="U18" s="1"/>
      <c r="V18" s="1"/>
      <c r="W18" s="1"/>
      <c r="X18" s="1"/>
      <c r="Y18" s="1"/>
      <c r="Z18" s="1"/>
    </row>
    <row r="19" spans="1:26" ht="14.5">
      <c r="A19" s="16" t="s">
        <v>28</v>
      </c>
      <c r="B19" s="17">
        <v>2</v>
      </c>
      <c r="C19" s="18"/>
      <c r="D19" s="18"/>
      <c r="E19" s="18"/>
      <c r="F19" s="18">
        <v>2</v>
      </c>
      <c r="G19" s="18"/>
      <c r="H19" s="18"/>
      <c r="I19" s="18"/>
      <c r="J19" s="18"/>
      <c r="K19" s="18">
        <v>3</v>
      </c>
      <c r="L19" s="18"/>
      <c r="M19" s="18"/>
      <c r="N19" s="19">
        <f t="shared" si="0"/>
        <v>7</v>
      </c>
      <c r="O19" s="3"/>
      <c r="P19" s="3"/>
      <c r="Q19" s="3"/>
      <c r="R19" s="1"/>
      <c r="S19" s="1"/>
      <c r="T19" s="1"/>
      <c r="U19" s="1"/>
      <c r="V19" s="1"/>
      <c r="W19" s="1"/>
      <c r="X19" s="1"/>
      <c r="Y19" s="1"/>
      <c r="Z19" s="1"/>
    </row>
    <row r="20" spans="1:26" ht="14.5">
      <c r="A20" s="16" t="s">
        <v>29</v>
      </c>
      <c r="B20" s="17">
        <v>1</v>
      </c>
      <c r="C20" s="18"/>
      <c r="D20" s="18"/>
      <c r="E20" s="18"/>
      <c r="F20" s="18"/>
      <c r="G20" s="18"/>
      <c r="H20" s="18"/>
      <c r="I20" s="18"/>
      <c r="J20" s="18"/>
      <c r="K20" s="18">
        <v>1</v>
      </c>
      <c r="L20" s="18"/>
      <c r="M20" s="18"/>
      <c r="N20" s="19">
        <f t="shared" si="0"/>
        <v>2</v>
      </c>
      <c r="O20" s="3"/>
      <c r="P20" s="3"/>
      <c r="Q20" s="3"/>
      <c r="R20" s="1"/>
      <c r="S20" s="1"/>
      <c r="T20" s="1"/>
      <c r="U20" s="1"/>
      <c r="V20" s="1"/>
      <c r="W20" s="1"/>
      <c r="X20" s="1"/>
      <c r="Y20" s="1"/>
      <c r="Z20" s="1"/>
    </row>
    <row r="21" spans="1:26" ht="15.75" customHeight="1">
      <c r="A21" s="16" t="s">
        <v>30</v>
      </c>
      <c r="B21" s="17"/>
      <c r="C21" s="18"/>
      <c r="D21" s="18"/>
      <c r="E21" s="18"/>
      <c r="F21" s="18"/>
      <c r="G21" s="18"/>
      <c r="H21" s="18"/>
      <c r="I21" s="18">
        <v>3</v>
      </c>
      <c r="J21" s="18"/>
      <c r="K21" s="18">
        <v>0</v>
      </c>
      <c r="L21" s="18"/>
      <c r="M21" s="18"/>
      <c r="N21" s="19">
        <f t="shared" si="0"/>
        <v>3</v>
      </c>
      <c r="O21" s="3"/>
      <c r="P21" s="3"/>
      <c r="Q21" s="3"/>
      <c r="R21" s="1"/>
      <c r="S21" s="1"/>
      <c r="T21" s="1"/>
      <c r="U21" s="1"/>
      <c r="V21" s="1"/>
      <c r="W21" s="1"/>
      <c r="X21" s="1"/>
      <c r="Y21" s="1"/>
      <c r="Z21" s="1"/>
    </row>
    <row r="22" spans="1:26" ht="15.75" customHeight="1">
      <c r="A22" s="20" t="s">
        <v>31</v>
      </c>
      <c r="B22" s="21"/>
      <c r="C22" s="22"/>
      <c r="D22" s="22"/>
      <c r="E22" s="22">
        <v>1</v>
      </c>
      <c r="F22" s="22"/>
      <c r="G22" s="22"/>
      <c r="H22" s="22"/>
      <c r="I22" s="22"/>
      <c r="J22" s="22"/>
      <c r="K22" s="22">
        <v>0</v>
      </c>
      <c r="L22" s="22"/>
      <c r="M22" s="22"/>
      <c r="N22" s="23">
        <f t="shared" si="0"/>
        <v>1</v>
      </c>
      <c r="O22" s="3"/>
      <c r="P22" s="3"/>
      <c r="Q22" s="3"/>
      <c r="R22" s="1"/>
      <c r="S22" s="1"/>
      <c r="T22" s="1"/>
      <c r="U22" s="1"/>
      <c r="V22" s="1"/>
      <c r="W22" s="1"/>
      <c r="X22" s="1"/>
      <c r="Y22" s="1"/>
      <c r="Z22" s="1"/>
    </row>
    <row r="23" spans="1:26" ht="15.75" customHeight="1">
      <c r="A23" s="20" t="s">
        <v>32</v>
      </c>
      <c r="B23" s="21"/>
      <c r="C23" s="22"/>
      <c r="D23" s="22"/>
      <c r="E23" s="22"/>
      <c r="F23" s="22"/>
      <c r="G23" s="22"/>
      <c r="H23" s="22">
        <v>1</v>
      </c>
      <c r="I23" s="22"/>
      <c r="J23" s="22"/>
      <c r="K23" s="22">
        <v>1</v>
      </c>
      <c r="L23" s="22"/>
      <c r="M23" s="22"/>
      <c r="N23" s="23">
        <f t="shared" si="0"/>
        <v>2</v>
      </c>
      <c r="O23" s="3"/>
      <c r="P23" s="3"/>
      <c r="Q23" s="3"/>
      <c r="R23" s="1"/>
      <c r="S23" s="1"/>
      <c r="T23" s="1"/>
      <c r="U23" s="1"/>
      <c r="V23" s="1"/>
      <c r="W23" s="1"/>
      <c r="X23" s="1"/>
      <c r="Y23" s="1"/>
      <c r="Z23" s="1"/>
    </row>
    <row r="24" spans="1:26" ht="15.75" customHeight="1">
      <c r="A24" s="24" t="s">
        <v>18</v>
      </c>
      <c r="B24" s="25">
        <f t="shared" ref="B24:N24" si="1">SUM(B10:B23)</f>
        <v>8</v>
      </c>
      <c r="C24" s="25">
        <f t="shared" si="1"/>
        <v>2</v>
      </c>
      <c r="D24" s="25">
        <f t="shared" si="1"/>
        <v>3</v>
      </c>
      <c r="E24" s="25">
        <f t="shared" si="1"/>
        <v>1</v>
      </c>
      <c r="F24" s="25">
        <f t="shared" si="1"/>
        <v>2</v>
      </c>
      <c r="G24" s="25">
        <f t="shared" si="1"/>
        <v>2</v>
      </c>
      <c r="H24" s="25">
        <f t="shared" si="1"/>
        <v>1</v>
      </c>
      <c r="I24" s="25">
        <f t="shared" si="1"/>
        <v>3</v>
      </c>
      <c r="J24" s="25">
        <f t="shared" si="1"/>
        <v>0</v>
      </c>
      <c r="K24" s="25">
        <f t="shared" si="1"/>
        <v>11</v>
      </c>
      <c r="L24" s="25">
        <f t="shared" si="1"/>
        <v>0</v>
      </c>
      <c r="M24" s="25">
        <f t="shared" si="1"/>
        <v>1</v>
      </c>
      <c r="N24" s="25">
        <f t="shared" si="1"/>
        <v>34</v>
      </c>
      <c r="O24" s="3"/>
      <c r="P24" s="3"/>
      <c r="Q24" s="3"/>
      <c r="R24" s="1"/>
      <c r="S24" s="1"/>
      <c r="T24" s="1"/>
      <c r="U24" s="1"/>
      <c r="V24" s="1"/>
      <c r="W24" s="1"/>
      <c r="X24" s="1"/>
      <c r="Y24" s="1"/>
      <c r="Z24" s="1"/>
    </row>
    <row r="25" spans="1:26" ht="15.75" customHeight="1">
      <c r="A25" s="3"/>
      <c r="B25" s="3"/>
      <c r="C25" s="3"/>
      <c r="D25" s="3"/>
      <c r="E25" s="3"/>
      <c r="F25" s="3"/>
      <c r="G25" s="3"/>
      <c r="H25" s="3"/>
      <c r="I25" s="3"/>
      <c r="J25" s="3"/>
      <c r="K25" s="3"/>
      <c r="L25" s="3"/>
      <c r="M25" s="3"/>
      <c r="N25" s="3"/>
      <c r="O25" s="3"/>
      <c r="P25" s="3"/>
      <c r="Q25" s="3"/>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26"/>
      <c r="B47" s="26"/>
      <c r="C47" s="26"/>
      <c r="D47" s="26"/>
      <c r="E47" s="26"/>
      <c r="F47" s="27"/>
      <c r="G47" s="27"/>
      <c r="H47" s="1"/>
      <c r="I47" s="1"/>
      <c r="J47" s="1"/>
      <c r="K47" s="1"/>
      <c r="L47" s="1"/>
      <c r="M47" s="1"/>
      <c r="N47" s="1"/>
      <c r="O47" s="1"/>
      <c r="P47" s="1"/>
      <c r="Q47" s="1"/>
      <c r="R47" s="1"/>
      <c r="S47" s="1"/>
      <c r="T47" s="1"/>
      <c r="U47" s="1"/>
      <c r="V47" s="1"/>
      <c r="W47" s="1"/>
      <c r="X47" s="1"/>
      <c r="Y47" s="1"/>
      <c r="Z47" s="1"/>
    </row>
    <row r="48" spans="1:26" ht="15.75" customHeight="1">
      <c r="A48" s="26"/>
      <c r="B48" s="26"/>
      <c r="C48" s="26"/>
      <c r="D48" s="26"/>
      <c r="E48" s="26"/>
      <c r="F48" s="28"/>
      <c r="G48" s="28"/>
      <c r="H48" s="1"/>
      <c r="I48" s="1"/>
      <c r="J48" s="1"/>
      <c r="K48" s="1"/>
      <c r="L48" s="1"/>
      <c r="M48" s="1"/>
      <c r="N48" s="1"/>
      <c r="O48" s="1"/>
      <c r="P48" s="1"/>
      <c r="Q48" s="1"/>
      <c r="R48" s="1"/>
      <c r="S48" s="1"/>
      <c r="T48" s="1"/>
      <c r="U48" s="1"/>
      <c r="V48" s="1"/>
      <c r="W48" s="1"/>
      <c r="X48" s="1"/>
      <c r="Y48" s="1"/>
      <c r="Z48" s="1"/>
    </row>
    <row r="49" spans="1:26" ht="15.75" customHeight="1">
      <c r="A49" s="26"/>
      <c r="B49" s="26"/>
      <c r="C49" s="26"/>
      <c r="D49" s="26"/>
      <c r="E49" s="26"/>
      <c r="F49" s="28"/>
      <c r="G49" s="28"/>
      <c r="H49" s="1"/>
      <c r="I49" s="1"/>
      <c r="J49" s="1"/>
      <c r="K49" s="1"/>
      <c r="L49" s="1"/>
      <c r="M49" s="1"/>
      <c r="N49" s="1"/>
      <c r="O49" s="1"/>
      <c r="P49" s="1"/>
      <c r="Q49" s="1"/>
      <c r="R49" s="1"/>
      <c r="S49" s="1"/>
      <c r="T49" s="1"/>
      <c r="U49" s="1"/>
      <c r="V49" s="1"/>
      <c r="W49" s="1"/>
      <c r="X49" s="1"/>
      <c r="Y49" s="1"/>
      <c r="Z49" s="1"/>
    </row>
    <row r="50" spans="1:26" ht="15.75" customHeight="1">
      <c r="A50" s="26"/>
      <c r="B50" s="26"/>
      <c r="C50" s="26"/>
      <c r="D50" s="26"/>
      <c r="E50" s="26"/>
      <c r="F50" s="28"/>
      <c r="G50" s="28"/>
      <c r="H50" s="1"/>
      <c r="I50" s="1"/>
      <c r="J50" s="1"/>
      <c r="K50" s="1"/>
      <c r="L50" s="1"/>
      <c r="M50" s="1"/>
      <c r="N50" s="1"/>
      <c r="O50" s="1"/>
      <c r="P50" s="1"/>
      <c r="Q50" s="1"/>
      <c r="R50" s="1"/>
      <c r="S50" s="1"/>
      <c r="T50" s="1"/>
      <c r="U50" s="1"/>
      <c r="V50" s="1"/>
      <c r="W50" s="1"/>
      <c r="X50" s="1"/>
      <c r="Y50" s="1"/>
      <c r="Z50" s="1"/>
    </row>
    <row r="51" spans="1:26" ht="15.75" customHeight="1">
      <c r="A51" s="26"/>
      <c r="B51" s="26"/>
      <c r="C51" s="26"/>
      <c r="D51" s="26"/>
      <c r="E51" s="26"/>
      <c r="F51" s="28"/>
      <c r="G51" s="28"/>
      <c r="H51" s="1"/>
      <c r="I51" s="1"/>
      <c r="J51" s="1"/>
      <c r="K51" s="1"/>
      <c r="L51" s="1"/>
      <c r="M51" s="1"/>
      <c r="N51" s="1"/>
      <c r="O51" s="1"/>
      <c r="P51" s="1"/>
      <c r="Q51" s="1"/>
      <c r="R51" s="1"/>
      <c r="S51" s="1"/>
      <c r="T51" s="1"/>
      <c r="U51" s="1"/>
      <c r="V51" s="1"/>
      <c r="W51" s="1"/>
      <c r="X51" s="1"/>
      <c r="Y51" s="1"/>
      <c r="Z51" s="1"/>
    </row>
    <row r="52" spans="1:26" ht="15.75" customHeight="1">
      <c r="A52" s="26"/>
      <c r="B52" s="26"/>
      <c r="C52" s="26"/>
      <c r="D52" s="26"/>
      <c r="E52" s="26"/>
      <c r="F52" s="28"/>
      <c r="G52" s="28"/>
      <c r="H52" s="1"/>
      <c r="I52" s="1"/>
      <c r="J52" s="1"/>
      <c r="K52" s="1"/>
      <c r="L52" s="1"/>
      <c r="M52" s="1"/>
      <c r="N52" s="1"/>
      <c r="O52" s="1"/>
      <c r="P52" s="1"/>
      <c r="Q52" s="1"/>
      <c r="R52" s="1"/>
      <c r="S52" s="1"/>
      <c r="T52" s="1"/>
      <c r="U52" s="1"/>
      <c r="V52" s="1"/>
      <c r="W52" s="1"/>
      <c r="X52" s="1"/>
      <c r="Y52" s="1"/>
      <c r="Z52" s="1"/>
    </row>
    <row r="53" spans="1:26" ht="15.75" customHeight="1">
      <c r="A53" s="26"/>
      <c r="B53" s="26"/>
      <c r="C53" s="26"/>
      <c r="D53" s="26"/>
      <c r="E53" s="26"/>
      <c r="F53" s="28"/>
      <c r="G53" s="28"/>
      <c r="H53" s="1"/>
      <c r="I53" s="1"/>
      <c r="J53" s="1"/>
      <c r="K53" s="1"/>
      <c r="L53" s="1"/>
      <c r="M53" s="1"/>
      <c r="N53" s="1"/>
      <c r="O53" s="1"/>
      <c r="P53" s="1"/>
      <c r="Q53" s="1"/>
      <c r="R53" s="1"/>
      <c r="S53" s="1"/>
      <c r="T53" s="1"/>
      <c r="U53" s="1"/>
      <c r="V53" s="1"/>
      <c r="W53" s="1"/>
      <c r="X53" s="1"/>
      <c r="Y53" s="1"/>
      <c r="Z53" s="1"/>
    </row>
    <row r="54" spans="1:26" ht="15.75" customHeight="1">
      <c r="A54" s="26"/>
      <c r="B54" s="26"/>
      <c r="C54" s="26"/>
      <c r="D54" s="26"/>
      <c r="E54" s="26"/>
      <c r="F54" s="28"/>
      <c r="G54" s="28"/>
      <c r="H54" s="1"/>
      <c r="I54" s="1"/>
      <c r="J54" s="1"/>
      <c r="K54" s="1"/>
      <c r="L54" s="1"/>
      <c r="M54" s="1"/>
      <c r="N54" s="1"/>
      <c r="O54" s="1"/>
      <c r="P54" s="1"/>
      <c r="Q54" s="1"/>
      <c r="R54" s="1"/>
      <c r="S54" s="1"/>
      <c r="T54" s="1"/>
      <c r="U54" s="1"/>
      <c r="V54" s="1"/>
      <c r="W54" s="1"/>
      <c r="X54" s="1"/>
      <c r="Y54" s="1"/>
      <c r="Z54" s="1"/>
    </row>
    <row r="55" spans="1:26" ht="15.75" customHeight="1">
      <c r="A55" s="26"/>
      <c r="B55" s="26"/>
      <c r="C55" s="26"/>
      <c r="D55" s="26"/>
      <c r="E55" s="26"/>
      <c r="F55" s="28"/>
      <c r="G55" s="28"/>
      <c r="H55" s="1"/>
      <c r="I55" s="1"/>
      <c r="J55" s="1"/>
      <c r="K55" s="1"/>
      <c r="L55" s="1"/>
      <c r="M55" s="1"/>
      <c r="N55" s="1"/>
      <c r="O55" s="1"/>
      <c r="P55" s="1"/>
      <c r="Q55" s="1"/>
      <c r="R55" s="1"/>
      <c r="S55" s="1"/>
      <c r="T55" s="1"/>
      <c r="U55" s="1"/>
      <c r="V55" s="1"/>
      <c r="W55" s="1"/>
      <c r="X55" s="1"/>
      <c r="Y55" s="1"/>
      <c r="Z55" s="1"/>
    </row>
    <row r="56" spans="1:26" ht="15.75" customHeight="1">
      <c r="A56" s="485"/>
      <c r="B56" s="486"/>
      <c r="C56" s="486"/>
      <c r="D56" s="486"/>
      <c r="E56" s="486"/>
      <c r="F56" s="486"/>
      <c r="G56" s="486"/>
      <c r="H56" s="486"/>
      <c r="I56" s="486"/>
      <c r="J56" s="486"/>
      <c r="K56" s="486"/>
      <c r="L56" s="486"/>
      <c r="M56" s="486"/>
      <c r="N56" s="486"/>
      <c r="O56" s="486"/>
      <c r="P56" s="486"/>
      <c r="Q56" s="1"/>
      <c r="R56" s="1"/>
      <c r="S56" s="1"/>
      <c r="T56" s="1"/>
      <c r="U56" s="1"/>
      <c r="V56" s="1"/>
      <c r="W56" s="1"/>
      <c r="X56" s="1"/>
      <c r="Y56" s="1"/>
      <c r="Z56" s="1"/>
    </row>
    <row r="57" spans="1:26" ht="15.75" customHeight="1">
      <c r="A57" s="486"/>
      <c r="B57" s="486"/>
      <c r="C57" s="486"/>
      <c r="D57" s="486"/>
      <c r="E57" s="486"/>
      <c r="F57" s="486"/>
      <c r="G57" s="486"/>
      <c r="H57" s="486"/>
      <c r="I57" s="486"/>
      <c r="J57" s="486"/>
      <c r="K57" s="486"/>
      <c r="L57" s="486"/>
      <c r="M57" s="486"/>
      <c r="N57" s="486"/>
      <c r="O57" s="486"/>
      <c r="P57" s="486"/>
      <c r="Q57" s="1"/>
      <c r="R57" s="1"/>
      <c r="S57" s="1"/>
      <c r="T57" s="1"/>
      <c r="U57" s="1"/>
      <c r="V57" s="1"/>
      <c r="W57" s="1"/>
      <c r="X57" s="1"/>
      <c r="Y57" s="1"/>
      <c r="Z57" s="1"/>
    </row>
    <row r="58" spans="1:26" ht="15.75" customHeight="1">
      <c r="A58" s="486"/>
      <c r="B58" s="486"/>
      <c r="C58" s="486"/>
      <c r="D58" s="486"/>
      <c r="E58" s="486"/>
      <c r="F58" s="486"/>
      <c r="G58" s="486"/>
      <c r="H58" s="486"/>
      <c r="I58" s="486"/>
      <c r="J58" s="486"/>
      <c r="K58" s="486"/>
      <c r="L58" s="486"/>
      <c r="M58" s="486"/>
      <c r="N58" s="486"/>
      <c r="O58" s="486"/>
      <c r="P58" s="486"/>
      <c r="Q58" s="1"/>
      <c r="R58" s="1"/>
      <c r="S58" s="1"/>
      <c r="T58" s="1"/>
      <c r="U58" s="1"/>
      <c r="V58" s="1"/>
      <c r="W58" s="1"/>
      <c r="X58" s="1"/>
      <c r="Y58" s="1"/>
      <c r="Z58" s="1"/>
    </row>
    <row r="59" spans="1:26" ht="15.75" customHeight="1">
      <c r="A59" s="486"/>
      <c r="B59" s="486"/>
      <c r="C59" s="486"/>
      <c r="D59" s="486"/>
      <c r="E59" s="486"/>
      <c r="F59" s="486"/>
      <c r="G59" s="486"/>
      <c r="H59" s="486"/>
      <c r="I59" s="486"/>
      <c r="J59" s="486"/>
      <c r="K59" s="486"/>
      <c r="L59" s="486"/>
      <c r="M59" s="486"/>
      <c r="N59" s="486"/>
      <c r="O59" s="486"/>
      <c r="P59" s="486"/>
      <c r="Q59" s="1"/>
      <c r="R59" s="1"/>
      <c r="S59" s="1"/>
      <c r="T59" s="1"/>
      <c r="U59" s="1"/>
      <c r="V59" s="1"/>
      <c r="W59" s="1"/>
      <c r="X59" s="1"/>
      <c r="Y59" s="1"/>
      <c r="Z59" s="1"/>
    </row>
    <row r="60" spans="1:26" ht="15.75" customHeight="1">
      <c r="A60" s="486"/>
      <c r="B60" s="486"/>
      <c r="C60" s="486"/>
      <c r="D60" s="486"/>
      <c r="E60" s="486"/>
      <c r="F60" s="486"/>
      <c r="G60" s="486"/>
      <c r="H60" s="486"/>
      <c r="I60" s="486"/>
      <c r="J60" s="486"/>
      <c r="K60" s="486"/>
      <c r="L60" s="486"/>
      <c r="M60" s="486"/>
      <c r="N60" s="486"/>
      <c r="O60" s="486"/>
      <c r="P60" s="486"/>
      <c r="Q60" s="1"/>
      <c r="R60" s="1"/>
      <c r="S60" s="1"/>
      <c r="T60" s="1"/>
      <c r="U60" s="1"/>
      <c r="V60" s="1"/>
      <c r="W60" s="1"/>
      <c r="X60" s="1"/>
      <c r="Y60" s="1"/>
      <c r="Z60" s="1"/>
    </row>
    <row r="61" spans="1:26" ht="15.75" customHeight="1">
      <c r="A61" s="486"/>
      <c r="B61" s="486"/>
      <c r="C61" s="486"/>
      <c r="D61" s="486"/>
      <c r="E61" s="486"/>
      <c r="F61" s="486"/>
      <c r="G61" s="486"/>
      <c r="H61" s="486"/>
      <c r="I61" s="486"/>
      <c r="J61" s="486"/>
      <c r="K61" s="486"/>
      <c r="L61" s="486"/>
      <c r="M61" s="486"/>
      <c r="N61" s="486"/>
      <c r="O61" s="486"/>
      <c r="P61" s="486"/>
      <c r="Q61" s="1"/>
      <c r="R61" s="1"/>
      <c r="S61" s="1"/>
      <c r="T61" s="1"/>
      <c r="U61" s="1"/>
      <c r="V61" s="1"/>
      <c r="W61" s="1"/>
      <c r="X61" s="1"/>
      <c r="Y61" s="1"/>
      <c r="Z61" s="1"/>
    </row>
    <row r="62" spans="1:26" ht="15.75" customHeight="1">
      <c r="A62" s="486"/>
      <c r="B62" s="486"/>
      <c r="C62" s="486"/>
      <c r="D62" s="486"/>
      <c r="E62" s="486"/>
      <c r="F62" s="486"/>
      <c r="G62" s="486"/>
      <c r="H62" s="486"/>
      <c r="I62" s="486"/>
      <c r="J62" s="486"/>
      <c r="K62" s="486"/>
      <c r="L62" s="486"/>
      <c r="M62" s="486"/>
      <c r="N62" s="486"/>
      <c r="O62" s="486"/>
      <c r="P62" s="486"/>
      <c r="Q62" s="1"/>
      <c r="R62" s="1"/>
      <c r="S62" s="1"/>
      <c r="T62" s="1"/>
      <c r="U62" s="1"/>
      <c r="V62" s="1"/>
      <c r="W62" s="1"/>
      <c r="X62" s="1"/>
      <c r="Y62" s="1"/>
      <c r="Z62" s="1"/>
    </row>
    <row r="63" spans="1:26" ht="15.75" customHeight="1">
      <c r="A63" s="486"/>
      <c r="B63" s="486"/>
      <c r="C63" s="486"/>
      <c r="D63" s="486"/>
      <c r="E63" s="486"/>
      <c r="F63" s="486"/>
      <c r="G63" s="486"/>
      <c r="H63" s="486"/>
      <c r="I63" s="486"/>
      <c r="J63" s="486"/>
      <c r="K63" s="486"/>
      <c r="L63" s="486"/>
      <c r="M63" s="486"/>
      <c r="N63" s="486"/>
      <c r="O63" s="486"/>
      <c r="P63" s="486"/>
      <c r="Q63" s="1"/>
      <c r="R63" s="1"/>
      <c r="S63" s="1"/>
      <c r="T63" s="1"/>
      <c r="U63" s="1"/>
      <c r="V63" s="1"/>
      <c r="W63" s="1"/>
      <c r="X63" s="1"/>
      <c r="Y63" s="1"/>
      <c r="Z63" s="1"/>
    </row>
    <row r="64" spans="1:26" ht="15.75" customHeight="1">
      <c r="A64" s="486"/>
      <c r="B64" s="486"/>
      <c r="C64" s="486"/>
      <c r="D64" s="486"/>
      <c r="E64" s="486"/>
      <c r="F64" s="486"/>
      <c r="G64" s="486"/>
      <c r="H64" s="486"/>
      <c r="I64" s="486"/>
      <c r="J64" s="486"/>
      <c r="K64" s="486"/>
      <c r="L64" s="486"/>
      <c r="M64" s="486"/>
      <c r="N64" s="486"/>
      <c r="O64" s="486"/>
      <c r="P64" s="486"/>
      <c r="Q64" s="1"/>
      <c r="R64" s="1"/>
      <c r="S64" s="1"/>
      <c r="T64" s="1"/>
      <c r="U64" s="1"/>
      <c r="V64" s="1"/>
      <c r="W64" s="1"/>
      <c r="X64" s="1"/>
      <c r="Y64" s="1"/>
      <c r="Z64" s="1"/>
    </row>
    <row r="65" spans="1:26" ht="15.75" customHeight="1">
      <c r="A65" s="486"/>
      <c r="B65" s="486"/>
      <c r="C65" s="486"/>
      <c r="D65" s="486"/>
      <c r="E65" s="486"/>
      <c r="F65" s="486"/>
      <c r="G65" s="486"/>
      <c r="H65" s="486"/>
      <c r="I65" s="486"/>
      <c r="J65" s="486"/>
      <c r="K65" s="486"/>
      <c r="L65" s="486"/>
      <c r="M65" s="486"/>
      <c r="N65" s="486"/>
      <c r="O65" s="486"/>
      <c r="P65" s="486"/>
      <c r="Q65" s="1"/>
      <c r="R65" s="1"/>
      <c r="S65" s="1"/>
      <c r="T65" s="1"/>
      <c r="U65" s="1"/>
      <c r="V65" s="1"/>
      <c r="W65" s="1"/>
      <c r="X65" s="1"/>
      <c r="Y65" s="1"/>
      <c r="Z65" s="1"/>
    </row>
    <row r="66" spans="1:26" ht="15.75" customHeight="1">
      <c r="A66" s="486"/>
      <c r="B66" s="486"/>
      <c r="C66" s="486"/>
      <c r="D66" s="486"/>
      <c r="E66" s="486"/>
      <c r="F66" s="486"/>
      <c r="G66" s="486"/>
      <c r="H66" s="486"/>
      <c r="I66" s="486"/>
      <c r="J66" s="486"/>
      <c r="K66" s="486"/>
      <c r="L66" s="486"/>
      <c r="M66" s="486"/>
      <c r="N66" s="486"/>
      <c r="O66" s="486"/>
      <c r="P66" s="486"/>
      <c r="Q66" s="1"/>
      <c r="R66" s="1"/>
      <c r="S66" s="1"/>
      <c r="T66" s="1"/>
      <c r="U66" s="1"/>
      <c r="V66" s="1"/>
      <c r="W66" s="1"/>
      <c r="X66" s="1"/>
      <c r="Y66" s="1"/>
      <c r="Z66" s="1"/>
    </row>
    <row r="67" spans="1:26" ht="15.75" customHeight="1">
      <c r="A67" s="486"/>
      <c r="B67" s="486"/>
      <c r="C67" s="486"/>
      <c r="D67" s="486"/>
      <c r="E67" s="486"/>
      <c r="F67" s="486"/>
      <c r="G67" s="486"/>
      <c r="H67" s="486"/>
      <c r="I67" s="486"/>
      <c r="J67" s="486"/>
      <c r="K67" s="486"/>
      <c r="L67" s="486"/>
      <c r="M67" s="486"/>
      <c r="N67" s="486"/>
      <c r="O67" s="486"/>
      <c r="P67" s="486"/>
      <c r="Q67" s="1"/>
      <c r="R67" s="1"/>
      <c r="S67" s="1"/>
      <c r="T67" s="1"/>
      <c r="U67" s="1"/>
      <c r="V67" s="1"/>
      <c r="W67" s="1"/>
      <c r="X67" s="1"/>
      <c r="Y67" s="1"/>
      <c r="Z67" s="1"/>
    </row>
    <row r="68" spans="1:26" ht="15.75" customHeight="1">
      <c r="A68" s="486"/>
      <c r="B68" s="486"/>
      <c r="C68" s="486"/>
      <c r="D68" s="486"/>
      <c r="E68" s="486"/>
      <c r="F68" s="486"/>
      <c r="G68" s="486"/>
      <c r="H68" s="486"/>
      <c r="I68" s="486"/>
      <c r="J68" s="486"/>
      <c r="K68" s="486"/>
      <c r="L68" s="486"/>
      <c r="M68" s="486"/>
      <c r="N68" s="486"/>
      <c r="O68" s="486"/>
      <c r="P68" s="486"/>
      <c r="Q68" s="1"/>
      <c r="R68" s="1"/>
      <c r="S68" s="1"/>
      <c r="T68" s="1"/>
      <c r="U68" s="1"/>
      <c r="V68" s="1"/>
      <c r="W68" s="1"/>
      <c r="X68" s="1"/>
      <c r="Y68" s="1"/>
      <c r="Z68" s="1"/>
    </row>
    <row r="69" spans="1:26" ht="15.75" customHeight="1">
      <c r="A69" s="486"/>
      <c r="B69" s="486"/>
      <c r="C69" s="486"/>
      <c r="D69" s="486"/>
      <c r="E69" s="486"/>
      <c r="F69" s="486"/>
      <c r="G69" s="486"/>
      <c r="H69" s="486"/>
      <c r="I69" s="486"/>
      <c r="J69" s="486"/>
      <c r="K69" s="486"/>
      <c r="L69" s="486"/>
      <c r="M69" s="486"/>
      <c r="N69" s="486"/>
      <c r="O69" s="486"/>
      <c r="P69" s="486"/>
      <c r="Q69" s="1"/>
      <c r="R69" s="1"/>
      <c r="S69" s="1"/>
      <c r="T69" s="1"/>
      <c r="U69" s="1"/>
      <c r="V69" s="1"/>
      <c r="W69" s="1"/>
      <c r="X69" s="1"/>
      <c r="Y69" s="1"/>
      <c r="Z69" s="1"/>
    </row>
    <row r="70" spans="1:26" ht="15.75" customHeight="1">
      <c r="A70" s="29"/>
      <c r="B70" s="30"/>
      <c r="C70" s="30"/>
      <c r="D70" s="30"/>
      <c r="E70" s="30"/>
      <c r="F70" s="30"/>
      <c r="G70" s="30"/>
      <c r="H70" s="30"/>
      <c r="I70" s="30"/>
      <c r="J70" s="30"/>
      <c r="K70" s="30"/>
      <c r="L70" s="30"/>
      <c r="M70" s="30"/>
      <c r="N70" s="30"/>
      <c r="O70" s="30"/>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A8:N8"/>
    <mergeCell ref="A56:P69"/>
    <mergeCell ref="A1:Q1"/>
    <mergeCell ref="A2:N6"/>
    <mergeCell ref="O2:P3"/>
    <mergeCell ref="Q2:Q3"/>
    <mergeCell ref="O4:P5"/>
    <mergeCell ref="Q4:Q5"/>
    <mergeCell ref="O6:P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O1000"/>
  <sheetViews>
    <sheetView workbookViewId="0">
      <pane ySplit="10" topLeftCell="A11" activePane="bottomLeft" state="frozen"/>
      <selection pane="bottomLeft" activeCell="B12" sqref="B12"/>
    </sheetView>
  </sheetViews>
  <sheetFormatPr baseColWidth="10" defaultColWidth="14.453125" defaultRowHeight="15" customHeight="1"/>
  <cols>
    <col min="1" max="1" width="4" customWidth="1"/>
    <col min="2" max="2" width="15.453125" customWidth="1"/>
    <col min="3" max="3" width="15.26953125" customWidth="1"/>
    <col min="4" max="4" width="15.7265625" customWidth="1"/>
    <col min="5" max="5" width="18.81640625" customWidth="1"/>
    <col min="6" max="6" width="48.1796875" customWidth="1"/>
    <col min="7" max="7" width="19" customWidth="1"/>
    <col min="8" max="8" width="32" hidden="1" customWidth="1"/>
    <col min="9" max="9" width="16.54296875" hidden="1" customWidth="1"/>
    <col min="10" max="10" width="12.1796875" hidden="1" customWidth="1"/>
    <col min="11" max="11" width="37.7265625" hidden="1" customWidth="1"/>
    <col min="12" max="12" width="30.54296875" hidden="1" customWidth="1"/>
    <col min="13" max="13" width="17.54296875" hidden="1" customWidth="1"/>
    <col min="14" max="14" width="7.453125" hidden="1" customWidth="1"/>
    <col min="15" max="15" width="16" hidden="1" customWidth="1"/>
    <col min="16" max="16" width="5.81640625" hidden="1" customWidth="1"/>
    <col min="17" max="17" width="42" customWidth="1"/>
    <col min="18" max="18" width="15.1796875" hidden="1" customWidth="1"/>
    <col min="19" max="19" width="6.81640625" hidden="1" customWidth="1"/>
    <col min="20" max="20" width="5" hidden="1" customWidth="1"/>
    <col min="21" max="21" width="5.54296875" hidden="1" customWidth="1"/>
    <col min="22" max="22" width="7.1796875" hidden="1" customWidth="1"/>
    <col min="23" max="23" width="6.7265625" hidden="1" customWidth="1"/>
    <col min="24" max="24" width="7.54296875" hidden="1" customWidth="1"/>
    <col min="25" max="25" width="14.26953125" hidden="1" customWidth="1"/>
    <col min="26" max="26" width="8.7265625" hidden="1" customWidth="1"/>
    <col min="27" max="27" width="10.26953125" hidden="1" customWidth="1"/>
    <col min="28" max="28" width="9.54296875" hidden="1" customWidth="1"/>
    <col min="29" max="29" width="9.1796875" hidden="1" customWidth="1"/>
    <col min="30" max="30" width="27.26953125" hidden="1" customWidth="1"/>
    <col min="31" max="31" width="7.1796875" hidden="1" customWidth="1"/>
    <col min="32" max="32" width="79.26953125" hidden="1" customWidth="1"/>
    <col min="33" max="33" width="18.81640625" hidden="1" customWidth="1"/>
    <col min="34" max="34" width="16.81640625" hidden="1" customWidth="1"/>
    <col min="35" max="35" width="14.81640625" hidden="1" customWidth="1"/>
    <col min="36" max="36" width="74.453125" hidden="1" customWidth="1"/>
    <col min="37" max="37" width="8.26953125" hidden="1" customWidth="1"/>
    <col min="38" max="38" width="61" hidden="1" customWidth="1"/>
    <col min="39" max="39" width="4.26953125" hidden="1" customWidth="1"/>
    <col min="40" max="40" width="60.1796875" hidden="1" customWidth="1"/>
    <col min="41" max="41" width="4.1796875" hidden="1" customWidth="1"/>
    <col min="42" max="42" width="62.7265625" hidden="1" customWidth="1"/>
    <col min="43" max="43" width="91" customWidth="1"/>
    <col min="44" max="44" width="32.1796875" customWidth="1"/>
    <col min="45" max="45" width="67.7265625" customWidth="1"/>
    <col min="46" max="46" width="82.54296875" customWidth="1"/>
    <col min="47" max="47" width="91.81640625" customWidth="1"/>
    <col min="48" max="48" width="28.54296875" customWidth="1"/>
    <col min="49" max="49" width="47.54296875" customWidth="1"/>
    <col min="50" max="50" width="77.1796875" customWidth="1"/>
    <col min="51" max="51" width="71" hidden="1" customWidth="1"/>
    <col min="52" max="52" width="11.7265625" hidden="1" customWidth="1"/>
    <col min="53" max="53" width="22.81640625" hidden="1" customWidth="1"/>
    <col min="54" max="54" width="74.26953125" hidden="1" customWidth="1"/>
  </cols>
  <sheetData>
    <row r="1" spans="1:67" ht="21" hidden="1" customHeight="1">
      <c r="A1" s="505"/>
      <c r="B1" s="506"/>
      <c r="C1" s="511" t="s">
        <v>33</v>
      </c>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508"/>
      <c r="AN1" s="513" t="s">
        <v>34</v>
      </c>
      <c r="AO1" s="514"/>
      <c r="AP1" s="515"/>
      <c r="AQ1" s="1"/>
      <c r="AR1" s="32"/>
      <c r="AS1" s="1"/>
      <c r="AT1" s="1"/>
      <c r="AU1" s="1"/>
      <c r="AV1" s="1"/>
      <c r="AW1" s="1"/>
      <c r="AX1" s="33"/>
      <c r="AY1" s="1"/>
      <c r="AZ1" s="1"/>
      <c r="BA1" s="32"/>
      <c r="BB1" s="32"/>
      <c r="BC1" s="1"/>
      <c r="BD1" s="1"/>
      <c r="BE1" s="1"/>
      <c r="BF1" s="1"/>
      <c r="BG1" s="1"/>
      <c r="BH1" s="1"/>
      <c r="BI1" s="1"/>
      <c r="BJ1" s="1"/>
      <c r="BK1" s="1"/>
      <c r="BL1" s="1"/>
      <c r="BM1" s="1"/>
      <c r="BN1" s="1"/>
      <c r="BO1" s="1"/>
    </row>
    <row r="2" spans="1:67" ht="12" hidden="1" customHeight="1">
      <c r="A2" s="507"/>
      <c r="B2" s="508"/>
      <c r="C2" s="507"/>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508"/>
      <c r="AN2" s="516" t="s">
        <v>35</v>
      </c>
      <c r="AO2" s="514"/>
      <c r="AP2" s="515"/>
      <c r="AQ2" s="1"/>
      <c r="AR2" s="32"/>
      <c r="AS2" s="1"/>
      <c r="AT2" s="1"/>
      <c r="AU2" s="1"/>
      <c r="AV2" s="1"/>
      <c r="AW2" s="1"/>
      <c r="AX2" s="33"/>
      <c r="AY2" s="1"/>
      <c r="AZ2" s="1"/>
      <c r="BA2" s="32"/>
      <c r="BB2" s="32"/>
      <c r="BC2" s="1"/>
      <c r="BD2" s="1"/>
      <c r="BE2" s="1"/>
      <c r="BF2" s="1"/>
      <c r="BG2" s="1"/>
      <c r="BH2" s="1"/>
      <c r="BI2" s="1"/>
      <c r="BJ2" s="1"/>
      <c r="BK2" s="1"/>
      <c r="BL2" s="1"/>
      <c r="BM2" s="1"/>
      <c r="BN2" s="1"/>
      <c r="BO2" s="1"/>
    </row>
    <row r="3" spans="1:67" ht="11.25" hidden="1" customHeight="1">
      <c r="A3" s="507"/>
      <c r="B3" s="508"/>
      <c r="C3" s="507"/>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508"/>
      <c r="AN3" s="513" t="s">
        <v>36</v>
      </c>
      <c r="AO3" s="514"/>
      <c r="AP3" s="515"/>
      <c r="AQ3" s="1"/>
      <c r="AR3" s="32"/>
      <c r="AS3" s="1"/>
      <c r="AT3" s="1"/>
      <c r="AU3" s="1"/>
      <c r="AV3" s="1"/>
      <c r="AW3" s="1"/>
      <c r="AX3" s="33"/>
      <c r="AY3" s="1"/>
      <c r="AZ3" s="1"/>
      <c r="BA3" s="32"/>
      <c r="BB3" s="32"/>
      <c r="BC3" s="1"/>
      <c r="BD3" s="1"/>
      <c r="BE3" s="1"/>
      <c r="BF3" s="1"/>
      <c r="BG3" s="1"/>
      <c r="BH3" s="1"/>
      <c r="BI3" s="1"/>
      <c r="BJ3" s="1"/>
      <c r="BK3" s="1"/>
      <c r="BL3" s="1"/>
      <c r="BM3" s="1"/>
      <c r="BN3" s="1"/>
      <c r="BO3" s="1"/>
    </row>
    <row r="4" spans="1:67" ht="16.5" hidden="1" customHeight="1">
      <c r="A4" s="509"/>
      <c r="B4" s="510"/>
      <c r="C4" s="509"/>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0"/>
      <c r="AN4" s="513" t="s">
        <v>37</v>
      </c>
      <c r="AO4" s="514"/>
      <c r="AP4" s="515"/>
      <c r="AQ4" s="1"/>
      <c r="AR4" s="32"/>
      <c r="AS4" s="1"/>
      <c r="AT4" s="1"/>
      <c r="AU4" s="1"/>
      <c r="AV4" s="1"/>
      <c r="AW4" s="1"/>
      <c r="AX4" s="33"/>
      <c r="AY4" s="1"/>
      <c r="AZ4" s="1"/>
      <c r="BA4" s="32"/>
      <c r="BB4" s="32"/>
      <c r="BC4" s="1"/>
      <c r="BD4" s="1"/>
      <c r="BE4" s="1"/>
      <c r="BF4" s="1"/>
      <c r="BG4" s="1"/>
      <c r="BH4" s="1"/>
      <c r="BI4" s="1"/>
      <c r="BJ4" s="1"/>
      <c r="BK4" s="1"/>
      <c r="BL4" s="1"/>
      <c r="BM4" s="1"/>
      <c r="BN4" s="1"/>
      <c r="BO4" s="1"/>
    </row>
    <row r="5" spans="1:67" ht="23.25" hidden="1" customHeight="1">
      <c r="A5" s="538" t="s">
        <v>38</v>
      </c>
      <c r="B5" s="531"/>
      <c r="C5" s="517" t="s">
        <v>39</v>
      </c>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518"/>
      <c r="AP5" s="519"/>
      <c r="AQ5" s="34"/>
      <c r="AR5" s="35"/>
      <c r="AS5" s="34"/>
      <c r="AT5" s="34"/>
      <c r="AU5" s="34"/>
      <c r="AV5" s="34"/>
      <c r="AW5" s="34"/>
      <c r="AX5" s="34"/>
      <c r="AY5" s="34"/>
      <c r="AZ5" s="34"/>
      <c r="BA5" s="35"/>
      <c r="BB5" s="35"/>
      <c r="BC5" s="34"/>
      <c r="BD5" s="34"/>
      <c r="BE5" s="34"/>
      <c r="BF5" s="36"/>
      <c r="BG5" s="36"/>
      <c r="BH5" s="36"/>
      <c r="BI5" s="36"/>
      <c r="BJ5" s="36"/>
      <c r="BK5" s="36"/>
      <c r="BL5" s="1"/>
      <c r="BM5" s="1"/>
      <c r="BN5" s="1"/>
      <c r="BO5" s="1"/>
    </row>
    <row r="6" spans="1:67" ht="25.5" hidden="1" customHeight="1">
      <c r="A6" s="538" t="s">
        <v>40</v>
      </c>
      <c r="B6" s="531"/>
      <c r="C6" s="517" t="s">
        <v>41</v>
      </c>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9"/>
      <c r="AQ6" s="34"/>
      <c r="AR6" s="35"/>
      <c r="AS6" s="34"/>
      <c r="AT6" s="34"/>
      <c r="AU6" s="34"/>
      <c r="AV6" s="34"/>
      <c r="AW6" s="34"/>
      <c r="AX6" s="34"/>
      <c r="AY6" s="34"/>
      <c r="AZ6" s="34"/>
      <c r="BA6" s="35"/>
      <c r="BB6" s="35"/>
      <c r="BC6" s="34"/>
      <c r="BD6" s="34"/>
      <c r="BE6" s="34"/>
      <c r="BF6" s="36"/>
      <c r="BG6" s="36"/>
      <c r="BH6" s="36"/>
      <c r="BI6" s="36"/>
      <c r="BJ6" s="36"/>
      <c r="BK6" s="36"/>
      <c r="BL6" s="1"/>
      <c r="BM6" s="1"/>
      <c r="BN6" s="1"/>
      <c r="BO6" s="1"/>
    </row>
    <row r="7" spans="1:67" ht="43.5" hidden="1" customHeight="1">
      <c r="A7" s="539" t="s">
        <v>42</v>
      </c>
      <c r="B7" s="533"/>
      <c r="C7" s="528" t="s">
        <v>43</v>
      </c>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30"/>
      <c r="AQ7" s="34"/>
      <c r="AR7" s="35"/>
      <c r="AS7" s="34"/>
      <c r="AT7" s="34"/>
      <c r="AU7" s="34"/>
      <c r="AV7" s="34"/>
      <c r="AW7" s="34"/>
      <c r="AX7" s="34"/>
      <c r="AY7" s="34"/>
      <c r="AZ7" s="34"/>
      <c r="BA7" s="35"/>
      <c r="BB7" s="35"/>
      <c r="BC7" s="34"/>
      <c r="BD7" s="34"/>
      <c r="BE7" s="34"/>
      <c r="BF7" s="36"/>
      <c r="BG7" s="36"/>
      <c r="BH7" s="36"/>
      <c r="BI7" s="36"/>
      <c r="BJ7" s="36"/>
      <c r="BK7" s="36"/>
      <c r="BL7" s="1"/>
      <c r="BM7" s="1"/>
      <c r="BN7" s="1"/>
      <c r="BO7" s="1"/>
    </row>
    <row r="8" spans="1:67" ht="43.5" hidden="1" customHeight="1">
      <c r="A8" s="538" t="s">
        <v>44</v>
      </c>
      <c r="B8" s="531"/>
      <c r="C8" s="517" t="s">
        <v>45</v>
      </c>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c r="AK8" s="518"/>
      <c r="AL8" s="518"/>
      <c r="AM8" s="518"/>
      <c r="AN8" s="518"/>
      <c r="AO8" s="518"/>
      <c r="AP8" s="531"/>
      <c r="AQ8" s="532" t="s">
        <v>46</v>
      </c>
      <c r="AR8" s="529"/>
      <c r="AS8" s="529"/>
      <c r="AT8" s="533"/>
      <c r="AU8" s="534" t="s">
        <v>47</v>
      </c>
      <c r="AV8" s="518"/>
      <c r="AW8" s="518"/>
      <c r="AX8" s="531"/>
      <c r="AY8" s="535" t="s">
        <v>48</v>
      </c>
      <c r="AZ8" s="518"/>
      <c r="BA8" s="518"/>
      <c r="BB8" s="531"/>
      <c r="BC8" s="34"/>
      <c r="BD8" s="34"/>
      <c r="BE8" s="34"/>
      <c r="BF8" s="36"/>
      <c r="BG8" s="36"/>
      <c r="BH8" s="36"/>
      <c r="BI8" s="36"/>
      <c r="BJ8" s="36"/>
      <c r="BK8" s="36"/>
      <c r="BL8" s="1"/>
      <c r="BM8" s="1"/>
      <c r="BN8" s="1"/>
      <c r="BO8" s="1"/>
    </row>
    <row r="9" spans="1:67" ht="59.25" customHeight="1">
      <c r="A9" s="37" t="s">
        <v>49</v>
      </c>
      <c r="B9" s="38" t="s">
        <v>50</v>
      </c>
      <c r="C9" s="39" t="s">
        <v>51</v>
      </c>
      <c r="D9" s="38" t="s">
        <v>52</v>
      </c>
      <c r="E9" s="38" t="s">
        <v>53</v>
      </c>
      <c r="F9" s="39" t="s">
        <v>54</v>
      </c>
      <c r="G9" s="38" t="s">
        <v>55</v>
      </c>
      <c r="H9" s="40" t="s">
        <v>56</v>
      </c>
      <c r="I9" s="38" t="s">
        <v>57</v>
      </c>
      <c r="J9" s="41" t="s">
        <v>58</v>
      </c>
      <c r="K9" s="42" t="s">
        <v>59</v>
      </c>
      <c r="L9" s="42" t="s">
        <v>60</v>
      </c>
      <c r="M9" s="38" t="s">
        <v>61</v>
      </c>
      <c r="N9" s="39" t="s">
        <v>58</v>
      </c>
      <c r="O9" s="38" t="s">
        <v>62</v>
      </c>
      <c r="P9" s="43" t="s">
        <v>63</v>
      </c>
      <c r="Q9" s="38" t="s">
        <v>64</v>
      </c>
      <c r="R9" s="42" t="s">
        <v>65</v>
      </c>
      <c r="S9" s="536" t="s">
        <v>66</v>
      </c>
      <c r="T9" s="537"/>
      <c r="U9" s="537"/>
      <c r="V9" s="537"/>
      <c r="W9" s="537"/>
      <c r="X9" s="521"/>
      <c r="Y9" s="43" t="s">
        <v>67</v>
      </c>
      <c r="Z9" s="43" t="s">
        <v>68</v>
      </c>
      <c r="AA9" s="43" t="s">
        <v>58</v>
      </c>
      <c r="AB9" s="43" t="s">
        <v>69</v>
      </c>
      <c r="AC9" s="43" t="s">
        <v>58</v>
      </c>
      <c r="AD9" s="43" t="s">
        <v>70</v>
      </c>
      <c r="AE9" s="43" t="s">
        <v>71</v>
      </c>
      <c r="AF9" s="40" t="s">
        <v>72</v>
      </c>
      <c r="AG9" s="40" t="s">
        <v>73</v>
      </c>
      <c r="AH9" s="42" t="s">
        <v>74</v>
      </c>
      <c r="AI9" s="42" t="s">
        <v>75</v>
      </c>
      <c r="AJ9" s="40" t="s">
        <v>76</v>
      </c>
      <c r="AK9" s="520" t="s">
        <v>77</v>
      </c>
      <c r="AL9" s="521"/>
      <c r="AM9" s="522" t="s">
        <v>78</v>
      </c>
      <c r="AN9" s="521"/>
      <c r="AO9" s="523" t="s">
        <v>79</v>
      </c>
      <c r="AP9" s="521"/>
      <c r="AQ9" s="524" t="s">
        <v>80</v>
      </c>
      <c r="AR9" s="489"/>
      <c r="AS9" s="44" t="s">
        <v>81</v>
      </c>
      <c r="AT9" s="45" t="s">
        <v>82</v>
      </c>
      <c r="AU9" s="525" t="s">
        <v>47</v>
      </c>
      <c r="AV9" s="526"/>
      <c r="AW9" s="46" t="s">
        <v>81</v>
      </c>
      <c r="AX9" s="47" t="s">
        <v>82</v>
      </c>
      <c r="AY9" s="527" t="s">
        <v>83</v>
      </c>
      <c r="AZ9" s="526"/>
      <c r="BA9" s="48" t="s">
        <v>81</v>
      </c>
      <c r="BB9" s="49" t="s">
        <v>84</v>
      </c>
      <c r="BC9" s="1"/>
      <c r="BD9" s="1"/>
      <c r="BE9" s="1"/>
      <c r="BF9" s="1"/>
      <c r="BG9" s="1"/>
      <c r="BH9" s="1"/>
      <c r="BI9" s="1"/>
      <c r="BJ9" s="1"/>
      <c r="BK9" s="1"/>
      <c r="BL9" s="1"/>
      <c r="BM9" s="1"/>
      <c r="BN9" s="1"/>
      <c r="BO9" s="1"/>
    </row>
    <row r="10" spans="1:67" ht="46.5" customHeight="1">
      <c r="A10" s="50"/>
      <c r="B10" s="51"/>
      <c r="C10" s="51"/>
      <c r="D10" s="51"/>
      <c r="E10" s="51"/>
      <c r="F10" s="39"/>
      <c r="G10" s="51"/>
      <c r="H10" s="52"/>
      <c r="I10" s="51"/>
      <c r="J10" s="51"/>
      <c r="K10" s="51"/>
      <c r="L10" s="51"/>
      <c r="M10" s="51"/>
      <c r="N10" s="51"/>
      <c r="O10" s="51"/>
      <c r="P10" s="51"/>
      <c r="Q10" s="53"/>
      <c r="R10" s="51"/>
      <c r="S10" s="54" t="s">
        <v>85</v>
      </c>
      <c r="T10" s="54" t="s">
        <v>86</v>
      </c>
      <c r="U10" s="54" t="s">
        <v>87</v>
      </c>
      <c r="V10" s="54" t="s">
        <v>88</v>
      </c>
      <c r="W10" s="54" t="s">
        <v>89</v>
      </c>
      <c r="X10" s="54" t="s">
        <v>90</v>
      </c>
      <c r="Y10" s="51"/>
      <c r="Z10" s="51"/>
      <c r="AA10" s="51"/>
      <c r="AB10" s="51"/>
      <c r="AC10" s="51"/>
      <c r="AD10" s="51"/>
      <c r="AE10" s="51"/>
      <c r="AF10" s="52"/>
      <c r="AG10" s="52"/>
      <c r="AH10" s="51"/>
      <c r="AI10" s="51"/>
      <c r="AJ10" s="52"/>
      <c r="AK10" s="55" t="s">
        <v>91</v>
      </c>
      <c r="AL10" s="56" t="s">
        <v>92</v>
      </c>
      <c r="AM10" s="55" t="s">
        <v>91</v>
      </c>
      <c r="AN10" s="56" t="s">
        <v>92</v>
      </c>
      <c r="AO10" s="57" t="s">
        <v>91</v>
      </c>
      <c r="AP10" s="58" t="s">
        <v>92</v>
      </c>
      <c r="AQ10" s="59" t="s">
        <v>93</v>
      </c>
      <c r="AR10" s="60" t="s">
        <v>94</v>
      </c>
      <c r="AS10" s="61" t="s">
        <v>93</v>
      </c>
      <c r="AT10" s="62" t="s">
        <v>93</v>
      </c>
      <c r="AU10" s="63" t="s">
        <v>93</v>
      </c>
      <c r="AV10" s="64" t="s">
        <v>94</v>
      </c>
      <c r="AW10" s="65" t="s">
        <v>93</v>
      </c>
      <c r="AX10" s="66" t="s">
        <v>93</v>
      </c>
      <c r="AY10" s="67" t="s">
        <v>93</v>
      </c>
      <c r="AZ10" s="68" t="s">
        <v>94</v>
      </c>
      <c r="BA10" s="69" t="s">
        <v>93</v>
      </c>
      <c r="BB10" s="70" t="s">
        <v>93</v>
      </c>
      <c r="BC10" s="1"/>
      <c r="BD10" s="1"/>
      <c r="BE10" s="1"/>
      <c r="BF10" s="1"/>
      <c r="BG10" s="1"/>
      <c r="BH10" s="1"/>
      <c r="BI10" s="1"/>
      <c r="BJ10" s="1"/>
      <c r="BK10" s="1"/>
      <c r="BL10" s="1"/>
      <c r="BM10" s="1"/>
      <c r="BN10" s="1"/>
      <c r="BO10" s="1"/>
    </row>
    <row r="11" spans="1:67" ht="409.5">
      <c r="A11" s="71">
        <v>1</v>
      </c>
      <c r="B11" s="72" t="s">
        <v>95</v>
      </c>
      <c r="C11" s="73" t="s">
        <v>96</v>
      </c>
      <c r="D11" s="73" t="s">
        <v>97</v>
      </c>
      <c r="E11" s="73" t="s">
        <v>98</v>
      </c>
      <c r="F11" s="73" t="s">
        <v>99</v>
      </c>
      <c r="G11" s="73" t="s">
        <v>100</v>
      </c>
      <c r="H11" s="74">
        <v>12</v>
      </c>
      <c r="I11" s="75" t="str">
        <f t="shared" ref="I11:I13" si="0">IF(H11&lt;=0,"",IF(H11&lt;=2,"Muy Baja",IF(H11&lt;=24,"Baja",IF(H11&lt;=500,"Media",IF(H11&lt;=5000,"Alta","Muy Alta")))))</f>
        <v>Baja</v>
      </c>
      <c r="J11" s="76">
        <f t="shared" ref="J11:J13" si="1">IF(I11="","",IF(I11="Muy Baja",0.2,IF(I11="Baja",0.4,IF(I11="Media",0.6,IF(I11="Alta",0.8,IF(I11="Muy Alta",1,))))))</f>
        <v>0.4</v>
      </c>
      <c r="K11" s="76" t="s">
        <v>101</v>
      </c>
      <c r="L11" s="76" t="s">
        <v>101</v>
      </c>
      <c r="M11" s="75" t="e">
        <f>IF(OR(L11='[1]Tabla Impacto'!$C$11,L11='[1]Tabla Impacto'!$D$11),"Leve",IF(OR(L11='[1]Tabla Impacto'!$C$12,L11='[1]Tabla Impacto'!$D$12),"Menor",IF(OR(L11='[1]Tabla Impacto'!$C$13,L11='[1]Tabla Impacto'!$D$13),"Moderado",IF(OR(#REF!='[1]Tabla Impacto'!$C$14,L11='[1]Tabla Impacto'!$D$14),"Mayor",IF(OR(L11='[1]Tabla Impacto'!$C$15,L34='[1]Tabla Impacto'!$D$15),"Catastrófico","")))))</f>
        <v>#REF!</v>
      </c>
      <c r="N11" s="76" t="e">
        <f t="shared" ref="N11:N13" si="2">IF(M11="","",IF(M11="Leve",0.2,IF(M11="Menor",0.4,IF(M11="Moderado",0.6,IF(M11="Mayor",0.8,IF(M11="Catastrófico",1,))))))</f>
        <v>#REF!</v>
      </c>
      <c r="O11" s="77" t="e">
        <f t="shared" ref="O11:O13" si="3">IF(OR(AND(I11="Muy Baja",M11="Leve"),AND(I11="Muy Baja",M11="Menor"),AND(I11="Baja",M11="Leve")),"Bajo",IF(OR(AND(I11="Muy baja",M11="Moderado"),AND(I11="Baja",M11="Menor"),AND(I11="Baja",M11="Moderado"),AND(I11="Media",M11="Leve"),AND(I11="Media",M11="Menor"),AND(I11="Media",M11="Moderado"),AND(I11="Alta",M11="Leve"),AND(I11="Alta",M11="Menor")),"Moderado",IF(OR(AND(I11="Muy Baja",M11="Mayor"),AND(I11="Baja",M11="Mayor"),AND(I11="Media",M11="Mayor"),AND(I11="Alta",M11="Moderado"),AND(I11="Alta",M11="Mayor"),AND(I11="Muy Alta",M11="Leve"),AND(I11="Muy Alta",M11="Menor"),AND(I11="Muy Alta",M11="Moderado"),AND(I11="Muy Alta",M11="Mayor")),"Alto",IF(OR(AND(I11="Muy Baja",M11="Catastrófico"),AND(I11="Baja",M11="Catastrófico"),AND(I11="Media",M11="Catastrófico"),AND(I11="Alta",M11="Catastrófico"),AND(I11="Muy Alta",M11="Catastrófico")),"Extremo",""))))</f>
        <v>#REF!</v>
      </c>
      <c r="P11" s="74">
        <v>1</v>
      </c>
      <c r="Q11" s="78" t="s">
        <v>102</v>
      </c>
      <c r="R11" s="74" t="str">
        <f t="shared" ref="R11:R26" si="4">IF(OR(S11="Preventivo",S11="Detectivo"),"Probabilidad",IF(S11="Correctivo","Impacto",""))</f>
        <v>Probabilidad</v>
      </c>
      <c r="S11" s="79" t="s">
        <v>103</v>
      </c>
      <c r="T11" s="79" t="s">
        <v>104</v>
      </c>
      <c r="U11" s="80" t="str">
        <f t="shared" ref="U11:U58" si="5">IF(AND(S11="Preventivo",T11="Automático"),"50%",IF(AND(S11="Preventivo",T11="Manual"),"40%",IF(AND(S11="Detectivo",T11="Automático"),"40%",IF(AND(S11="Detectivo",T11="Manual"),"30%",IF(AND(S11="Correctivo",T11="Automático"),"35%",IF(AND(S11="Correctivo",T11="Manual"),"25%",""))))))</f>
        <v>40%</v>
      </c>
      <c r="V11" s="79" t="s">
        <v>105</v>
      </c>
      <c r="W11" s="79" t="s">
        <v>106</v>
      </c>
      <c r="X11" s="79" t="s">
        <v>107</v>
      </c>
      <c r="Y11" s="81">
        <f t="shared" ref="Y11:Y58" si="6">IFERROR(IF(R11="Probabilidad",(J11-(+J11*U11)),IF(R11="Impacto",J11,"")),"")</f>
        <v>0.24</v>
      </c>
      <c r="Z11" s="82" t="str">
        <f t="shared" ref="Z11:Z58" si="7">IFERROR(IF(Y11="","",IF(Y11&lt;=0.2,"Muy Baja",IF(Y11&lt;=0.4,"Baja",IF(Y11&lt;=0.6,"Media",IF(Y11&lt;=0.8,"Alta","Muy Alta"))))),"")</f>
        <v>Baja</v>
      </c>
      <c r="AA11" s="80">
        <f t="shared" ref="AA11:AA58" si="8">+Y11</f>
        <v>0.24</v>
      </c>
      <c r="AB11" s="82" t="str">
        <f t="shared" ref="AB11:AB58" si="9">IFERROR(IF(AC11="","",IF(AC11&lt;=0.2,"Leve",IF(AC11&lt;=0.4,"Menor",IF(AC11&lt;=0.6,"Moderado",IF(AC11&lt;=0.8,"Mayor","Catastrófico"))))),"")</f>
        <v/>
      </c>
      <c r="AC11" s="80" t="str">
        <f t="shared" ref="AC11:AC58" si="10">IFERROR(IF(R11="Impacto",(N11-(+N11*U11)),IF(R11="Probabilidad",N11,"")),"")</f>
        <v/>
      </c>
      <c r="AD11" s="83" t="str">
        <f t="shared" ref="AD11:AD58" si="11">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
      </c>
      <c r="AE11" s="79" t="s">
        <v>108</v>
      </c>
      <c r="AF11" s="84" t="s">
        <v>109</v>
      </c>
      <c r="AG11" s="73" t="s">
        <v>110</v>
      </c>
      <c r="AH11" s="85">
        <v>44958</v>
      </c>
      <c r="AI11" s="85">
        <v>45291</v>
      </c>
      <c r="AJ11" s="86" t="s">
        <v>111</v>
      </c>
      <c r="AK11" s="74">
        <v>1</v>
      </c>
      <c r="AL11" s="87" t="s">
        <v>112</v>
      </c>
      <c r="AM11" s="74">
        <v>1</v>
      </c>
      <c r="AN11" s="88" t="s">
        <v>113</v>
      </c>
      <c r="AO11" s="74">
        <v>1</v>
      </c>
      <c r="AP11" s="89" t="s">
        <v>114</v>
      </c>
      <c r="AQ11" s="90" t="s">
        <v>115</v>
      </c>
      <c r="AR11" s="91" t="s">
        <v>116</v>
      </c>
      <c r="AS11" s="91" t="s">
        <v>117</v>
      </c>
      <c r="AT11" s="92" t="s">
        <v>118</v>
      </c>
      <c r="AU11" s="93"/>
      <c r="AV11" s="93"/>
      <c r="AW11" s="94"/>
      <c r="AX11" s="95"/>
      <c r="AY11" s="96"/>
      <c r="AZ11" s="97"/>
      <c r="BA11" s="98"/>
      <c r="BB11" s="99"/>
      <c r="BC11" s="1"/>
      <c r="BD11" s="1"/>
      <c r="BE11" s="1"/>
      <c r="BF11" s="1"/>
      <c r="BG11" s="1"/>
      <c r="BH11" s="1"/>
      <c r="BI11" s="1"/>
      <c r="BJ11" s="1"/>
      <c r="BK11" s="1"/>
      <c r="BL11" s="1"/>
      <c r="BM11" s="1"/>
      <c r="BN11" s="1"/>
      <c r="BO11" s="1"/>
    </row>
    <row r="12" spans="1:67" ht="177.75" customHeight="1">
      <c r="A12" s="100">
        <v>2</v>
      </c>
      <c r="B12" s="101" t="s">
        <v>95</v>
      </c>
      <c r="C12" s="102" t="s">
        <v>96</v>
      </c>
      <c r="D12" s="102" t="s">
        <v>119</v>
      </c>
      <c r="E12" s="102" t="s">
        <v>120</v>
      </c>
      <c r="F12" s="102" t="s">
        <v>121</v>
      </c>
      <c r="G12" s="102" t="s">
        <v>100</v>
      </c>
      <c r="H12" s="103">
        <v>4</v>
      </c>
      <c r="I12" s="104" t="str">
        <f t="shared" si="0"/>
        <v>Baja</v>
      </c>
      <c r="J12" s="105">
        <f t="shared" si="1"/>
        <v>0.4</v>
      </c>
      <c r="K12" s="105" t="s">
        <v>101</v>
      </c>
      <c r="L12" s="105" t="s">
        <v>101</v>
      </c>
      <c r="M12" s="104" t="e">
        <f>IF(OR(L12='[1]Tabla Impacto'!$C$11,L12='[1]Tabla Impacto'!$D$11),"Leve",IF(OR(L12='[1]Tabla Impacto'!$C$12,L12='[1]Tabla Impacto'!$D$12),"Menor",IF(OR(L12='[1]Tabla Impacto'!$C$13,L12='[1]Tabla Impacto'!$D$13),"Moderado",IF(OR(#REF!='[1]Tabla Impacto'!$C$14,L12='[1]Tabla Impacto'!$D$14),"Mayor",IF(OR(L12='[1]Tabla Impacto'!$C$15,L37='[1]Tabla Impacto'!$D$15),"Catastrófico","")))))</f>
        <v>#REF!</v>
      </c>
      <c r="N12" s="105" t="e">
        <f t="shared" si="2"/>
        <v>#REF!</v>
      </c>
      <c r="O12" s="106" t="e">
        <f t="shared" si="3"/>
        <v>#REF!</v>
      </c>
      <c r="P12" s="103">
        <v>1</v>
      </c>
      <c r="Q12" s="107" t="s">
        <v>122</v>
      </c>
      <c r="R12" s="103" t="str">
        <f t="shared" si="4"/>
        <v>Probabilidad</v>
      </c>
      <c r="S12" s="108" t="s">
        <v>103</v>
      </c>
      <c r="T12" s="108" t="s">
        <v>104</v>
      </c>
      <c r="U12" s="109" t="str">
        <f t="shared" si="5"/>
        <v>40%</v>
      </c>
      <c r="V12" s="108" t="s">
        <v>105</v>
      </c>
      <c r="W12" s="108" t="s">
        <v>106</v>
      </c>
      <c r="X12" s="108" t="s">
        <v>107</v>
      </c>
      <c r="Y12" s="110">
        <f t="shared" si="6"/>
        <v>0.24</v>
      </c>
      <c r="Z12" s="111" t="str">
        <f t="shared" si="7"/>
        <v>Baja</v>
      </c>
      <c r="AA12" s="109">
        <f t="shared" si="8"/>
        <v>0.24</v>
      </c>
      <c r="AB12" s="111" t="str">
        <f t="shared" si="9"/>
        <v/>
      </c>
      <c r="AC12" s="109" t="str">
        <f t="shared" si="10"/>
        <v/>
      </c>
      <c r="AD12" s="112" t="str">
        <f t="shared" si="11"/>
        <v/>
      </c>
      <c r="AE12" s="108" t="s">
        <v>108</v>
      </c>
      <c r="AF12" s="113" t="s">
        <v>123</v>
      </c>
      <c r="AG12" s="102" t="s">
        <v>124</v>
      </c>
      <c r="AH12" s="114">
        <v>44958</v>
      </c>
      <c r="AI12" s="114">
        <v>45291</v>
      </c>
      <c r="AJ12" s="115" t="s">
        <v>111</v>
      </c>
      <c r="AK12" s="103">
        <v>1</v>
      </c>
      <c r="AL12" s="116" t="s">
        <v>112</v>
      </c>
      <c r="AM12" s="103">
        <v>1</v>
      </c>
      <c r="AN12" s="117" t="s">
        <v>113</v>
      </c>
      <c r="AO12" s="103">
        <v>1</v>
      </c>
      <c r="AP12" s="118" t="s">
        <v>114</v>
      </c>
      <c r="AQ12" s="119" t="s">
        <v>125</v>
      </c>
      <c r="AR12" s="120" t="s">
        <v>126</v>
      </c>
      <c r="AS12" s="121" t="s">
        <v>127</v>
      </c>
      <c r="AT12" s="122" t="s">
        <v>128</v>
      </c>
      <c r="AU12" s="123"/>
      <c r="AV12" s="123"/>
      <c r="AW12" s="124"/>
      <c r="AX12" s="125"/>
      <c r="AY12" s="126"/>
      <c r="AZ12" s="120"/>
      <c r="BA12" s="98"/>
      <c r="BB12" s="99"/>
      <c r="BC12" s="1"/>
      <c r="BD12" s="1"/>
      <c r="BE12" s="1"/>
      <c r="BF12" s="1"/>
      <c r="BG12" s="1"/>
      <c r="BH12" s="1"/>
      <c r="BI12" s="1"/>
      <c r="BJ12" s="1"/>
      <c r="BK12" s="1"/>
      <c r="BL12" s="1"/>
      <c r="BM12" s="1"/>
      <c r="BN12" s="1"/>
      <c r="BO12" s="1"/>
    </row>
    <row r="13" spans="1:67" ht="115.5" customHeight="1">
      <c r="A13" s="540">
        <v>3</v>
      </c>
      <c r="B13" s="127" t="s">
        <v>129</v>
      </c>
      <c r="C13" s="127" t="s">
        <v>130</v>
      </c>
      <c r="D13" s="127" t="s">
        <v>131</v>
      </c>
      <c r="E13" s="127" t="s">
        <v>132</v>
      </c>
      <c r="F13" s="127" t="s">
        <v>133</v>
      </c>
      <c r="G13" s="127" t="s">
        <v>100</v>
      </c>
      <c r="H13" s="128">
        <v>12</v>
      </c>
      <c r="I13" s="129" t="str">
        <f t="shared" si="0"/>
        <v>Baja</v>
      </c>
      <c r="J13" s="130">
        <f t="shared" si="1"/>
        <v>0.4</v>
      </c>
      <c r="K13" s="130" t="s">
        <v>101</v>
      </c>
      <c r="L13" s="130" t="s">
        <v>101</v>
      </c>
      <c r="M13" s="129" t="e">
        <f>IF(OR(L13='[1]Tabla Impacto'!$C$11,L13='[1]Tabla Impacto'!$D$11),"Leve",IF(OR(L13='[1]Tabla Impacto'!$C$12,L13='[1]Tabla Impacto'!$D$12),"Menor",IF(OR(L13='[1]Tabla Impacto'!$C$13,L13='[1]Tabla Impacto'!$D$13),"Moderado",IF(OR(#REF!='[1]Tabla Impacto'!$C$14,L13='[1]Tabla Impacto'!$D$14),"Mayor",IF(OR(L13='[1]Tabla Impacto'!$C$15,L3='[1]Tabla Impacto'!$D$15),"Catastrófico","")))))</f>
        <v>#REF!</v>
      </c>
      <c r="N13" s="130" t="e">
        <f t="shared" si="2"/>
        <v>#REF!</v>
      </c>
      <c r="O13" s="131" t="e">
        <f t="shared" si="3"/>
        <v>#REF!</v>
      </c>
      <c r="P13" s="103">
        <v>1</v>
      </c>
      <c r="Q13" s="107" t="s">
        <v>134</v>
      </c>
      <c r="R13" s="103" t="str">
        <f t="shared" si="4"/>
        <v>Probabilidad</v>
      </c>
      <c r="S13" s="108" t="s">
        <v>103</v>
      </c>
      <c r="T13" s="108" t="s">
        <v>104</v>
      </c>
      <c r="U13" s="109" t="str">
        <f t="shared" si="5"/>
        <v>40%</v>
      </c>
      <c r="V13" s="108" t="s">
        <v>105</v>
      </c>
      <c r="W13" s="108" t="s">
        <v>106</v>
      </c>
      <c r="X13" s="108" t="s">
        <v>107</v>
      </c>
      <c r="Y13" s="110">
        <f t="shared" si="6"/>
        <v>0.24</v>
      </c>
      <c r="Z13" s="111" t="str">
        <f t="shared" si="7"/>
        <v>Baja</v>
      </c>
      <c r="AA13" s="109">
        <f t="shared" si="8"/>
        <v>0.24</v>
      </c>
      <c r="AB13" s="111" t="str">
        <f t="shared" si="9"/>
        <v/>
      </c>
      <c r="AC13" s="109" t="str">
        <f t="shared" si="10"/>
        <v/>
      </c>
      <c r="AD13" s="112" t="str">
        <f t="shared" si="11"/>
        <v/>
      </c>
      <c r="AE13" s="108" t="s">
        <v>108</v>
      </c>
      <c r="AF13" s="132" t="s">
        <v>135</v>
      </c>
      <c r="AG13" s="102" t="s">
        <v>136</v>
      </c>
      <c r="AH13" s="114">
        <v>44958</v>
      </c>
      <c r="AI13" s="114">
        <v>45275</v>
      </c>
      <c r="AJ13" s="115" t="s">
        <v>137</v>
      </c>
      <c r="AK13" s="103">
        <v>1</v>
      </c>
      <c r="AL13" s="116" t="s">
        <v>138</v>
      </c>
      <c r="AM13" s="103">
        <v>1</v>
      </c>
      <c r="AN13" s="117" t="s">
        <v>113</v>
      </c>
      <c r="AO13" s="103">
        <v>1</v>
      </c>
      <c r="AP13" s="118" t="s">
        <v>114</v>
      </c>
      <c r="AQ13" s="97" t="s">
        <v>139</v>
      </c>
      <c r="AR13" s="133" t="s">
        <v>140</v>
      </c>
      <c r="AS13" s="97" t="s">
        <v>141</v>
      </c>
      <c r="AT13" s="119" t="s">
        <v>142</v>
      </c>
      <c r="AU13" s="119" t="s">
        <v>143</v>
      </c>
      <c r="AV13" s="133" t="s">
        <v>140</v>
      </c>
      <c r="AW13" s="124"/>
      <c r="AX13" s="125"/>
      <c r="AY13" s="126"/>
      <c r="AZ13" s="134"/>
      <c r="BA13" s="98"/>
      <c r="BB13" s="99"/>
      <c r="BC13" s="1"/>
      <c r="BD13" s="1"/>
      <c r="BE13" s="1"/>
      <c r="BF13" s="1"/>
      <c r="BG13" s="1"/>
      <c r="BH13" s="1"/>
      <c r="BI13" s="1"/>
      <c r="BJ13" s="1"/>
      <c r="BK13" s="1"/>
      <c r="BL13" s="1"/>
      <c r="BM13" s="1"/>
      <c r="BN13" s="1"/>
      <c r="BO13" s="1"/>
    </row>
    <row r="14" spans="1:67" ht="213" customHeight="1">
      <c r="A14" s="541"/>
      <c r="B14" s="135"/>
      <c r="C14" s="135"/>
      <c r="D14" s="135"/>
      <c r="E14" s="135"/>
      <c r="F14" s="135"/>
      <c r="G14" s="135"/>
      <c r="H14" s="136"/>
      <c r="I14" s="137"/>
      <c r="J14" s="138"/>
      <c r="K14" s="138"/>
      <c r="L14" s="138"/>
      <c r="M14" s="137"/>
      <c r="N14" s="138"/>
      <c r="O14" s="139"/>
      <c r="P14" s="103">
        <v>2</v>
      </c>
      <c r="Q14" s="107" t="s">
        <v>144</v>
      </c>
      <c r="R14" s="103" t="str">
        <f t="shared" si="4"/>
        <v>Probabilidad</v>
      </c>
      <c r="S14" s="108" t="s">
        <v>145</v>
      </c>
      <c r="T14" s="108" t="s">
        <v>104</v>
      </c>
      <c r="U14" s="109" t="str">
        <f t="shared" si="5"/>
        <v>30%</v>
      </c>
      <c r="V14" s="108" t="s">
        <v>105</v>
      </c>
      <c r="W14" s="108" t="s">
        <v>106</v>
      </c>
      <c r="X14" s="108" t="s">
        <v>107</v>
      </c>
      <c r="Y14" s="110">
        <f t="shared" si="6"/>
        <v>0</v>
      </c>
      <c r="Z14" s="111" t="str">
        <f t="shared" si="7"/>
        <v>Muy Baja</v>
      </c>
      <c r="AA14" s="109">
        <f t="shared" si="8"/>
        <v>0</v>
      </c>
      <c r="AB14" s="111" t="str">
        <f t="shared" si="9"/>
        <v>Leve</v>
      </c>
      <c r="AC14" s="109">
        <f t="shared" si="10"/>
        <v>0</v>
      </c>
      <c r="AD14" s="112" t="str">
        <f t="shared" si="11"/>
        <v>Bajo</v>
      </c>
      <c r="AE14" s="108" t="s">
        <v>108</v>
      </c>
      <c r="AF14" s="132" t="s">
        <v>144</v>
      </c>
      <c r="AG14" s="102" t="s">
        <v>124</v>
      </c>
      <c r="AH14" s="114">
        <v>44958</v>
      </c>
      <c r="AI14" s="114">
        <v>45261</v>
      </c>
      <c r="AJ14" s="115" t="s">
        <v>146</v>
      </c>
      <c r="AK14" s="103">
        <v>2</v>
      </c>
      <c r="AL14" s="116" t="s">
        <v>147</v>
      </c>
      <c r="AM14" s="103">
        <v>2</v>
      </c>
      <c r="AN14" s="117" t="s">
        <v>113</v>
      </c>
      <c r="AO14" s="103">
        <v>2</v>
      </c>
      <c r="AP14" s="118" t="s">
        <v>114</v>
      </c>
      <c r="AQ14" s="97" t="s">
        <v>148</v>
      </c>
      <c r="AR14" s="133" t="s">
        <v>149</v>
      </c>
      <c r="AS14" s="97" t="s">
        <v>150</v>
      </c>
      <c r="AT14" s="119" t="s">
        <v>151</v>
      </c>
      <c r="AU14" s="140" t="s">
        <v>152</v>
      </c>
      <c r="AV14" s="133" t="s">
        <v>149</v>
      </c>
      <c r="AW14" s="124"/>
      <c r="AX14" s="99"/>
      <c r="AY14" s="126"/>
      <c r="AZ14" s="141"/>
      <c r="BA14" s="98"/>
      <c r="BB14" s="99"/>
      <c r="BC14" s="1"/>
      <c r="BD14" s="1"/>
      <c r="BE14" s="1"/>
      <c r="BF14" s="1"/>
      <c r="BG14" s="1"/>
      <c r="BH14" s="1"/>
      <c r="BI14" s="1"/>
      <c r="BJ14" s="1"/>
      <c r="BK14" s="1"/>
      <c r="BL14" s="1"/>
      <c r="BM14" s="1"/>
      <c r="BN14" s="1"/>
      <c r="BO14" s="1"/>
    </row>
    <row r="15" spans="1:67" ht="134.25" customHeight="1">
      <c r="A15" s="542"/>
      <c r="B15" s="142"/>
      <c r="C15" s="142"/>
      <c r="D15" s="142"/>
      <c r="E15" s="142"/>
      <c r="F15" s="142"/>
      <c r="G15" s="142"/>
      <c r="H15" s="143"/>
      <c r="I15" s="144"/>
      <c r="J15" s="145"/>
      <c r="K15" s="145"/>
      <c r="L15" s="145"/>
      <c r="M15" s="144"/>
      <c r="N15" s="145"/>
      <c r="O15" s="146"/>
      <c r="P15" s="103">
        <v>3</v>
      </c>
      <c r="Q15" s="107" t="s">
        <v>153</v>
      </c>
      <c r="R15" s="103" t="str">
        <f t="shared" si="4"/>
        <v>Probabilidad</v>
      </c>
      <c r="S15" s="108" t="s">
        <v>103</v>
      </c>
      <c r="T15" s="108" t="s">
        <v>104</v>
      </c>
      <c r="U15" s="109" t="str">
        <f t="shared" si="5"/>
        <v>40%</v>
      </c>
      <c r="V15" s="108" t="s">
        <v>105</v>
      </c>
      <c r="W15" s="108" t="s">
        <v>106</v>
      </c>
      <c r="X15" s="108" t="s">
        <v>107</v>
      </c>
      <c r="Y15" s="110">
        <f t="shared" si="6"/>
        <v>0</v>
      </c>
      <c r="Z15" s="111" t="str">
        <f t="shared" si="7"/>
        <v>Muy Baja</v>
      </c>
      <c r="AA15" s="109">
        <f t="shared" si="8"/>
        <v>0</v>
      </c>
      <c r="AB15" s="111" t="str">
        <f t="shared" si="9"/>
        <v>Leve</v>
      </c>
      <c r="AC15" s="109">
        <f t="shared" si="10"/>
        <v>0</v>
      </c>
      <c r="AD15" s="112" t="str">
        <f t="shared" si="11"/>
        <v>Bajo</v>
      </c>
      <c r="AE15" s="108" t="s">
        <v>108</v>
      </c>
      <c r="AF15" s="132" t="s">
        <v>154</v>
      </c>
      <c r="AG15" s="102" t="s">
        <v>136</v>
      </c>
      <c r="AH15" s="114">
        <v>44958</v>
      </c>
      <c r="AI15" s="114">
        <v>45261</v>
      </c>
      <c r="AJ15" s="115" t="s">
        <v>155</v>
      </c>
      <c r="AK15" s="103">
        <v>3</v>
      </c>
      <c r="AL15" s="116" t="s">
        <v>147</v>
      </c>
      <c r="AM15" s="103">
        <v>3</v>
      </c>
      <c r="AN15" s="117" t="s">
        <v>113</v>
      </c>
      <c r="AO15" s="103">
        <v>3</v>
      </c>
      <c r="AP15" s="118" t="s">
        <v>114</v>
      </c>
      <c r="AQ15" s="147" t="s">
        <v>156</v>
      </c>
      <c r="AR15" s="133" t="s">
        <v>157</v>
      </c>
      <c r="AS15" s="97" t="s">
        <v>158</v>
      </c>
      <c r="AT15" s="119" t="s">
        <v>159</v>
      </c>
      <c r="AU15" s="119" t="s">
        <v>160</v>
      </c>
      <c r="AV15" s="148" t="s">
        <v>157</v>
      </c>
      <c r="AW15" s="124"/>
      <c r="AX15" s="125"/>
      <c r="AY15" s="149"/>
      <c r="AZ15" s="141"/>
      <c r="BA15" s="98"/>
      <c r="BB15" s="99"/>
      <c r="BC15" s="1"/>
      <c r="BD15" s="1"/>
      <c r="BE15" s="1"/>
      <c r="BF15" s="1"/>
      <c r="BG15" s="1"/>
      <c r="BH15" s="1"/>
      <c r="BI15" s="1"/>
      <c r="BJ15" s="1"/>
      <c r="BK15" s="1"/>
      <c r="BL15" s="1"/>
      <c r="BM15" s="1"/>
      <c r="BN15" s="1"/>
      <c r="BO15" s="1"/>
    </row>
    <row r="16" spans="1:67" ht="101.25" customHeight="1">
      <c r="A16" s="150">
        <v>4</v>
      </c>
      <c r="B16" s="151" t="s">
        <v>20</v>
      </c>
      <c r="C16" s="102" t="s">
        <v>130</v>
      </c>
      <c r="D16" s="102" t="s">
        <v>161</v>
      </c>
      <c r="E16" s="102" t="s">
        <v>162</v>
      </c>
      <c r="F16" s="102" t="s">
        <v>163</v>
      </c>
      <c r="G16" s="102" t="s">
        <v>164</v>
      </c>
      <c r="H16" s="103">
        <v>12</v>
      </c>
      <c r="I16" s="104" t="str">
        <f t="shared" ref="I16:I17" si="12">IF(H16&lt;=0,"",IF(H16&lt;=2,"Muy Baja",IF(H16&lt;=24,"Baja",IF(H16&lt;=500,"Media",IF(H16&lt;=5000,"Alta","Muy Alta")))))</f>
        <v>Baja</v>
      </c>
      <c r="J16" s="105">
        <f t="shared" ref="J16:J17" si="13">IF(I16="","",IF(I16="Muy Baja",0.2,IF(I16="Baja",0.4,IF(I16="Media",0.6,IF(I16="Alta",0.8,IF(I16="Muy Alta",1,))))))</f>
        <v>0.4</v>
      </c>
      <c r="K16" s="102" t="s">
        <v>101</v>
      </c>
      <c r="L16" s="105" t="s">
        <v>101</v>
      </c>
      <c r="M16" s="104" t="e">
        <f>IF(OR(L16='[1]Tabla Impacto'!$C$11,L16='[1]Tabla Impacto'!$D$11),"Leve",IF(OR(L16='[1]Tabla Impacto'!$C$12,L16='[1]Tabla Impacto'!$D$12),"Menor",IF(OR(L16='[1]Tabla Impacto'!$C$13,L16='[1]Tabla Impacto'!$D$13),"Moderado",IF(OR(#REF!='[1]Tabla Impacto'!$C$14,L16='[1]Tabla Impacto'!$D$14),"Mayor",IF(OR(L16='[1]Tabla Impacto'!$C$15,L40='[1]Tabla Impacto'!$D$15),"Catastrófico","")))))</f>
        <v>#REF!</v>
      </c>
      <c r="N16" s="105" t="e">
        <f t="shared" ref="N16:N17" si="14">IF(M16="","",IF(M16="Leve",0.2,IF(M16="Menor",0.4,IF(M16="Moderado",0.6,IF(M16="Mayor",0.8,IF(M16="Catastrófico",1,))))))</f>
        <v>#REF!</v>
      </c>
      <c r="O16" s="106" t="e">
        <f t="shared" ref="O16:O17" si="15">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#REF!</v>
      </c>
      <c r="P16" s="103">
        <v>1</v>
      </c>
      <c r="Q16" s="102" t="s">
        <v>165</v>
      </c>
      <c r="R16" s="103" t="str">
        <f t="shared" si="4"/>
        <v>Probabilidad</v>
      </c>
      <c r="S16" s="108" t="s">
        <v>103</v>
      </c>
      <c r="T16" s="108" t="s">
        <v>104</v>
      </c>
      <c r="U16" s="109" t="str">
        <f t="shared" si="5"/>
        <v>40%</v>
      </c>
      <c r="V16" s="108" t="s">
        <v>105</v>
      </c>
      <c r="W16" s="108" t="s">
        <v>106</v>
      </c>
      <c r="X16" s="108" t="s">
        <v>107</v>
      </c>
      <c r="Y16" s="110">
        <f t="shared" si="6"/>
        <v>0.24</v>
      </c>
      <c r="Z16" s="111" t="str">
        <f t="shared" si="7"/>
        <v>Baja</v>
      </c>
      <c r="AA16" s="109">
        <f t="shared" si="8"/>
        <v>0.24</v>
      </c>
      <c r="AB16" s="111" t="str">
        <f t="shared" si="9"/>
        <v/>
      </c>
      <c r="AC16" s="109" t="str">
        <f t="shared" si="10"/>
        <v/>
      </c>
      <c r="AD16" s="112" t="str">
        <f t="shared" si="11"/>
        <v/>
      </c>
      <c r="AE16" s="108" t="s">
        <v>108</v>
      </c>
      <c r="AF16" s="132" t="s">
        <v>166</v>
      </c>
      <c r="AG16" s="102" t="s">
        <v>136</v>
      </c>
      <c r="AH16" s="114">
        <v>44958</v>
      </c>
      <c r="AI16" s="114">
        <v>45261</v>
      </c>
      <c r="AJ16" s="152" t="s">
        <v>167</v>
      </c>
      <c r="AK16" s="103">
        <v>1</v>
      </c>
      <c r="AL16" s="116" t="s">
        <v>168</v>
      </c>
      <c r="AM16" s="103">
        <v>1</v>
      </c>
      <c r="AN16" s="117" t="s">
        <v>113</v>
      </c>
      <c r="AO16" s="103">
        <v>1</v>
      </c>
      <c r="AP16" s="118" t="s">
        <v>114</v>
      </c>
      <c r="AQ16" s="147" t="s">
        <v>169</v>
      </c>
      <c r="AR16" s="133" t="s">
        <v>170</v>
      </c>
      <c r="AS16" s="97" t="s">
        <v>171</v>
      </c>
      <c r="AT16" s="119" t="s">
        <v>172</v>
      </c>
      <c r="AU16" s="119" t="s">
        <v>173</v>
      </c>
      <c r="AV16" s="133" t="s">
        <v>170</v>
      </c>
      <c r="AW16" s="124"/>
      <c r="AX16" s="125"/>
      <c r="AY16" s="153"/>
      <c r="AZ16" s="154"/>
      <c r="BA16" s="98"/>
      <c r="BB16" s="99"/>
      <c r="BC16" s="1"/>
      <c r="BD16" s="1"/>
      <c r="BE16" s="1"/>
      <c r="BF16" s="1"/>
      <c r="BG16" s="1"/>
      <c r="BH16" s="1"/>
      <c r="BI16" s="1"/>
      <c r="BJ16" s="1"/>
      <c r="BK16" s="1"/>
      <c r="BL16" s="1"/>
      <c r="BM16" s="1"/>
      <c r="BN16" s="1"/>
      <c r="BO16" s="1"/>
    </row>
    <row r="17" spans="1:67" ht="139.5" customHeight="1">
      <c r="A17" s="540">
        <v>5</v>
      </c>
      <c r="B17" s="127" t="s">
        <v>21</v>
      </c>
      <c r="C17" s="127" t="s">
        <v>130</v>
      </c>
      <c r="D17" s="127" t="s">
        <v>174</v>
      </c>
      <c r="E17" s="127" t="s">
        <v>175</v>
      </c>
      <c r="F17" s="127" t="s">
        <v>176</v>
      </c>
      <c r="G17" s="127" t="s">
        <v>100</v>
      </c>
      <c r="H17" s="128">
        <v>365</v>
      </c>
      <c r="I17" s="129" t="str">
        <f t="shared" si="12"/>
        <v>Media</v>
      </c>
      <c r="J17" s="130">
        <f t="shared" si="13"/>
        <v>0.6</v>
      </c>
      <c r="K17" s="130" t="s">
        <v>101</v>
      </c>
      <c r="L17" s="130" t="s">
        <v>101</v>
      </c>
      <c r="M17" s="129" t="e">
        <f>IF(OR(L17='[1]Tabla Impacto'!$C$11,L17='[1]Tabla Impacto'!$D$11),"Leve",IF(OR(L17='[1]Tabla Impacto'!$C$12,L17='[1]Tabla Impacto'!$D$12),"Menor",IF(OR(L17='[1]Tabla Impacto'!$C$13,L17='[1]Tabla Impacto'!$D$13),"Moderado",IF(OR(L13='[1]Tabla Impacto'!$C$14,L17='[1]Tabla Impacto'!$D$14),"Mayor",IF(OR(L17='[1]Tabla Impacto'!$C$15,#REF!='[1]Tabla Impacto'!$D$15),"Catastrófico","")))))</f>
        <v>#REF!</v>
      </c>
      <c r="N17" s="130" t="e">
        <f t="shared" si="14"/>
        <v>#REF!</v>
      </c>
      <c r="O17" s="131" t="e">
        <f t="shared" si="15"/>
        <v>#REF!</v>
      </c>
      <c r="P17" s="103">
        <v>1</v>
      </c>
      <c r="Q17" s="107" t="s">
        <v>177</v>
      </c>
      <c r="R17" s="103" t="str">
        <f t="shared" si="4"/>
        <v>Probabilidad</v>
      </c>
      <c r="S17" s="108" t="s">
        <v>103</v>
      </c>
      <c r="T17" s="108" t="s">
        <v>104</v>
      </c>
      <c r="U17" s="109" t="str">
        <f t="shared" si="5"/>
        <v>40%</v>
      </c>
      <c r="V17" s="108" t="s">
        <v>105</v>
      </c>
      <c r="W17" s="108" t="s">
        <v>106</v>
      </c>
      <c r="X17" s="108" t="s">
        <v>107</v>
      </c>
      <c r="Y17" s="110">
        <f t="shared" si="6"/>
        <v>0.36</v>
      </c>
      <c r="Z17" s="111" t="str">
        <f t="shared" si="7"/>
        <v>Baja</v>
      </c>
      <c r="AA17" s="109">
        <f t="shared" si="8"/>
        <v>0.36</v>
      </c>
      <c r="AB17" s="111" t="str">
        <f t="shared" si="9"/>
        <v/>
      </c>
      <c r="AC17" s="109" t="str">
        <f t="shared" si="10"/>
        <v/>
      </c>
      <c r="AD17" s="112" t="str">
        <f t="shared" si="11"/>
        <v/>
      </c>
      <c r="AE17" s="108" t="s">
        <v>108</v>
      </c>
      <c r="AF17" s="132" t="s">
        <v>178</v>
      </c>
      <c r="AG17" s="102" t="s">
        <v>136</v>
      </c>
      <c r="AH17" s="114">
        <v>44958</v>
      </c>
      <c r="AI17" s="114">
        <v>45261</v>
      </c>
      <c r="AJ17" s="155" t="s">
        <v>179</v>
      </c>
      <c r="AK17" s="103">
        <v>1</v>
      </c>
      <c r="AL17" s="116" t="s">
        <v>180</v>
      </c>
      <c r="AM17" s="103">
        <v>1</v>
      </c>
      <c r="AN17" s="117" t="s">
        <v>113</v>
      </c>
      <c r="AO17" s="103">
        <v>1</v>
      </c>
      <c r="AP17" s="118" t="s">
        <v>114</v>
      </c>
      <c r="AQ17" s="147" t="s">
        <v>181</v>
      </c>
      <c r="AR17" s="133" t="s">
        <v>182</v>
      </c>
      <c r="AS17" s="97" t="s">
        <v>183</v>
      </c>
      <c r="AT17" s="119" t="s">
        <v>184</v>
      </c>
      <c r="AU17" s="119" t="s">
        <v>185</v>
      </c>
      <c r="AV17" s="156" t="s">
        <v>186</v>
      </c>
      <c r="AW17" s="124"/>
      <c r="AX17" s="125"/>
      <c r="AY17" s="157"/>
      <c r="AZ17" s="147"/>
      <c r="BA17" s="98"/>
      <c r="BB17" s="99"/>
      <c r="BC17" s="1"/>
      <c r="BD17" s="1"/>
      <c r="BE17" s="1"/>
      <c r="BF17" s="1"/>
      <c r="BG17" s="1"/>
      <c r="BH17" s="1"/>
      <c r="BI17" s="1"/>
      <c r="BJ17" s="1"/>
      <c r="BK17" s="1"/>
      <c r="BL17" s="1"/>
      <c r="BM17" s="1"/>
      <c r="BN17" s="1"/>
      <c r="BO17" s="1"/>
    </row>
    <row r="18" spans="1:67" ht="120.75" customHeight="1">
      <c r="A18" s="541"/>
      <c r="B18" s="135"/>
      <c r="C18" s="135"/>
      <c r="D18" s="135"/>
      <c r="E18" s="135"/>
      <c r="F18" s="135"/>
      <c r="G18" s="135"/>
      <c r="H18" s="136"/>
      <c r="I18" s="137"/>
      <c r="J18" s="138"/>
      <c r="K18" s="138"/>
      <c r="L18" s="138"/>
      <c r="M18" s="137"/>
      <c r="N18" s="138"/>
      <c r="O18" s="139"/>
      <c r="P18" s="103">
        <v>2</v>
      </c>
      <c r="Q18" s="107" t="s">
        <v>187</v>
      </c>
      <c r="R18" s="103" t="str">
        <f t="shared" si="4"/>
        <v>Probabilidad</v>
      </c>
      <c r="S18" s="108" t="s">
        <v>103</v>
      </c>
      <c r="T18" s="108" t="s">
        <v>104</v>
      </c>
      <c r="U18" s="109" t="str">
        <f t="shared" si="5"/>
        <v>40%</v>
      </c>
      <c r="V18" s="108" t="s">
        <v>105</v>
      </c>
      <c r="W18" s="108" t="s">
        <v>106</v>
      </c>
      <c r="X18" s="108" t="s">
        <v>107</v>
      </c>
      <c r="Y18" s="110">
        <f t="shared" si="6"/>
        <v>0</v>
      </c>
      <c r="Z18" s="111" t="str">
        <f t="shared" si="7"/>
        <v>Muy Baja</v>
      </c>
      <c r="AA18" s="109">
        <f t="shared" si="8"/>
        <v>0</v>
      </c>
      <c r="AB18" s="111" t="str">
        <f t="shared" si="9"/>
        <v>Leve</v>
      </c>
      <c r="AC18" s="109">
        <f t="shared" si="10"/>
        <v>0</v>
      </c>
      <c r="AD18" s="112" t="str">
        <f t="shared" si="11"/>
        <v>Bajo</v>
      </c>
      <c r="AE18" s="108" t="s">
        <v>108</v>
      </c>
      <c r="AF18" s="132" t="s">
        <v>188</v>
      </c>
      <c r="AG18" s="103" t="s">
        <v>189</v>
      </c>
      <c r="AH18" s="114">
        <v>44958</v>
      </c>
      <c r="AI18" s="114">
        <v>45261</v>
      </c>
      <c r="AJ18" s="158" t="s">
        <v>190</v>
      </c>
      <c r="AK18" s="103">
        <v>2</v>
      </c>
      <c r="AL18" s="116" t="s">
        <v>191</v>
      </c>
      <c r="AM18" s="103">
        <v>2</v>
      </c>
      <c r="AN18" s="117" t="s">
        <v>113</v>
      </c>
      <c r="AO18" s="103">
        <v>2</v>
      </c>
      <c r="AP18" s="118" t="s">
        <v>114</v>
      </c>
      <c r="AQ18" s="97" t="s">
        <v>192</v>
      </c>
      <c r="AR18" s="120" t="s">
        <v>193</v>
      </c>
      <c r="AS18" s="97" t="s">
        <v>194</v>
      </c>
      <c r="AT18" s="159" t="s">
        <v>195</v>
      </c>
      <c r="AU18" s="119"/>
      <c r="AV18" s="97"/>
      <c r="AW18" s="124"/>
      <c r="AX18" s="125"/>
      <c r="AY18" s="126"/>
      <c r="AZ18" s="123"/>
      <c r="BA18" s="98"/>
      <c r="BB18" s="99"/>
      <c r="BC18" s="1"/>
      <c r="BD18" s="1"/>
      <c r="BE18" s="1"/>
      <c r="BF18" s="1"/>
      <c r="BG18" s="1"/>
      <c r="BH18" s="1"/>
      <c r="BI18" s="1"/>
      <c r="BJ18" s="1"/>
      <c r="BK18" s="1"/>
      <c r="BL18" s="1"/>
      <c r="BM18" s="1"/>
      <c r="BN18" s="1"/>
      <c r="BO18" s="1"/>
    </row>
    <row r="19" spans="1:67" ht="152.25" customHeight="1">
      <c r="A19" s="541"/>
      <c r="B19" s="135"/>
      <c r="C19" s="135"/>
      <c r="D19" s="135"/>
      <c r="E19" s="135"/>
      <c r="F19" s="135"/>
      <c r="G19" s="135"/>
      <c r="H19" s="136"/>
      <c r="I19" s="137"/>
      <c r="J19" s="138"/>
      <c r="K19" s="138"/>
      <c r="L19" s="138"/>
      <c r="M19" s="137"/>
      <c r="N19" s="138"/>
      <c r="O19" s="139"/>
      <c r="P19" s="103">
        <v>3</v>
      </c>
      <c r="Q19" s="107" t="s">
        <v>196</v>
      </c>
      <c r="R19" s="103" t="str">
        <f t="shared" si="4"/>
        <v>Probabilidad</v>
      </c>
      <c r="S19" s="108" t="s">
        <v>103</v>
      </c>
      <c r="T19" s="108" t="s">
        <v>104</v>
      </c>
      <c r="U19" s="109" t="str">
        <f t="shared" si="5"/>
        <v>40%</v>
      </c>
      <c r="V19" s="108" t="s">
        <v>105</v>
      </c>
      <c r="W19" s="108" t="s">
        <v>106</v>
      </c>
      <c r="X19" s="108" t="s">
        <v>107</v>
      </c>
      <c r="Y19" s="110">
        <f t="shared" si="6"/>
        <v>0</v>
      </c>
      <c r="Z19" s="111" t="str">
        <f t="shared" si="7"/>
        <v>Muy Baja</v>
      </c>
      <c r="AA19" s="109">
        <f t="shared" si="8"/>
        <v>0</v>
      </c>
      <c r="AB19" s="111" t="str">
        <f t="shared" si="9"/>
        <v>Leve</v>
      </c>
      <c r="AC19" s="109">
        <f t="shared" si="10"/>
        <v>0</v>
      </c>
      <c r="AD19" s="112" t="str">
        <f t="shared" si="11"/>
        <v>Bajo</v>
      </c>
      <c r="AE19" s="108" t="s">
        <v>108</v>
      </c>
      <c r="AF19" s="132" t="s">
        <v>196</v>
      </c>
      <c r="AG19" s="102" t="s">
        <v>136</v>
      </c>
      <c r="AH19" s="114">
        <v>44958</v>
      </c>
      <c r="AI19" s="114">
        <v>45261</v>
      </c>
      <c r="AJ19" s="158" t="s">
        <v>197</v>
      </c>
      <c r="AK19" s="103">
        <v>3</v>
      </c>
      <c r="AL19" s="116" t="s">
        <v>198</v>
      </c>
      <c r="AM19" s="103">
        <v>3</v>
      </c>
      <c r="AN19" s="117" t="s">
        <v>113</v>
      </c>
      <c r="AO19" s="103">
        <v>3</v>
      </c>
      <c r="AP19" s="118" t="s">
        <v>114</v>
      </c>
      <c r="AQ19" s="97" t="s">
        <v>199</v>
      </c>
      <c r="AR19" s="147" t="s">
        <v>140</v>
      </c>
      <c r="AS19" s="97" t="s">
        <v>200</v>
      </c>
      <c r="AT19" s="97" t="s">
        <v>201</v>
      </c>
      <c r="AU19" s="97" t="s">
        <v>202</v>
      </c>
      <c r="AV19" s="133" t="s">
        <v>140</v>
      </c>
      <c r="AW19" s="124"/>
      <c r="AX19" s="125"/>
      <c r="AY19" s="149"/>
      <c r="AZ19" s="160"/>
      <c r="BA19" s="98"/>
      <c r="BB19" s="99"/>
      <c r="BC19" s="1"/>
      <c r="BD19" s="1"/>
      <c r="BE19" s="1"/>
      <c r="BF19" s="1"/>
      <c r="BG19" s="1"/>
      <c r="BH19" s="1"/>
      <c r="BI19" s="1"/>
      <c r="BJ19" s="1"/>
      <c r="BK19" s="1"/>
      <c r="BL19" s="1"/>
      <c r="BM19" s="1"/>
      <c r="BN19" s="1"/>
      <c r="BO19" s="1"/>
    </row>
    <row r="20" spans="1:67" ht="132.75" customHeight="1">
      <c r="A20" s="541"/>
      <c r="B20" s="135"/>
      <c r="C20" s="135"/>
      <c r="D20" s="135"/>
      <c r="E20" s="135"/>
      <c r="F20" s="135"/>
      <c r="G20" s="135"/>
      <c r="H20" s="136"/>
      <c r="I20" s="137"/>
      <c r="J20" s="138"/>
      <c r="K20" s="138"/>
      <c r="L20" s="138"/>
      <c r="M20" s="137"/>
      <c r="N20" s="138"/>
      <c r="O20" s="139"/>
      <c r="P20" s="103">
        <v>4</v>
      </c>
      <c r="Q20" s="107" t="s">
        <v>203</v>
      </c>
      <c r="R20" s="103" t="str">
        <f t="shared" si="4"/>
        <v>Probabilidad</v>
      </c>
      <c r="S20" s="108" t="s">
        <v>145</v>
      </c>
      <c r="T20" s="108" t="s">
        <v>104</v>
      </c>
      <c r="U20" s="109" t="str">
        <f t="shared" si="5"/>
        <v>30%</v>
      </c>
      <c r="V20" s="108" t="s">
        <v>105</v>
      </c>
      <c r="W20" s="108" t="s">
        <v>106</v>
      </c>
      <c r="X20" s="108" t="s">
        <v>107</v>
      </c>
      <c r="Y20" s="110">
        <f t="shared" si="6"/>
        <v>0</v>
      </c>
      <c r="Z20" s="111" t="str">
        <f t="shared" si="7"/>
        <v>Muy Baja</v>
      </c>
      <c r="AA20" s="109">
        <f t="shared" si="8"/>
        <v>0</v>
      </c>
      <c r="AB20" s="111" t="str">
        <f t="shared" si="9"/>
        <v>Leve</v>
      </c>
      <c r="AC20" s="109">
        <f t="shared" si="10"/>
        <v>0</v>
      </c>
      <c r="AD20" s="112" t="str">
        <f t="shared" si="11"/>
        <v>Bajo</v>
      </c>
      <c r="AE20" s="108" t="s">
        <v>108</v>
      </c>
      <c r="AF20" s="132" t="s">
        <v>204</v>
      </c>
      <c r="AG20" s="103" t="s">
        <v>124</v>
      </c>
      <c r="AH20" s="114">
        <v>44958</v>
      </c>
      <c r="AI20" s="114">
        <v>45261</v>
      </c>
      <c r="AJ20" s="161" t="s">
        <v>146</v>
      </c>
      <c r="AK20" s="103">
        <v>4</v>
      </c>
      <c r="AL20" s="116" t="s">
        <v>205</v>
      </c>
      <c r="AM20" s="103">
        <v>4</v>
      </c>
      <c r="AN20" s="117" t="s">
        <v>113</v>
      </c>
      <c r="AO20" s="103">
        <v>4</v>
      </c>
      <c r="AP20" s="118" t="s">
        <v>114</v>
      </c>
      <c r="AQ20" s="97" t="s">
        <v>206</v>
      </c>
      <c r="AR20" s="133" t="s">
        <v>207</v>
      </c>
      <c r="AS20" s="97" t="s">
        <v>208</v>
      </c>
      <c r="AT20" s="159" t="s">
        <v>201</v>
      </c>
      <c r="AU20" s="140" t="s">
        <v>209</v>
      </c>
      <c r="AV20" s="133" t="s">
        <v>207</v>
      </c>
      <c r="AW20" s="124"/>
      <c r="AX20" s="125"/>
      <c r="AY20" s="126"/>
      <c r="AZ20" s="141"/>
      <c r="BA20" s="98"/>
      <c r="BB20" s="99"/>
      <c r="BC20" s="1"/>
      <c r="BD20" s="1"/>
      <c r="BE20" s="1"/>
      <c r="BF20" s="1"/>
      <c r="BG20" s="1"/>
      <c r="BH20" s="1"/>
      <c r="BI20" s="1"/>
      <c r="BJ20" s="1"/>
      <c r="BK20" s="1"/>
      <c r="BL20" s="1"/>
      <c r="BM20" s="1"/>
      <c r="BN20" s="1"/>
      <c r="BO20" s="1"/>
    </row>
    <row r="21" spans="1:67" ht="168.75" customHeight="1">
      <c r="A21" s="542"/>
      <c r="B21" s="142"/>
      <c r="C21" s="142"/>
      <c r="D21" s="142"/>
      <c r="E21" s="142"/>
      <c r="F21" s="142"/>
      <c r="G21" s="142"/>
      <c r="H21" s="143"/>
      <c r="I21" s="144"/>
      <c r="J21" s="145"/>
      <c r="K21" s="145"/>
      <c r="L21" s="145"/>
      <c r="M21" s="144"/>
      <c r="N21" s="145"/>
      <c r="O21" s="146"/>
      <c r="P21" s="103">
        <v>5</v>
      </c>
      <c r="Q21" s="107" t="s">
        <v>210</v>
      </c>
      <c r="R21" s="103" t="str">
        <f t="shared" si="4"/>
        <v>Impacto</v>
      </c>
      <c r="S21" s="108" t="s">
        <v>211</v>
      </c>
      <c r="T21" s="108" t="s">
        <v>104</v>
      </c>
      <c r="U21" s="109" t="str">
        <f t="shared" si="5"/>
        <v>25%</v>
      </c>
      <c r="V21" s="108" t="s">
        <v>105</v>
      </c>
      <c r="W21" s="108" t="s">
        <v>212</v>
      </c>
      <c r="X21" s="108" t="s">
        <v>107</v>
      </c>
      <c r="Y21" s="110">
        <f t="shared" si="6"/>
        <v>0</v>
      </c>
      <c r="Z21" s="111" t="str">
        <f t="shared" si="7"/>
        <v>Muy Baja</v>
      </c>
      <c r="AA21" s="109">
        <f t="shared" si="8"/>
        <v>0</v>
      </c>
      <c r="AB21" s="111" t="str">
        <f t="shared" si="9"/>
        <v>Leve</v>
      </c>
      <c r="AC21" s="109">
        <f t="shared" si="10"/>
        <v>0</v>
      </c>
      <c r="AD21" s="112" t="str">
        <f t="shared" si="11"/>
        <v>Bajo</v>
      </c>
      <c r="AE21" s="108" t="s">
        <v>108</v>
      </c>
      <c r="AF21" s="132" t="s">
        <v>213</v>
      </c>
      <c r="AG21" s="103" t="s">
        <v>214</v>
      </c>
      <c r="AH21" s="114">
        <v>44958</v>
      </c>
      <c r="AI21" s="114">
        <v>45291</v>
      </c>
      <c r="AJ21" s="161" t="s">
        <v>146</v>
      </c>
      <c r="AK21" s="103">
        <v>5</v>
      </c>
      <c r="AL21" s="116" t="s">
        <v>215</v>
      </c>
      <c r="AM21" s="103">
        <v>5</v>
      </c>
      <c r="AN21" s="117" t="s">
        <v>113</v>
      </c>
      <c r="AO21" s="103">
        <v>5</v>
      </c>
      <c r="AP21" s="118" t="s">
        <v>114</v>
      </c>
      <c r="AQ21" s="97" t="s">
        <v>216</v>
      </c>
      <c r="AR21" s="133" t="s">
        <v>217</v>
      </c>
      <c r="AS21" s="97" t="s">
        <v>218</v>
      </c>
      <c r="AT21" s="119" t="s">
        <v>219</v>
      </c>
      <c r="AU21" s="119" t="s">
        <v>220</v>
      </c>
      <c r="AV21" s="148" t="s">
        <v>221</v>
      </c>
      <c r="AW21" s="124"/>
      <c r="AX21" s="125"/>
      <c r="AY21" s="126"/>
      <c r="AZ21" s="141"/>
      <c r="BA21" s="98"/>
      <c r="BB21" s="99"/>
      <c r="BC21" s="1"/>
      <c r="BD21" s="1"/>
      <c r="BE21" s="1"/>
      <c r="BF21" s="1"/>
      <c r="BG21" s="1"/>
      <c r="BH21" s="1"/>
      <c r="BI21" s="1"/>
      <c r="BJ21" s="1"/>
      <c r="BK21" s="1"/>
      <c r="BL21" s="1"/>
      <c r="BM21" s="1"/>
      <c r="BN21" s="1"/>
      <c r="BO21" s="1"/>
    </row>
    <row r="22" spans="1:67" ht="165" customHeight="1">
      <c r="A22" s="540">
        <v>6</v>
      </c>
      <c r="B22" s="127" t="s">
        <v>222</v>
      </c>
      <c r="C22" s="127" t="s">
        <v>96</v>
      </c>
      <c r="D22" s="127" t="s">
        <v>223</v>
      </c>
      <c r="E22" s="127" t="s">
        <v>224</v>
      </c>
      <c r="F22" s="127" t="s">
        <v>225</v>
      </c>
      <c r="G22" s="127" t="s">
        <v>100</v>
      </c>
      <c r="H22" s="128">
        <v>3</v>
      </c>
      <c r="I22" s="129" t="str">
        <f>IF(H22&lt;=0,"",IF(H22&lt;=2,"Muy Baja",IF(H22&lt;=24,"Baja",IF(H22&lt;=500,"Media",IF(H22&lt;=5000,"Alta","Muy Alta")))))</f>
        <v>Baja</v>
      </c>
      <c r="J22" s="130">
        <f>IF(I22="","",IF(I22="Muy Baja",0.2,IF(I22="Baja",0.4,IF(I22="Media",0.6,IF(I22="Alta",0.8,IF(I22="Muy Alta",1,))))))</f>
        <v>0.4</v>
      </c>
      <c r="K22" s="130" t="s">
        <v>226</v>
      </c>
      <c r="L22" s="130" t="str">
        <f>IF(NOT(ISERROR(MATCH(K22,'[1]Tabla Impacto'!$B$152:$B$154,0))),'[1]Tabla Impacto'!$F$154&amp;"Por favor no seleccionar los criterios de impacto(Afectación Económica o presupuestal y Pérdida Reputacional)",K22)</f>
        <v xml:space="preserve">     Entre 100 y 500 SMLMV </v>
      </c>
      <c r="M22" s="129" t="s">
        <v>227</v>
      </c>
      <c r="N22" s="130">
        <f>IF(M22="","",IF(M22="Leve",0.2,IF(M22="Menor",0.4,IF(M22="Moderado",0.6,IF(M22="Mayor",0.8,IF(M22="Catastrófico",1,))))))</f>
        <v>0.6</v>
      </c>
      <c r="O22" s="131"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03">
        <v>1</v>
      </c>
      <c r="Q22" s="107" t="s">
        <v>228</v>
      </c>
      <c r="R22" s="103" t="str">
        <f t="shared" si="4"/>
        <v>Probabilidad</v>
      </c>
      <c r="S22" s="108" t="s">
        <v>103</v>
      </c>
      <c r="T22" s="108" t="s">
        <v>104</v>
      </c>
      <c r="U22" s="109" t="str">
        <f t="shared" si="5"/>
        <v>40%</v>
      </c>
      <c r="V22" s="108" t="s">
        <v>105</v>
      </c>
      <c r="W22" s="108" t="s">
        <v>106</v>
      </c>
      <c r="X22" s="108" t="s">
        <v>107</v>
      </c>
      <c r="Y22" s="110">
        <f t="shared" si="6"/>
        <v>0.24</v>
      </c>
      <c r="Z22" s="111" t="str">
        <f t="shared" si="7"/>
        <v>Baja</v>
      </c>
      <c r="AA22" s="109">
        <f t="shared" si="8"/>
        <v>0.24</v>
      </c>
      <c r="AB22" s="111" t="str">
        <f t="shared" si="9"/>
        <v>Moderado</v>
      </c>
      <c r="AC22" s="109">
        <f t="shared" si="10"/>
        <v>0.6</v>
      </c>
      <c r="AD22" s="112" t="str">
        <f t="shared" si="11"/>
        <v>Moderado</v>
      </c>
      <c r="AE22" s="108" t="s">
        <v>108</v>
      </c>
      <c r="AF22" s="132" t="s">
        <v>229</v>
      </c>
      <c r="AG22" s="102" t="s">
        <v>124</v>
      </c>
      <c r="AH22" s="114">
        <v>44958</v>
      </c>
      <c r="AI22" s="114">
        <v>45261</v>
      </c>
      <c r="AJ22" s="115" t="s">
        <v>230</v>
      </c>
      <c r="AK22" s="103">
        <v>1</v>
      </c>
      <c r="AL22" s="116" t="s">
        <v>231</v>
      </c>
      <c r="AM22" s="103">
        <v>1</v>
      </c>
      <c r="AN22" s="117" t="s">
        <v>113</v>
      </c>
      <c r="AO22" s="103">
        <v>1</v>
      </c>
      <c r="AP22" s="118" t="s">
        <v>114</v>
      </c>
      <c r="AQ22" s="147" t="s">
        <v>232</v>
      </c>
      <c r="AR22" s="133" t="s">
        <v>233</v>
      </c>
      <c r="AS22" s="97" t="s">
        <v>234</v>
      </c>
      <c r="AT22" s="119" t="s">
        <v>235</v>
      </c>
      <c r="AU22" s="119" t="s">
        <v>236</v>
      </c>
      <c r="AV22" s="133" t="s">
        <v>233</v>
      </c>
      <c r="AW22" s="124"/>
      <c r="AX22" s="125"/>
      <c r="AY22" s="149"/>
      <c r="AZ22" s="141"/>
      <c r="BA22" s="98"/>
      <c r="BB22" s="99"/>
      <c r="BC22" s="1"/>
      <c r="BD22" s="1"/>
      <c r="BE22" s="1"/>
      <c r="BF22" s="1"/>
      <c r="BG22" s="1"/>
      <c r="BH22" s="1"/>
      <c r="BI22" s="1"/>
      <c r="BJ22" s="1"/>
      <c r="BK22" s="1"/>
      <c r="BL22" s="1"/>
      <c r="BM22" s="1"/>
      <c r="BN22" s="1"/>
      <c r="BO22" s="1"/>
    </row>
    <row r="23" spans="1:67" ht="151.5" customHeight="1">
      <c r="A23" s="542"/>
      <c r="B23" s="142"/>
      <c r="C23" s="142"/>
      <c r="D23" s="142"/>
      <c r="E23" s="142"/>
      <c r="F23" s="142"/>
      <c r="G23" s="135"/>
      <c r="H23" s="136"/>
      <c r="I23" s="137"/>
      <c r="J23" s="138"/>
      <c r="K23" s="138"/>
      <c r="L23" s="138"/>
      <c r="M23" s="137"/>
      <c r="N23" s="138"/>
      <c r="O23" s="139"/>
      <c r="P23" s="128">
        <v>2</v>
      </c>
      <c r="Q23" s="162" t="s">
        <v>237</v>
      </c>
      <c r="R23" s="128" t="str">
        <f t="shared" si="4"/>
        <v>Probabilidad</v>
      </c>
      <c r="S23" s="163" t="s">
        <v>103</v>
      </c>
      <c r="T23" s="163" t="s">
        <v>104</v>
      </c>
      <c r="U23" s="164" t="str">
        <f t="shared" si="5"/>
        <v>40%</v>
      </c>
      <c r="V23" s="163" t="s">
        <v>105</v>
      </c>
      <c r="W23" s="163" t="s">
        <v>106</v>
      </c>
      <c r="X23" s="163" t="s">
        <v>107</v>
      </c>
      <c r="Y23" s="165">
        <f t="shared" si="6"/>
        <v>0</v>
      </c>
      <c r="Z23" s="166" t="str">
        <f t="shared" si="7"/>
        <v>Muy Baja</v>
      </c>
      <c r="AA23" s="164">
        <f t="shared" si="8"/>
        <v>0</v>
      </c>
      <c r="AB23" s="166" t="str">
        <f t="shared" si="9"/>
        <v>Leve</v>
      </c>
      <c r="AC23" s="164">
        <f t="shared" si="10"/>
        <v>0</v>
      </c>
      <c r="AD23" s="167" t="str">
        <f t="shared" si="11"/>
        <v>Bajo</v>
      </c>
      <c r="AE23" s="163" t="s">
        <v>108</v>
      </c>
      <c r="AF23" s="168" t="s">
        <v>238</v>
      </c>
      <c r="AG23" s="128" t="s">
        <v>189</v>
      </c>
      <c r="AH23" s="169">
        <v>44958</v>
      </c>
      <c r="AI23" s="169">
        <v>45261</v>
      </c>
      <c r="AJ23" s="170" t="s">
        <v>239</v>
      </c>
      <c r="AK23" s="128">
        <v>2</v>
      </c>
      <c r="AL23" s="171" t="s">
        <v>240</v>
      </c>
      <c r="AM23" s="128">
        <v>2</v>
      </c>
      <c r="AN23" s="172" t="s">
        <v>113</v>
      </c>
      <c r="AO23" s="128">
        <v>2</v>
      </c>
      <c r="AP23" s="173" t="s">
        <v>114</v>
      </c>
      <c r="AQ23" s="174" t="s">
        <v>241</v>
      </c>
      <c r="AR23" s="174" t="s">
        <v>242</v>
      </c>
      <c r="AS23" s="174" t="s">
        <v>243</v>
      </c>
      <c r="AT23" s="175" t="s">
        <v>244</v>
      </c>
      <c r="AU23" s="119" t="s">
        <v>245</v>
      </c>
      <c r="AV23" s="123" t="s">
        <v>246</v>
      </c>
      <c r="AW23" s="124"/>
      <c r="AX23" s="176"/>
      <c r="AY23" s="126"/>
      <c r="AZ23" s="123"/>
      <c r="BA23" s="98"/>
      <c r="BB23" s="99"/>
      <c r="BC23" s="1"/>
      <c r="BD23" s="1"/>
      <c r="BE23" s="1"/>
      <c r="BF23" s="1"/>
      <c r="BG23" s="1"/>
      <c r="BH23" s="1"/>
      <c r="BI23" s="1"/>
      <c r="BJ23" s="1"/>
      <c r="BK23" s="1"/>
      <c r="BL23" s="1"/>
      <c r="BM23" s="1"/>
      <c r="BN23" s="1"/>
      <c r="BO23" s="1"/>
    </row>
    <row r="24" spans="1:67" ht="234" customHeight="1">
      <c r="A24" s="150">
        <v>7</v>
      </c>
      <c r="B24" s="102" t="s">
        <v>222</v>
      </c>
      <c r="C24" s="102" t="s">
        <v>130</v>
      </c>
      <c r="D24" s="102" t="s">
        <v>247</v>
      </c>
      <c r="E24" s="102" t="s">
        <v>248</v>
      </c>
      <c r="F24" s="102" t="s">
        <v>249</v>
      </c>
      <c r="G24" s="102" t="s">
        <v>100</v>
      </c>
      <c r="H24" s="103">
        <v>12</v>
      </c>
      <c r="I24" s="104" t="str">
        <f t="shared" ref="I24:I25" si="16">IF(H24&lt;=0,"",IF(H24&lt;=2,"Muy Baja",IF(H24&lt;=24,"Baja",IF(H24&lt;=500,"Media",IF(H24&lt;=5000,"Alta","Muy Alta")))))</f>
        <v>Baja</v>
      </c>
      <c r="J24" s="105">
        <f t="shared" ref="J24:J25" si="17">IF(I24="","",IF(I24="Muy Baja",0.2,IF(I24="Baja",0.4,IF(I24="Media",0.6,IF(I24="Alta",0.8,IF(I24="Muy Alta",1,))))))</f>
        <v>0.4</v>
      </c>
      <c r="K24" s="105" t="s">
        <v>101</v>
      </c>
      <c r="L24" s="105" t="str">
        <f>IF(NOT(ISERROR(MATCH(K24,'[2]Tabla Impacto'!$B$152:$B$154,0))),'[2]Tabla Impacto'!$F$154&amp;"Por favor no seleccionar los criterios de impacto(Afectación Económica o presupuestal y Pérdida Reputacional)",K24)</f>
        <v xml:space="preserve">     El riesgo afecta la imagen de la entidad con algunos usuarios de relevancia frente al logro de los objetivos</v>
      </c>
      <c r="M24" s="104" t="s">
        <v>227</v>
      </c>
      <c r="N24" s="105">
        <f t="shared" ref="N24:N25" si="18">IF(M24="","",IF(M24="Leve",0.2,IF(M24="Menor",0.4,IF(M24="Moderado",0.6,IF(M24="Mayor",0.8,IF(M24="Catastrófico",1,))))))</f>
        <v>0.6</v>
      </c>
      <c r="O24" s="106" t="str">
        <f t="shared" ref="O24:O25" si="19">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Moderado</v>
      </c>
      <c r="P24" s="103">
        <v>1</v>
      </c>
      <c r="Q24" s="177" t="s">
        <v>250</v>
      </c>
      <c r="R24" s="103" t="str">
        <f t="shared" si="4"/>
        <v>Probabilidad</v>
      </c>
      <c r="S24" s="108" t="s">
        <v>103</v>
      </c>
      <c r="T24" s="108" t="s">
        <v>104</v>
      </c>
      <c r="U24" s="109" t="str">
        <f t="shared" si="5"/>
        <v>40%</v>
      </c>
      <c r="V24" s="108" t="s">
        <v>105</v>
      </c>
      <c r="W24" s="108" t="s">
        <v>106</v>
      </c>
      <c r="X24" s="108" t="s">
        <v>107</v>
      </c>
      <c r="Y24" s="110">
        <f t="shared" si="6"/>
        <v>0.24</v>
      </c>
      <c r="Z24" s="111" t="str">
        <f t="shared" si="7"/>
        <v>Baja</v>
      </c>
      <c r="AA24" s="109">
        <f t="shared" si="8"/>
        <v>0.24</v>
      </c>
      <c r="AB24" s="111" t="str">
        <f t="shared" si="9"/>
        <v>Moderado</v>
      </c>
      <c r="AC24" s="109">
        <f t="shared" si="10"/>
        <v>0.6</v>
      </c>
      <c r="AD24" s="112" t="str">
        <f t="shared" si="11"/>
        <v>Moderado</v>
      </c>
      <c r="AE24" s="108" t="s">
        <v>108</v>
      </c>
      <c r="AF24" s="132" t="s">
        <v>251</v>
      </c>
      <c r="AG24" s="102" t="s">
        <v>252</v>
      </c>
      <c r="AH24" s="114">
        <v>44958</v>
      </c>
      <c r="AI24" s="114">
        <v>45291</v>
      </c>
      <c r="AJ24" s="158" t="s">
        <v>253</v>
      </c>
      <c r="AK24" s="103">
        <v>1</v>
      </c>
      <c r="AL24" s="116" t="s">
        <v>254</v>
      </c>
      <c r="AM24" s="103">
        <v>1</v>
      </c>
      <c r="AN24" s="117" t="s">
        <v>113</v>
      </c>
      <c r="AO24" s="103">
        <v>1</v>
      </c>
      <c r="AP24" s="178" t="s">
        <v>114</v>
      </c>
      <c r="AQ24" s="179"/>
      <c r="AR24" s="179"/>
      <c r="AS24" s="179"/>
      <c r="AT24" s="179"/>
      <c r="AU24" s="180"/>
      <c r="AV24" s="181"/>
      <c r="AW24" s="124"/>
      <c r="AX24" s="125"/>
      <c r="AY24" s="149"/>
      <c r="AZ24" s="182"/>
      <c r="BA24" s="98"/>
      <c r="BB24" s="125"/>
      <c r="BC24" s="1"/>
      <c r="BD24" s="1"/>
      <c r="BE24" s="1"/>
      <c r="BF24" s="1"/>
      <c r="BG24" s="1"/>
      <c r="BH24" s="1"/>
      <c r="BI24" s="1"/>
      <c r="BJ24" s="1"/>
      <c r="BK24" s="1"/>
      <c r="BL24" s="1"/>
      <c r="BM24" s="1"/>
      <c r="BN24" s="1"/>
      <c r="BO24" s="1"/>
    </row>
    <row r="25" spans="1:67" ht="144.75" customHeight="1">
      <c r="A25" s="540">
        <v>8</v>
      </c>
      <c r="B25" s="127" t="s">
        <v>222</v>
      </c>
      <c r="C25" s="127" t="s">
        <v>96</v>
      </c>
      <c r="D25" s="127" t="s">
        <v>255</v>
      </c>
      <c r="E25" s="127" t="s">
        <v>256</v>
      </c>
      <c r="F25" s="127" t="s">
        <v>257</v>
      </c>
      <c r="G25" s="127" t="s">
        <v>258</v>
      </c>
      <c r="H25" s="136">
        <v>180</v>
      </c>
      <c r="I25" s="137" t="str">
        <f t="shared" si="16"/>
        <v>Media</v>
      </c>
      <c r="J25" s="138">
        <f t="shared" si="17"/>
        <v>0.6</v>
      </c>
      <c r="K25" s="138" t="s">
        <v>259</v>
      </c>
      <c r="L25" s="138" t="str">
        <f>IF(NOT(ISERROR(MATCH(K25,'[1]Tabla Impacto'!$B$152:$B$154,0))),'[1]Tabla Impacto'!$F$154&amp;"Por favor no seleccionar los criterios de impacto(Afectación Económica o presupuestal y Pérdida Reputacional)",K25)</f>
        <v xml:space="preserve">     El riesgo afecta la imagen de de la entidad con efecto publicitario sostenido a nivel de sector administrativo, nivel departamental o municipal</v>
      </c>
      <c r="M25" s="137" t="str">
        <f>IF(OR(L25='[1]Tabla Impacto'!$C$11,L25='[1]Tabla Impacto'!$D$11),"Leve",IF(OR(L25='[1]Tabla Impacto'!$C$12,L25='[1]Tabla Impacto'!$D$12),"Menor",IF(OR(L25='[1]Tabla Impacto'!$C$13,L25='[1]Tabla Impacto'!$D$13),"Moderado",IF(OR(L28='[1]Tabla Impacto'!$C$14,L25='[1]Tabla Impacto'!$D$14),"Mayor",IF(OR(L25='[1]Tabla Impacto'!$C$15,#REF!='[1]Tabla Impacto'!$D$15),"Catastrófico","")))))</f>
        <v>Mayor</v>
      </c>
      <c r="N25" s="138">
        <f t="shared" si="18"/>
        <v>0.8</v>
      </c>
      <c r="O25" s="139" t="str">
        <f t="shared" si="19"/>
        <v>Alto</v>
      </c>
      <c r="P25" s="143">
        <v>1</v>
      </c>
      <c r="Q25" s="183" t="s">
        <v>260</v>
      </c>
      <c r="R25" s="143" t="str">
        <f t="shared" si="4"/>
        <v>Probabilidad</v>
      </c>
      <c r="S25" s="184" t="s">
        <v>145</v>
      </c>
      <c r="T25" s="184" t="s">
        <v>261</v>
      </c>
      <c r="U25" s="185" t="str">
        <f t="shared" si="5"/>
        <v>40%</v>
      </c>
      <c r="V25" s="184" t="s">
        <v>105</v>
      </c>
      <c r="W25" s="184" t="s">
        <v>106</v>
      </c>
      <c r="X25" s="184" t="s">
        <v>107</v>
      </c>
      <c r="Y25" s="186">
        <f t="shared" si="6"/>
        <v>0.36</v>
      </c>
      <c r="Z25" s="187" t="str">
        <f t="shared" si="7"/>
        <v>Baja</v>
      </c>
      <c r="AA25" s="185">
        <f t="shared" si="8"/>
        <v>0.36</v>
      </c>
      <c r="AB25" s="187" t="str">
        <f t="shared" si="9"/>
        <v>Mayor</v>
      </c>
      <c r="AC25" s="185">
        <f t="shared" si="10"/>
        <v>0.8</v>
      </c>
      <c r="AD25" s="188" t="str">
        <f t="shared" si="11"/>
        <v>Alto</v>
      </c>
      <c r="AE25" s="184" t="s">
        <v>108</v>
      </c>
      <c r="AF25" s="189" t="s">
        <v>262</v>
      </c>
      <c r="AG25" s="142" t="s">
        <v>252</v>
      </c>
      <c r="AH25" s="190">
        <v>44958</v>
      </c>
      <c r="AI25" s="190">
        <v>45261</v>
      </c>
      <c r="AJ25" s="191" t="s">
        <v>263</v>
      </c>
      <c r="AK25" s="143">
        <v>1</v>
      </c>
      <c r="AL25" s="192" t="s">
        <v>264</v>
      </c>
      <c r="AM25" s="143">
        <v>1</v>
      </c>
      <c r="AN25" s="193" t="s">
        <v>113</v>
      </c>
      <c r="AO25" s="143">
        <v>1</v>
      </c>
      <c r="AP25" s="194" t="s">
        <v>114</v>
      </c>
      <c r="AQ25" s="121" t="s">
        <v>265</v>
      </c>
      <c r="AR25" s="121" t="s">
        <v>217</v>
      </c>
      <c r="AS25" s="121" t="s">
        <v>266</v>
      </c>
      <c r="AT25" s="122" t="s">
        <v>267</v>
      </c>
      <c r="AU25" s="122" t="s">
        <v>268</v>
      </c>
      <c r="AV25" s="121" t="s">
        <v>217</v>
      </c>
      <c r="AW25" s="124"/>
      <c r="AX25" s="125"/>
      <c r="AY25" s="153"/>
      <c r="AZ25" s="182"/>
      <c r="BA25" s="98"/>
      <c r="BB25" s="99"/>
      <c r="BC25" s="1"/>
      <c r="BD25" s="1"/>
      <c r="BE25" s="1"/>
      <c r="BF25" s="1"/>
      <c r="BG25" s="1"/>
      <c r="BH25" s="1"/>
      <c r="BI25" s="1"/>
      <c r="BJ25" s="1"/>
      <c r="BK25" s="1"/>
      <c r="BL25" s="1"/>
      <c r="BM25" s="1"/>
      <c r="BN25" s="1"/>
      <c r="BO25" s="1"/>
    </row>
    <row r="26" spans="1:67" ht="127.5" customHeight="1">
      <c r="A26" s="542"/>
      <c r="B26" s="142"/>
      <c r="C26" s="142"/>
      <c r="D26" s="142"/>
      <c r="E26" s="142"/>
      <c r="F26" s="142"/>
      <c r="G26" s="142"/>
      <c r="H26" s="143"/>
      <c r="I26" s="144"/>
      <c r="J26" s="145"/>
      <c r="K26" s="145"/>
      <c r="L26" s="145"/>
      <c r="M26" s="144"/>
      <c r="N26" s="145"/>
      <c r="O26" s="146"/>
      <c r="P26" s="103">
        <v>2</v>
      </c>
      <c r="Q26" s="195" t="s">
        <v>269</v>
      </c>
      <c r="R26" s="103" t="str">
        <f t="shared" si="4"/>
        <v>Probabilidad</v>
      </c>
      <c r="S26" s="108" t="s">
        <v>145</v>
      </c>
      <c r="T26" s="108" t="s">
        <v>104</v>
      </c>
      <c r="U26" s="109" t="str">
        <f t="shared" si="5"/>
        <v>30%</v>
      </c>
      <c r="V26" s="108" t="s">
        <v>105</v>
      </c>
      <c r="W26" s="108" t="s">
        <v>106</v>
      </c>
      <c r="X26" s="108" t="s">
        <v>107</v>
      </c>
      <c r="Y26" s="110">
        <f t="shared" si="6"/>
        <v>0</v>
      </c>
      <c r="Z26" s="111" t="str">
        <f t="shared" si="7"/>
        <v>Muy Baja</v>
      </c>
      <c r="AA26" s="109">
        <f t="shared" si="8"/>
        <v>0</v>
      </c>
      <c r="AB26" s="111" t="str">
        <f t="shared" si="9"/>
        <v>Leve</v>
      </c>
      <c r="AC26" s="109">
        <f t="shared" si="10"/>
        <v>0</v>
      </c>
      <c r="AD26" s="112" t="str">
        <f t="shared" si="11"/>
        <v>Bajo</v>
      </c>
      <c r="AE26" s="108" t="s">
        <v>108</v>
      </c>
      <c r="AF26" s="132" t="s">
        <v>270</v>
      </c>
      <c r="AG26" s="103" t="s">
        <v>189</v>
      </c>
      <c r="AH26" s="114">
        <v>44958</v>
      </c>
      <c r="AI26" s="114">
        <v>45261</v>
      </c>
      <c r="AJ26" s="158" t="s">
        <v>271</v>
      </c>
      <c r="AK26" s="103">
        <v>2</v>
      </c>
      <c r="AL26" s="116" t="s">
        <v>272</v>
      </c>
      <c r="AM26" s="103">
        <v>2</v>
      </c>
      <c r="AN26" s="117" t="s">
        <v>113</v>
      </c>
      <c r="AO26" s="103">
        <v>2</v>
      </c>
      <c r="AP26" s="118" t="s">
        <v>114</v>
      </c>
      <c r="AQ26" s="97" t="s">
        <v>273</v>
      </c>
      <c r="AR26" s="97" t="s">
        <v>217</v>
      </c>
      <c r="AS26" s="97" t="s">
        <v>274</v>
      </c>
      <c r="AT26" s="119" t="s">
        <v>275</v>
      </c>
      <c r="AU26" s="119" t="s">
        <v>276</v>
      </c>
      <c r="AV26" s="97" t="s">
        <v>217</v>
      </c>
      <c r="AW26" s="124"/>
      <c r="AX26" s="125"/>
      <c r="AY26" s="126"/>
      <c r="AZ26" s="182"/>
      <c r="BA26" s="98"/>
      <c r="BB26" s="99"/>
      <c r="BC26" s="1"/>
      <c r="BD26" s="1"/>
      <c r="BE26" s="1"/>
      <c r="BF26" s="1"/>
      <c r="BG26" s="1"/>
      <c r="BH26" s="1"/>
      <c r="BI26" s="1"/>
      <c r="BJ26" s="1"/>
      <c r="BK26" s="1"/>
      <c r="BL26" s="1"/>
      <c r="BM26" s="1"/>
      <c r="BN26" s="1"/>
      <c r="BO26" s="1"/>
    </row>
    <row r="27" spans="1:67" ht="144" customHeight="1">
      <c r="A27" s="540">
        <v>9</v>
      </c>
      <c r="B27" s="127" t="s">
        <v>23</v>
      </c>
      <c r="C27" s="127" t="s">
        <v>130</v>
      </c>
      <c r="D27" s="127" t="s">
        <v>277</v>
      </c>
      <c r="E27" s="127" t="s">
        <v>278</v>
      </c>
      <c r="F27" s="127" t="s">
        <v>279</v>
      </c>
      <c r="G27" s="127" t="s">
        <v>100</v>
      </c>
      <c r="H27" s="128">
        <v>12</v>
      </c>
      <c r="I27" s="129" t="str">
        <f>IF(H27&lt;=0,"",IF(H27&lt;=2,"Muy Baja",IF(H27&lt;=24,"Baja",IF(H27&lt;=500,"Media",IF(H27&lt;=5000,"Alta","Muy Alta")))))</f>
        <v>Baja</v>
      </c>
      <c r="J27" s="130">
        <f>IF(I27="","",IF(I27="Muy Baja",0.2,IF(I27="Baja",0.4,IF(I27="Media",0.6,IF(I27="Alta",0.8,IF(I27="Muy Alta",1,))))))</f>
        <v>0.4</v>
      </c>
      <c r="K27" s="130" t="s">
        <v>101</v>
      </c>
      <c r="L27" s="130" t="str">
        <f>IF(NOT(ISERROR(MATCH(K27,'[1]Tabla Impacto'!$B$152:$B$154,0))),'[1]Tabla Impacto'!$F$154&amp;"Por favor no seleccionar los criterios de impacto(Afectación Económica o presupuestal y Pérdida Reputacional)",K27)</f>
        <v xml:space="preserve">     El riesgo afecta la imagen de la entidad con algunos usuarios de relevancia frente al logro de los objetivos</v>
      </c>
      <c r="M27" s="129" t="e">
        <f>IF(OR(L27='[1]Tabla Impacto'!$C$11,L27='[1]Tabla Impacto'!$D$11),"Leve",IF(OR(L27='[1]Tabla Impacto'!$C$12,L27='[1]Tabla Impacto'!$D$12),"Menor",IF(OR(L27='[1]Tabla Impacto'!$C$13,L27='[1]Tabla Impacto'!$D$13),"Moderado",IF(OR(#REF!='[1]Tabla Impacto'!$C$14,L27='[1]Tabla Impacto'!$D$14),"Mayor",IF(OR(L27='[1]Tabla Impacto'!$C$15,L3='[1]Tabla Impacto'!$D$15),"Catastrófico","")))))</f>
        <v>#REF!</v>
      </c>
      <c r="N27" s="130" t="e">
        <f>IF(M27="","",IF(M27="Leve",0.2,IF(M27="Menor",0.4,IF(M27="Moderado",0.6,IF(M27="Mayor",0.8,IF(M27="Catastrófico",1,))))))</f>
        <v>#REF!</v>
      </c>
      <c r="O27" s="131" t="e">
        <f>IF(OR(AND(I27="Muy Baja",M27="Leve"),AND(I27="Muy Baja",M27="Menor"),AND(I27="Baja",M27="Leve")),"Bajo",IF(OR(AND(I27="Muy baja",M27="Moderado"),AND(I27="Baja",M27="Menor"),AND(I27="Baja",M27="Moderado"),AND(I27="Media",M27="Leve"),AND(I27="Media",M27="Menor"),AND(I27="Media",M27="Moderado"),AND(I27="Alta",M27="Leve"),AND(I27="Alta",M27="Menor")),"Moderado",IF(OR(AND(I27="Muy Baja",M27="Mayor"),AND(I27="Baja",M27="Mayor"),AND(I27="Media",M27="Mayor"),AND(I27="Alta",M27="Moderado"),AND(I27="Alta",M27="Mayor"),AND(I27="Muy Alta",M27="Leve"),AND(I27="Muy Alta",M27="Menor"),AND(I27="Muy Alta",M27="Moderado"),AND(I27="Muy Alta",M27="Mayor")),"Alto",IF(OR(AND(I27="Muy Baja",M27="Catastrófico"),AND(I27="Baja",M27="Catastrófico"),AND(I27="Media",M27="Catastrófico"),AND(I27="Alta",M27="Catastrófico"),AND(I27="Muy Alta",M27="Catastrófico")),"Extremo",""))))</f>
        <v>#REF!</v>
      </c>
      <c r="P27" s="103">
        <v>1</v>
      </c>
      <c r="Q27" s="107" t="s">
        <v>280</v>
      </c>
      <c r="R27" s="103" t="s">
        <v>281</v>
      </c>
      <c r="S27" s="108" t="s">
        <v>103</v>
      </c>
      <c r="T27" s="108" t="s">
        <v>104</v>
      </c>
      <c r="U27" s="109" t="str">
        <f t="shared" si="5"/>
        <v>40%</v>
      </c>
      <c r="V27" s="108" t="s">
        <v>105</v>
      </c>
      <c r="W27" s="108" t="s">
        <v>106</v>
      </c>
      <c r="X27" s="108" t="s">
        <v>107</v>
      </c>
      <c r="Y27" s="110">
        <f t="shared" si="6"/>
        <v>0.24</v>
      </c>
      <c r="Z27" s="111" t="str">
        <f t="shared" si="7"/>
        <v>Baja</v>
      </c>
      <c r="AA27" s="109">
        <f t="shared" si="8"/>
        <v>0.24</v>
      </c>
      <c r="AB27" s="111" t="str">
        <f t="shared" si="9"/>
        <v/>
      </c>
      <c r="AC27" s="109" t="str">
        <f t="shared" si="10"/>
        <v/>
      </c>
      <c r="AD27" s="112" t="str">
        <f t="shared" si="11"/>
        <v/>
      </c>
      <c r="AE27" s="108" t="s">
        <v>108</v>
      </c>
      <c r="AF27" s="132" t="s">
        <v>282</v>
      </c>
      <c r="AG27" s="102" t="s">
        <v>214</v>
      </c>
      <c r="AH27" s="114">
        <v>44958</v>
      </c>
      <c r="AI27" s="114">
        <v>45261</v>
      </c>
      <c r="AJ27" s="102" t="s">
        <v>283</v>
      </c>
      <c r="AK27" s="103">
        <v>1</v>
      </c>
      <c r="AL27" s="116" t="s">
        <v>284</v>
      </c>
      <c r="AM27" s="103">
        <v>1</v>
      </c>
      <c r="AN27" s="117" t="s">
        <v>113</v>
      </c>
      <c r="AO27" s="103">
        <v>1</v>
      </c>
      <c r="AP27" s="118" t="s">
        <v>114</v>
      </c>
      <c r="AQ27" s="119" t="s">
        <v>285</v>
      </c>
      <c r="AR27" s="120" t="s">
        <v>286</v>
      </c>
      <c r="AS27" s="97" t="s">
        <v>287</v>
      </c>
      <c r="AT27" s="119" t="s">
        <v>288</v>
      </c>
      <c r="AU27" s="119" t="s">
        <v>289</v>
      </c>
      <c r="AV27" s="120" t="s">
        <v>286</v>
      </c>
      <c r="AW27" s="124"/>
      <c r="AX27" s="125"/>
      <c r="AY27" s="196"/>
      <c r="AZ27" s="197"/>
      <c r="BA27" s="98"/>
      <c r="BB27" s="99"/>
      <c r="BC27" s="1"/>
      <c r="BD27" s="1"/>
      <c r="BE27" s="1"/>
      <c r="BF27" s="1"/>
      <c r="BG27" s="1"/>
      <c r="BH27" s="1"/>
      <c r="BI27" s="1"/>
      <c r="BJ27" s="1"/>
      <c r="BK27" s="1"/>
      <c r="BL27" s="1"/>
      <c r="BM27" s="1"/>
      <c r="BN27" s="1"/>
      <c r="BO27" s="1"/>
    </row>
    <row r="28" spans="1:67" ht="103.5" customHeight="1">
      <c r="A28" s="541"/>
      <c r="B28" s="135"/>
      <c r="C28" s="135"/>
      <c r="D28" s="135"/>
      <c r="E28" s="135"/>
      <c r="F28" s="135"/>
      <c r="G28" s="135"/>
      <c r="H28" s="136"/>
      <c r="I28" s="137"/>
      <c r="J28" s="138"/>
      <c r="K28" s="138"/>
      <c r="L28" s="138"/>
      <c r="M28" s="137"/>
      <c r="N28" s="138"/>
      <c r="O28" s="139"/>
      <c r="P28" s="103">
        <v>2</v>
      </c>
      <c r="Q28" s="107" t="s">
        <v>290</v>
      </c>
      <c r="R28" s="103" t="s">
        <v>281</v>
      </c>
      <c r="S28" s="108" t="s">
        <v>103</v>
      </c>
      <c r="T28" s="108" t="s">
        <v>104</v>
      </c>
      <c r="U28" s="109" t="str">
        <f t="shared" si="5"/>
        <v>40%</v>
      </c>
      <c r="V28" s="108" t="s">
        <v>105</v>
      </c>
      <c r="W28" s="108" t="s">
        <v>106</v>
      </c>
      <c r="X28" s="108" t="s">
        <v>107</v>
      </c>
      <c r="Y28" s="110">
        <f t="shared" si="6"/>
        <v>0</v>
      </c>
      <c r="Z28" s="111" t="str">
        <f t="shared" si="7"/>
        <v>Muy Baja</v>
      </c>
      <c r="AA28" s="109">
        <f t="shared" si="8"/>
        <v>0</v>
      </c>
      <c r="AB28" s="111" t="str">
        <f t="shared" si="9"/>
        <v>Leve</v>
      </c>
      <c r="AC28" s="109">
        <f t="shared" si="10"/>
        <v>0</v>
      </c>
      <c r="AD28" s="112" t="str">
        <f t="shared" si="11"/>
        <v>Bajo</v>
      </c>
      <c r="AE28" s="108" t="s">
        <v>108</v>
      </c>
      <c r="AF28" s="132" t="s">
        <v>291</v>
      </c>
      <c r="AG28" s="103" t="s">
        <v>214</v>
      </c>
      <c r="AH28" s="114">
        <v>44958</v>
      </c>
      <c r="AI28" s="114">
        <v>45261</v>
      </c>
      <c r="AJ28" s="102" t="s">
        <v>292</v>
      </c>
      <c r="AK28" s="103">
        <v>2</v>
      </c>
      <c r="AL28" s="116" t="s">
        <v>293</v>
      </c>
      <c r="AM28" s="103">
        <v>2</v>
      </c>
      <c r="AN28" s="117" t="s">
        <v>113</v>
      </c>
      <c r="AO28" s="103">
        <v>2</v>
      </c>
      <c r="AP28" s="118" t="s">
        <v>114</v>
      </c>
      <c r="AQ28" s="97" t="s">
        <v>294</v>
      </c>
      <c r="AR28" s="120" t="s">
        <v>286</v>
      </c>
      <c r="AS28" s="97" t="s">
        <v>295</v>
      </c>
      <c r="AT28" s="119" t="s">
        <v>296</v>
      </c>
      <c r="AU28" s="97" t="s">
        <v>297</v>
      </c>
      <c r="AV28" s="120" t="s">
        <v>286</v>
      </c>
      <c r="AW28" s="124"/>
      <c r="AX28" s="125"/>
      <c r="AY28" s="126"/>
      <c r="AZ28" s="197"/>
      <c r="BA28" s="98"/>
      <c r="BB28" s="99"/>
      <c r="BC28" s="1"/>
      <c r="BD28" s="1"/>
      <c r="BE28" s="1"/>
      <c r="BF28" s="1"/>
      <c r="BG28" s="1"/>
      <c r="BH28" s="1"/>
      <c r="BI28" s="1"/>
      <c r="BJ28" s="1"/>
      <c r="BK28" s="1"/>
      <c r="BL28" s="1"/>
      <c r="BM28" s="1"/>
      <c r="BN28" s="1"/>
      <c r="BO28" s="1"/>
    </row>
    <row r="29" spans="1:67" ht="270" customHeight="1">
      <c r="A29" s="542"/>
      <c r="B29" s="142"/>
      <c r="C29" s="142"/>
      <c r="D29" s="142"/>
      <c r="E29" s="142"/>
      <c r="F29" s="142"/>
      <c r="G29" s="142"/>
      <c r="H29" s="143"/>
      <c r="I29" s="144"/>
      <c r="J29" s="145"/>
      <c r="K29" s="145"/>
      <c r="L29" s="145"/>
      <c r="M29" s="144"/>
      <c r="N29" s="145"/>
      <c r="O29" s="146"/>
      <c r="P29" s="103">
        <v>3</v>
      </c>
      <c r="Q29" s="107" t="s">
        <v>298</v>
      </c>
      <c r="R29" s="103" t="s">
        <v>281</v>
      </c>
      <c r="S29" s="108" t="s">
        <v>145</v>
      </c>
      <c r="T29" s="108" t="s">
        <v>104</v>
      </c>
      <c r="U29" s="109" t="str">
        <f t="shared" si="5"/>
        <v>30%</v>
      </c>
      <c r="V29" s="108" t="s">
        <v>105</v>
      </c>
      <c r="W29" s="108" t="s">
        <v>106</v>
      </c>
      <c r="X29" s="108" t="s">
        <v>107</v>
      </c>
      <c r="Y29" s="110">
        <f t="shared" si="6"/>
        <v>0</v>
      </c>
      <c r="Z29" s="111" t="str">
        <f t="shared" si="7"/>
        <v>Muy Baja</v>
      </c>
      <c r="AA29" s="109">
        <f t="shared" si="8"/>
        <v>0</v>
      </c>
      <c r="AB29" s="111" t="str">
        <f t="shared" si="9"/>
        <v>Leve</v>
      </c>
      <c r="AC29" s="109">
        <f t="shared" si="10"/>
        <v>0</v>
      </c>
      <c r="AD29" s="112" t="str">
        <f t="shared" si="11"/>
        <v>Bajo</v>
      </c>
      <c r="AE29" s="108" t="s">
        <v>108</v>
      </c>
      <c r="AF29" s="132" t="s">
        <v>299</v>
      </c>
      <c r="AG29" s="103" t="s">
        <v>252</v>
      </c>
      <c r="AH29" s="114">
        <v>44958</v>
      </c>
      <c r="AI29" s="114">
        <v>45261</v>
      </c>
      <c r="AJ29" s="102" t="s">
        <v>300</v>
      </c>
      <c r="AK29" s="103">
        <v>3</v>
      </c>
      <c r="AL29" s="116" t="s">
        <v>301</v>
      </c>
      <c r="AM29" s="103">
        <v>3</v>
      </c>
      <c r="AN29" s="117" t="s">
        <v>113</v>
      </c>
      <c r="AO29" s="103">
        <v>3</v>
      </c>
      <c r="AP29" s="118" t="s">
        <v>114</v>
      </c>
      <c r="AQ29" s="97" t="s">
        <v>302</v>
      </c>
      <c r="AR29" s="120" t="s">
        <v>286</v>
      </c>
      <c r="AS29" s="97" t="s">
        <v>303</v>
      </c>
      <c r="AT29" s="119" t="s">
        <v>304</v>
      </c>
      <c r="AU29" s="198" t="s">
        <v>305</v>
      </c>
      <c r="AV29" s="199"/>
      <c r="AW29" s="124"/>
      <c r="AX29" s="125"/>
      <c r="AY29" s="196"/>
      <c r="AZ29" s="200"/>
      <c r="BA29" s="98"/>
      <c r="BB29" s="99"/>
      <c r="BC29" s="1"/>
      <c r="BD29" s="1"/>
      <c r="BE29" s="1"/>
      <c r="BF29" s="1"/>
      <c r="BG29" s="1"/>
      <c r="BH29" s="1"/>
      <c r="BI29" s="1"/>
      <c r="BJ29" s="1"/>
      <c r="BK29" s="1"/>
      <c r="BL29" s="1"/>
      <c r="BM29" s="1"/>
      <c r="BN29" s="1"/>
      <c r="BO29" s="1"/>
    </row>
    <row r="30" spans="1:67" ht="112.5" customHeight="1">
      <c r="A30" s="540">
        <v>10</v>
      </c>
      <c r="B30" s="127" t="s">
        <v>24</v>
      </c>
      <c r="C30" s="127" t="s">
        <v>306</v>
      </c>
      <c r="D30" s="127" t="s">
        <v>307</v>
      </c>
      <c r="E30" s="127" t="s">
        <v>308</v>
      </c>
      <c r="F30" s="127" t="s">
        <v>309</v>
      </c>
      <c r="G30" s="127" t="s">
        <v>100</v>
      </c>
      <c r="H30" s="128">
        <v>16</v>
      </c>
      <c r="I30" s="129" t="str">
        <f>IF(H30&lt;=0,"",IF(H30&lt;=2,"Muy Baja",IF(H30&lt;=24,"Baja",IF(H30&lt;=500,"Media",IF(H30&lt;=5000,"Alta","Muy Alta")))))</f>
        <v>Baja</v>
      </c>
      <c r="J30" s="130">
        <f>IF(I30="","",IF(I30="Muy Baja",0.2,IF(I30="Baja",0.4,IF(I30="Media",0.6,IF(I30="Alta",0.8,IF(I30="Muy Alta",1,))))))</f>
        <v>0.4</v>
      </c>
      <c r="K30" s="130" t="s">
        <v>310</v>
      </c>
      <c r="L30" s="130" t="str">
        <f>IF(NOT(ISERROR(MATCH(K30,'[1]Tabla Impacto'!$B$152:$B$154,0))),'[1]Tabla Impacto'!$F$154&amp;"Por favor no seleccionar los criterios de impacto(Afectación Económica o presupuestal y Pérdida Reputacional)",K30)</f>
        <v xml:space="preserve">     Afectación menor a 10 SMLMV .</v>
      </c>
      <c r="M30" s="129" t="e">
        <f>IF(OR(L30='[1]Tabla Impacto'!$C$11,L30='[1]Tabla Impacto'!$D$11),"Leve",IF(OR(L30='[1]Tabla Impacto'!$C$12,L30='[1]Tabla Impacto'!$D$12),"Menor",IF(OR(L30='[1]Tabla Impacto'!$C$13,L30='[1]Tabla Impacto'!$D$13),"Moderado",IF(OR(#REF!='[1]Tabla Impacto'!$C$14,L30='[1]Tabla Impacto'!$D$14),"Mayor",IF(OR(L30='[1]Tabla Impacto'!$C$15,#REF!='[1]Tabla Impacto'!$D$15),"Catastrófico","")))))</f>
        <v>#REF!</v>
      </c>
      <c r="N30" s="130" t="e">
        <f>IF(M30="","",IF(M30="Leve",0.2,IF(M30="Menor",0.4,IF(M30="Moderado",0.6,IF(M30="Mayor",0.8,IF(M30="Catastrófico",1,))))))</f>
        <v>#REF!</v>
      </c>
      <c r="O30" s="131" t="e">
        <f>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#REF!</v>
      </c>
      <c r="P30" s="103">
        <v>1</v>
      </c>
      <c r="Q30" s="107" t="s">
        <v>311</v>
      </c>
      <c r="R30" s="103" t="str">
        <f t="shared" ref="R30:R58" si="20">IF(OR(S30="Preventivo",S30="Detectivo"),"Probabilidad",IF(S30="Correctivo","Impacto",""))</f>
        <v>Probabilidad</v>
      </c>
      <c r="S30" s="108" t="s">
        <v>145</v>
      </c>
      <c r="T30" s="108" t="s">
        <v>104</v>
      </c>
      <c r="U30" s="109" t="str">
        <f t="shared" si="5"/>
        <v>30%</v>
      </c>
      <c r="V30" s="108" t="s">
        <v>105</v>
      </c>
      <c r="W30" s="108" t="s">
        <v>106</v>
      </c>
      <c r="X30" s="108" t="s">
        <v>107</v>
      </c>
      <c r="Y30" s="110">
        <f t="shared" si="6"/>
        <v>0.28000000000000003</v>
      </c>
      <c r="Z30" s="111" t="str">
        <f t="shared" si="7"/>
        <v>Baja</v>
      </c>
      <c r="AA30" s="109">
        <f t="shared" si="8"/>
        <v>0.28000000000000003</v>
      </c>
      <c r="AB30" s="111" t="str">
        <f t="shared" si="9"/>
        <v/>
      </c>
      <c r="AC30" s="109" t="str">
        <f t="shared" si="10"/>
        <v/>
      </c>
      <c r="AD30" s="112" t="str">
        <f t="shared" si="11"/>
        <v/>
      </c>
      <c r="AE30" s="108" t="s">
        <v>108</v>
      </c>
      <c r="AF30" s="132" t="s">
        <v>312</v>
      </c>
      <c r="AG30" s="102" t="s">
        <v>110</v>
      </c>
      <c r="AH30" s="114">
        <v>44958</v>
      </c>
      <c r="AI30" s="114">
        <v>45261</v>
      </c>
      <c r="AJ30" s="115" t="s">
        <v>313</v>
      </c>
      <c r="AK30" s="103">
        <v>1</v>
      </c>
      <c r="AL30" s="116" t="s">
        <v>314</v>
      </c>
      <c r="AM30" s="103">
        <v>1</v>
      </c>
      <c r="AN30" s="117" t="s">
        <v>113</v>
      </c>
      <c r="AO30" s="103">
        <v>1</v>
      </c>
      <c r="AP30" s="118" t="s">
        <v>114</v>
      </c>
      <c r="AQ30" s="97" t="s">
        <v>315</v>
      </c>
      <c r="AR30" s="120" t="s">
        <v>316</v>
      </c>
      <c r="AS30" s="97" t="s">
        <v>317</v>
      </c>
      <c r="AT30" s="119" t="s">
        <v>318</v>
      </c>
      <c r="AU30" s="201"/>
      <c r="AV30" s="202"/>
      <c r="AW30" s="124"/>
      <c r="AX30" s="125"/>
      <c r="AY30" s="96"/>
      <c r="AZ30" s="124"/>
      <c r="BA30" s="98"/>
      <c r="BB30" s="99"/>
      <c r="BC30" s="1"/>
      <c r="BD30" s="1"/>
      <c r="BE30" s="1"/>
      <c r="BF30" s="1"/>
      <c r="BG30" s="1"/>
      <c r="BH30" s="1"/>
      <c r="BI30" s="1"/>
      <c r="BJ30" s="1"/>
      <c r="BK30" s="1"/>
      <c r="BL30" s="1"/>
      <c r="BM30" s="1"/>
      <c r="BN30" s="1"/>
      <c r="BO30" s="1"/>
    </row>
    <row r="31" spans="1:67" ht="186.75" customHeight="1">
      <c r="A31" s="541"/>
      <c r="B31" s="135"/>
      <c r="C31" s="135"/>
      <c r="D31" s="135"/>
      <c r="E31" s="135"/>
      <c r="F31" s="135"/>
      <c r="G31" s="135"/>
      <c r="H31" s="136"/>
      <c r="I31" s="137"/>
      <c r="J31" s="138"/>
      <c r="K31" s="138"/>
      <c r="L31" s="138"/>
      <c r="M31" s="137"/>
      <c r="N31" s="138"/>
      <c r="O31" s="139"/>
      <c r="P31" s="103">
        <v>2</v>
      </c>
      <c r="Q31" s="107" t="s">
        <v>319</v>
      </c>
      <c r="R31" s="103" t="str">
        <f t="shared" si="20"/>
        <v>Probabilidad</v>
      </c>
      <c r="S31" s="108" t="s">
        <v>103</v>
      </c>
      <c r="T31" s="108" t="s">
        <v>104</v>
      </c>
      <c r="U31" s="109" t="str">
        <f t="shared" si="5"/>
        <v>40%</v>
      </c>
      <c r="V31" s="108" t="s">
        <v>105</v>
      </c>
      <c r="W31" s="108" t="s">
        <v>106</v>
      </c>
      <c r="X31" s="108" t="s">
        <v>107</v>
      </c>
      <c r="Y31" s="110">
        <f t="shared" si="6"/>
        <v>0</v>
      </c>
      <c r="Z31" s="111" t="str">
        <f t="shared" si="7"/>
        <v>Muy Baja</v>
      </c>
      <c r="AA31" s="109">
        <f t="shared" si="8"/>
        <v>0</v>
      </c>
      <c r="AB31" s="111" t="str">
        <f t="shared" si="9"/>
        <v>Leve</v>
      </c>
      <c r="AC31" s="109">
        <f t="shared" si="10"/>
        <v>0</v>
      </c>
      <c r="AD31" s="112" t="str">
        <f t="shared" si="11"/>
        <v>Bajo</v>
      </c>
      <c r="AE31" s="108" t="s">
        <v>108</v>
      </c>
      <c r="AF31" s="132" t="s">
        <v>320</v>
      </c>
      <c r="AG31" s="102" t="s">
        <v>110</v>
      </c>
      <c r="AH31" s="114">
        <v>44958</v>
      </c>
      <c r="AI31" s="114">
        <v>45261</v>
      </c>
      <c r="AJ31" s="115" t="s">
        <v>321</v>
      </c>
      <c r="AK31" s="103">
        <v>2</v>
      </c>
      <c r="AL31" s="116" t="s">
        <v>322</v>
      </c>
      <c r="AM31" s="103">
        <v>2</v>
      </c>
      <c r="AN31" s="117" t="s">
        <v>113</v>
      </c>
      <c r="AO31" s="103">
        <v>2</v>
      </c>
      <c r="AP31" s="118" t="s">
        <v>114</v>
      </c>
      <c r="AQ31" s="97" t="s">
        <v>323</v>
      </c>
      <c r="AR31" s="148" t="s">
        <v>316</v>
      </c>
      <c r="AS31" s="97" t="s">
        <v>324</v>
      </c>
      <c r="AT31" s="119" t="s">
        <v>325</v>
      </c>
      <c r="AU31" s="123"/>
      <c r="AV31" s="177"/>
      <c r="AW31" s="203"/>
      <c r="AX31" s="125"/>
      <c r="AY31" s="126"/>
      <c r="AZ31" s="141"/>
      <c r="BA31" s="98"/>
      <c r="BB31" s="99"/>
      <c r="BC31" s="1"/>
      <c r="BD31" s="1"/>
      <c r="BE31" s="1"/>
      <c r="BF31" s="1"/>
      <c r="BG31" s="1"/>
      <c r="BH31" s="1"/>
      <c r="BI31" s="1"/>
      <c r="BJ31" s="1"/>
      <c r="BK31" s="1"/>
      <c r="BL31" s="1"/>
      <c r="BM31" s="1"/>
      <c r="BN31" s="1"/>
      <c r="BO31" s="1"/>
    </row>
    <row r="32" spans="1:67" ht="195.75" customHeight="1">
      <c r="A32" s="542"/>
      <c r="B32" s="142"/>
      <c r="C32" s="142"/>
      <c r="D32" s="142"/>
      <c r="E32" s="142"/>
      <c r="F32" s="142"/>
      <c r="G32" s="142"/>
      <c r="H32" s="143"/>
      <c r="I32" s="144"/>
      <c r="J32" s="145"/>
      <c r="K32" s="145"/>
      <c r="L32" s="145"/>
      <c r="M32" s="144"/>
      <c r="N32" s="145"/>
      <c r="O32" s="146"/>
      <c r="P32" s="103">
        <v>3</v>
      </c>
      <c r="Q32" s="204" t="s">
        <v>326</v>
      </c>
      <c r="R32" s="103" t="str">
        <f t="shared" si="20"/>
        <v>Probabilidad</v>
      </c>
      <c r="S32" s="108" t="s">
        <v>103</v>
      </c>
      <c r="T32" s="108" t="s">
        <v>104</v>
      </c>
      <c r="U32" s="109" t="str">
        <f t="shared" si="5"/>
        <v>40%</v>
      </c>
      <c r="V32" s="108" t="s">
        <v>105</v>
      </c>
      <c r="W32" s="108" t="s">
        <v>106</v>
      </c>
      <c r="X32" s="108" t="s">
        <v>107</v>
      </c>
      <c r="Y32" s="110">
        <f t="shared" si="6"/>
        <v>0</v>
      </c>
      <c r="Z32" s="111" t="str">
        <f t="shared" si="7"/>
        <v>Muy Baja</v>
      </c>
      <c r="AA32" s="109">
        <f t="shared" si="8"/>
        <v>0</v>
      </c>
      <c r="AB32" s="111" t="str">
        <f t="shared" si="9"/>
        <v>Leve</v>
      </c>
      <c r="AC32" s="109">
        <f t="shared" si="10"/>
        <v>0</v>
      </c>
      <c r="AD32" s="112" t="str">
        <f t="shared" si="11"/>
        <v>Bajo</v>
      </c>
      <c r="AE32" s="108" t="s">
        <v>108</v>
      </c>
      <c r="AF32" s="132" t="s">
        <v>327</v>
      </c>
      <c r="AG32" s="102" t="s">
        <v>110</v>
      </c>
      <c r="AH32" s="114">
        <v>44958</v>
      </c>
      <c r="AI32" s="114">
        <v>45261</v>
      </c>
      <c r="AJ32" s="115" t="s">
        <v>328</v>
      </c>
      <c r="AK32" s="103">
        <v>3</v>
      </c>
      <c r="AL32" s="116" t="s">
        <v>322</v>
      </c>
      <c r="AM32" s="103">
        <v>3</v>
      </c>
      <c r="AN32" s="117" t="s">
        <v>113</v>
      </c>
      <c r="AO32" s="103">
        <v>3</v>
      </c>
      <c r="AP32" s="118" t="s">
        <v>114</v>
      </c>
      <c r="AQ32" s="97" t="s">
        <v>329</v>
      </c>
      <c r="AR32" s="120" t="s">
        <v>330</v>
      </c>
      <c r="AS32" s="97" t="s">
        <v>331</v>
      </c>
      <c r="AT32" s="119" t="s">
        <v>332</v>
      </c>
      <c r="AU32" s="123"/>
      <c r="AV32" s="177"/>
      <c r="AW32" s="203"/>
      <c r="AX32" s="125"/>
      <c r="AY32" s="205"/>
      <c r="AZ32" s="206"/>
      <c r="BA32" s="98"/>
      <c r="BB32" s="207"/>
      <c r="BC32" s="1"/>
      <c r="BD32" s="1"/>
      <c r="BE32" s="1"/>
      <c r="BF32" s="1"/>
      <c r="BG32" s="1"/>
      <c r="BH32" s="1"/>
      <c r="BI32" s="1"/>
      <c r="BJ32" s="1"/>
      <c r="BK32" s="1"/>
      <c r="BL32" s="1"/>
      <c r="BM32" s="1"/>
      <c r="BN32" s="1"/>
      <c r="BO32" s="1"/>
    </row>
    <row r="33" spans="1:67" ht="156.75" customHeight="1">
      <c r="A33" s="543">
        <v>11</v>
      </c>
      <c r="B33" s="127" t="s">
        <v>333</v>
      </c>
      <c r="C33" s="208" t="s">
        <v>306</v>
      </c>
      <c r="D33" s="208" t="s">
        <v>334</v>
      </c>
      <c r="E33" s="208" t="s">
        <v>335</v>
      </c>
      <c r="F33" s="208" t="s">
        <v>336</v>
      </c>
      <c r="G33" s="208" t="s">
        <v>337</v>
      </c>
      <c r="H33" s="209">
        <v>10</v>
      </c>
      <c r="I33" s="210" t="str">
        <f>IF(H33&lt;=0,"",IF(H33&lt;=2,"Muy Baja",IF(H33&lt;=24,"Baja",IF(H33&lt;=500,"Media",IF(H33&lt;=5000,"Alta","Muy Alta")))))</f>
        <v>Baja</v>
      </c>
      <c r="J33" s="211">
        <f>IF(I33="","",IF(I33="Muy Baja",0.2,IF(I33="Baja",0.4,IF(I33="Media",0.6,IF(I33="Alta",0.8,IF(I33="Muy Alta",1,))))))</f>
        <v>0.4</v>
      </c>
      <c r="K33" s="211" t="s">
        <v>310</v>
      </c>
      <c r="L33" s="211" t="str">
        <f>IF(NOT(ISERROR(MATCH(K33,'[1]Tabla Impacto'!$B$152:$B$154,0))),'[1]Tabla Impacto'!$F$154&amp;"Por favor no seleccionar los criterios de impacto(Afectación Económica o presupuestal y Pérdida Reputacional)",K33)</f>
        <v xml:space="preserve">     Afectación menor a 10 SMLMV .</v>
      </c>
      <c r="M33" s="210" t="e">
        <f>IF(OR(L33='[1]Tabla Impacto'!$C$11,L33='[1]Tabla Impacto'!$D$11),"Leve",IF(OR(L33='[1]Tabla Impacto'!$C$12,L33='[1]Tabla Impacto'!$D$12),"Menor",IF(OR(L33='[1]Tabla Impacto'!$C$13,L33='[1]Tabla Impacto'!$D$13),"Moderado",IF(OR(L45='[1]Tabla Impacto'!$C$14,L33='[1]Tabla Impacto'!$D$14),"Mayor",IF(OR(L33='[1]Tabla Impacto'!$C$15,#REF!='[1]Tabla Impacto'!$D$15),"Catastrófico","")))))</f>
        <v>#REF!</v>
      </c>
      <c r="N33" s="211" t="e">
        <f>IF(M33="","",IF(M33="Leve",0.2,IF(M33="Menor",0.4,IF(M33="Moderado",0.6,IF(M33="Mayor",0.8,IF(M33="Catastrófico",1,))))))</f>
        <v>#REF!</v>
      </c>
      <c r="O33" s="212" t="e">
        <f>IF(OR(AND(I33="Muy Baja",M33="Leve"),AND(I33="Muy Baja",M33="Menor"),AND(I33="Baja",M33="Leve")),"Bajo",IF(OR(AND(I33="Muy baja",M33="Moderado"),AND(I33="Baja",M33="Menor"),AND(I33="Baja",M33="Moderado"),AND(I33="Media",M33="Leve"),AND(I33="Media",M33="Menor"),AND(I33="Media",M33="Moderado"),AND(I33="Alta",M33="Leve"),AND(I33="Alta",M33="Menor")),"Moderado",IF(OR(AND(I33="Muy Baja",M33="Mayor"),AND(I33="Baja",M33="Mayor"),AND(I33="Media",M33="Mayor"),AND(I33="Alta",M33="Moderado"),AND(I33="Alta",M33="Mayor"),AND(I33="Muy Alta",M33="Leve"),AND(I33="Muy Alta",M33="Menor"),AND(I33="Muy Alta",M33="Moderado"),AND(I33="Muy Alta",M33="Mayor")),"Alto",IF(OR(AND(I33="Muy Baja",M33="Catastrófico"),AND(I33="Baja",M33="Catastrófico"),AND(I33="Media",M33="Catastrófico"),AND(I33="Alta",M33="Catastrófico"),AND(I33="Muy Alta",M33="Catastrófico")),"Extremo",""))))</f>
        <v>#REF!</v>
      </c>
      <c r="P33" s="213">
        <v>1</v>
      </c>
      <c r="Q33" s="107" t="s">
        <v>338</v>
      </c>
      <c r="R33" s="213" t="str">
        <f t="shared" si="20"/>
        <v>Probabilidad</v>
      </c>
      <c r="S33" s="214" t="s">
        <v>103</v>
      </c>
      <c r="T33" s="214" t="s">
        <v>104</v>
      </c>
      <c r="U33" s="215" t="str">
        <f t="shared" si="5"/>
        <v>40%</v>
      </c>
      <c r="V33" s="214" t="s">
        <v>105</v>
      </c>
      <c r="W33" s="214" t="s">
        <v>106</v>
      </c>
      <c r="X33" s="214" t="s">
        <v>107</v>
      </c>
      <c r="Y33" s="216">
        <f t="shared" si="6"/>
        <v>0.24</v>
      </c>
      <c r="Z33" s="217" t="str">
        <f t="shared" si="7"/>
        <v>Baja</v>
      </c>
      <c r="AA33" s="215">
        <f t="shared" si="8"/>
        <v>0.24</v>
      </c>
      <c r="AB33" s="217" t="str">
        <f t="shared" si="9"/>
        <v/>
      </c>
      <c r="AC33" s="215" t="str">
        <f t="shared" si="10"/>
        <v/>
      </c>
      <c r="AD33" s="218" t="str">
        <f t="shared" si="11"/>
        <v/>
      </c>
      <c r="AE33" s="214" t="s">
        <v>108</v>
      </c>
      <c r="AF33" s="132" t="s">
        <v>339</v>
      </c>
      <c r="AG33" s="219" t="s">
        <v>110</v>
      </c>
      <c r="AH33" s="114">
        <v>44958</v>
      </c>
      <c r="AI33" s="114">
        <v>45261</v>
      </c>
      <c r="AJ33" s="220" t="s">
        <v>340</v>
      </c>
      <c r="AK33" s="213">
        <v>1</v>
      </c>
      <c r="AL33" s="155" t="s">
        <v>341</v>
      </c>
      <c r="AM33" s="213">
        <v>1</v>
      </c>
      <c r="AN33" s="117" t="s">
        <v>113</v>
      </c>
      <c r="AO33" s="213">
        <v>1</v>
      </c>
      <c r="AP33" s="118" t="s">
        <v>114</v>
      </c>
      <c r="AQ33" s="97" t="s">
        <v>342</v>
      </c>
      <c r="AR33" s="120" t="s">
        <v>343</v>
      </c>
      <c r="AS33" s="97" t="s">
        <v>344</v>
      </c>
      <c r="AT33" s="119" t="s">
        <v>345</v>
      </c>
      <c r="AU33" s="221"/>
      <c r="AV33" s="222"/>
      <c r="AW33" s="124"/>
      <c r="AX33" s="223"/>
      <c r="AY33" s="224"/>
      <c r="AZ33" s="222"/>
      <c r="BA33" s="225"/>
      <c r="BB33" s="99"/>
      <c r="BC33" s="226"/>
      <c r="BD33" s="226"/>
      <c r="BE33" s="226"/>
      <c r="BF33" s="226"/>
      <c r="BG33" s="226"/>
      <c r="BH33" s="226"/>
      <c r="BI33" s="226"/>
      <c r="BJ33" s="226"/>
      <c r="BK33" s="226"/>
      <c r="BL33" s="1"/>
      <c r="BM33" s="1"/>
      <c r="BN33" s="1"/>
      <c r="BO33" s="1"/>
    </row>
    <row r="34" spans="1:67" ht="253.5" customHeight="1">
      <c r="A34" s="541"/>
      <c r="B34" s="135"/>
      <c r="C34" s="227"/>
      <c r="D34" s="227"/>
      <c r="E34" s="227"/>
      <c r="F34" s="227"/>
      <c r="G34" s="227"/>
      <c r="H34" s="228"/>
      <c r="I34" s="229"/>
      <c r="J34" s="230"/>
      <c r="K34" s="230"/>
      <c r="L34" s="230"/>
      <c r="M34" s="229"/>
      <c r="N34" s="230"/>
      <c r="O34" s="231"/>
      <c r="P34" s="213">
        <v>2</v>
      </c>
      <c r="Q34" s="107" t="s">
        <v>346</v>
      </c>
      <c r="R34" s="213" t="str">
        <f t="shared" si="20"/>
        <v>Probabilidad</v>
      </c>
      <c r="S34" s="214" t="s">
        <v>103</v>
      </c>
      <c r="T34" s="214" t="s">
        <v>104</v>
      </c>
      <c r="U34" s="215" t="str">
        <f t="shared" si="5"/>
        <v>40%</v>
      </c>
      <c r="V34" s="214" t="s">
        <v>105</v>
      </c>
      <c r="W34" s="214" t="s">
        <v>106</v>
      </c>
      <c r="X34" s="214" t="s">
        <v>107</v>
      </c>
      <c r="Y34" s="216">
        <f t="shared" si="6"/>
        <v>0</v>
      </c>
      <c r="Z34" s="217" t="str">
        <f t="shared" si="7"/>
        <v>Muy Baja</v>
      </c>
      <c r="AA34" s="215">
        <f t="shared" si="8"/>
        <v>0</v>
      </c>
      <c r="AB34" s="217" t="str">
        <f t="shared" si="9"/>
        <v>Leve</v>
      </c>
      <c r="AC34" s="215">
        <f t="shared" si="10"/>
        <v>0</v>
      </c>
      <c r="AD34" s="218" t="str">
        <f t="shared" si="11"/>
        <v>Bajo</v>
      </c>
      <c r="AE34" s="214" t="s">
        <v>108</v>
      </c>
      <c r="AF34" s="132" t="s">
        <v>347</v>
      </c>
      <c r="AG34" s="213" t="s">
        <v>189</v>
      </c>
      <c r="AH34" s="114">
        <v>44958</v>
      </c>
      <c r="AI34" s="114">
        <v>45261</v>
      </c>
      <c r="AJ34" s="220" t="s">
        <v>348</v>
      </c>
      <c r="AK34" s="213">
        <v>2</v>
      </c>
      <c r="AL34" s="155" t="s">
        <v>349</v>
      </c>
      <c r="AM34" s="213">
        <v>2</v>
      </c>
      <c r="AN34" s="117" t="s">
        <v>113</v>
      </c>
      <c r="AO34" s="213">
        <v>2</v>
      </c>
      <c r="AP34" s="118" t="s">
        <v>114</v>
      </c>
      <c r="AQ34" s="97" t="s">
        <v>350</v>
      </c>
      <c r="AR34" s="120" t="s">
        <v>343</v>
      </c>
      <c r="AS34" s="97" t="s">
        <v>351</v>
      </c>
      <c r="AT34" s="119" t="s">
        <v>352</v>
      </c>
      <c r="AU34" s="232"/>
      <c r="AV34" s="141"/>
      <c r="AW34" s="124"/>
      <c r="AX34" s="223"/>
      <c r="AY34" s="233"/>
      <c r="AZ34" s="234"/>
      <c r="BA34" s="98"/>
      <c r="BB34" s="99"/>
      <c r="BC34" s="226"/>
      <c r="BD34" s="226"/>
      <c r="BE34" s="226"/>
      <c r="BF34" s="226"/>
      <c r="BG34" s="226"/>
      <c r="BH34" s="226"/>
      <c r="BI34" s="226"/>
      <c r="BJ34" s="226"/>
      <c r="BK34" s="226"/>
      <c r="BL34" s="1"/>
      <c r="BM34" s="1"/>
      <c r="BN34" s="1"/>
      <c r="BO34" s="1"/>
    </row>
    <row r="35" spans="1:67" ht="135" customHeight="1">
      <c r="A35" s="542"/>
      <c r="B35" s="142"/>
      <c r="C35" s="235"/>
      <c r="D35" s="235"/>
      <c r="E35" s="235"/>
      <c r="F35" s="235"/>
      <c r="G35" s="235"/>
      <c r="H35" s="236"/>
      <c r="I35" s="237"/>
      <c r="J35" s="238"/>
      <c r="K35" s="238"/>
      <c r="L35" s="238"/>
      <c r="M35" s="237"/>
      <c r="N35" s="238"/>
      <c r="O35" s="239"/>
      <c r="P35" s="213">
        <v>3</v>
      </c>
      <c r="Q35" s="107" t="s">
        <v>353</v>
      </c>
      <c r="R35" s="213" t="str">
        <f t="shared" si="20"/>
        <v>Probabilidad</v>
      </c>
      <c r="S35" s="214" t="s">
        <v>145</v>
      </c>
      <c r="T35" s="214" t="s">
        <v>104</v>
      </c>
      <c r="U35" s="215" t="str">
        <f t="shared" si="5"/>
        <v>30%</v>
      </c>
      <c r="V35" s="214" t="s">
        <v>105</v>
      </c>
      <c r="W35" s="214" t="s">
        <v>106</v>
      </c>
      <c r="X35" s="214" t="s">
        <v>107</v>
      </c>
      <c r="Y35" s="216">
        <f t="shared" si="6"/>
        <v>0</v>
      </c>
      <c r="Z35" s="217" t="str">
        <f t="shared" si="7"/>
        <v>Muy Baja</v>
      </c>
      <c r="AA35" s="215">
        <f t="shared" si="8"/>
        <v>0</v>
      </c>
      <c r="AB35" s="217" t="str">
        <f t="shared" si="9"/>
        <v>Leve</v>
      </c>
      <c r="AC35" s="215">
        <f t="shared" si="10"/>
        <v>0</v>
      </c>
      <c r="AD35" s="218" t="str">
        <f t="shared" si="11"/>
        <v>Bajo</v>
      </c>
      <c r="AE35" s="214" t="s">
        <v>108</v>
      </c>
      <c r="AF35" s="132" t="s">
        <v>354</v>
      </c>
      <c r="AG35" s="213" t="s">
        <v>110</v>
      </c>
      <c r="AH35" s="114">
        <v>44958</v>
      </c>
      <c r="AI35" s="114">
        <v>45261</v>
      </c>
      <c r="AJ35" s="220" t="s">
        <v>355</v>
      </c>
      <c r="AK35" s="213">
        <v>3</v>
      </c>
      <c r="AL35" s="155" t="s">
        <v>349</v>
      </c>
      <c r="AM35" s="213">
        <v>3</v>
      </c>
      <c r="AN35" s="117" t="s">
        <v>113</v>
      </c>
      <c r="AO35" s="213">
        <v>3</v>
      </c>
      <c r="AP35" s="118" t="s">
        <v>114</v>
      </c>
      <c r="AQ35" s="97" t="s">
        <v>356</v>
      </c>
      <c r="AR35" s="120" t="s">
        <v>343</v>
      </c>
      <c r="AS35" s="97" t="s">
        <v>357</v>
      </c>
      <c r="AT35" s="175" t="s">
        <v>358</v>
      </c>
      <c r="AU35" s="232"/>
      <c r="AV35" s="222"/>
      <c r="AW35" s="124"/>
      <c r="AX35" s="223"/>
      <c r="AY35" s="233"/>
      <c r="AZ35" s="240"/>
      <c r="BA35" s="225"/>
      <c r="BB35" s="241"/>
      <c r="BC35" s="226"/>
      <c r="BD35" s="226"/>
      <c r="BE35" s="226"/>
      <c r="BF35" s="226"/>
      <c r="BG35" s="226"/>
      <c r="BH35" s="226"/>
      <c r="BI35" s="226"/>
      <c r="BJ35" s="226"/>
      <c r="BK35" s="226"/>
      <c r="BL35" s="1"/>
      <c r="BM35" s="1"/>
      <c r="BN35" s="1"/>
      <c r="BO35" s="1"/>
    </row>
    <row r="36" spans="1:67" ht="310.5" customHeight="1">
      <c r="A36" s="543">
        <v>12</v>
      </c>
      <c r="B36" s="127" t="s">
        <v>333</v>
      </c>
      <c r="C36" s="208" t="s">
        <v>306</v>
      </c>
      <c r="D36" s="208" t="s">
        <v>359</v>
      </c>
      <c r="E36" s="208" t="s">
        <v>360</v>
      </c>
      <c r="F36" s="208" t="s">
        <v>361</v>
      </c>
      <c r="G36" s="208" t="s">
        <v>337</v>
      </c>
      <c r="H36" s="209">
        <v>365</v>
      </c>
      <c r="I36" s="210" t="str">
        <f>IF(H36&lt;=0,"",IF(H36&lt;=2,"Muy Baja",IF(H36&lt;=24,"Baja",IF(H36&lt;=500,"Media",IF(H36&lt;=5000,"Alta","Muy Alta")))))</f>
        <v>Media</v>
      </c>
      <c r="J36" s="211">
        <f>IF(I36="","",IF(I36="Muy Baja",0.2,IF(I36="Baja",0.4,IF(I36="Media",0.6,IF(I36="Alta",0.8,IF(I36="Muy Alta",1,))))))</f>
        <v>0.6</v>
      </c>
      <c r="K36" s="211" t="s">
        <v>362</v>
      </c>
      <c r="L36" s="211" t="str">
        <f>IF(NOT(ISERROR(MATCH(K36,'[1]Tabla Impacto'!$B$152:$B$154,0))),'[1]Tabla Impacto'!$F$154&amp;"Por favor no seleccionar los criterios de impacto(Afectación Económica o presupuestal y Pérdida Reputacional)",K36)</f>
        <v xml:space="preserve">     Entre 50 y 100 SMLMV </v>
      </c>
      <c r="M36" s="210" t="e">
        <f>IF(OR(L36='[1]Tabla Impacto'!$C$11,L36='[1]Tabla Impacto'!$D$11),"Leve",IF(OR(L36='[1]Tabla Impacto'!$C$12,L36='[1]Tabla Impacto'!$D$12),"Menor",IF(OR(L36='[1]Tabla Impacto'!$C$13,L36='[1]Tabla Impacto'!$D$13),"Moderado",IF(OR(#REF!='[1]Tabla Impacto'!$C$14,L36='[1]Tabla Impacto'!$D$14),"Mayor",IF(OR(L36='[1]Tabla Impacto'!$C$15,#REF!='[1]Tabla Impacto'!$D$15),"Catastrófico","")))))</f>
        <v>#REF!</v>
      </c>
      <c r="N36" s="211" t="e">
        <f>IF(M36="","",IF(M36="Leve",0.2,IF(M36="Menor",0.4,IF(M36="Moderado",0.6,IF(M36="Mayor",0.8,IF(M36="Catastrófico",1,))))))</f>
        <v>#REF!</v>
      </c>
      <c r="O36" s="212" t="e">
        <f>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#REF!</v>
      </c>
      <c r="P36" s="213">
        <v>1</v>
      </c>
      <c r="Q36" s="107" t="s">
        <v>363</v>
      </c>
      <c r="R36" s="213" t="str">
        <f t="shared" si="20"/>
        <v>Probabilidad</v>
      </c>
      <c r="S36" s="214" t="s">
        <v>145</v>
      </c>
      <c r="T36" s="214" t="s">
        <v>104</v>
      </c>
      <c r="U36" s="215" t="str">
        <f t="shared" si="5"/>
        <v>30%</v>
      </c>
      <c r="V36" s="214" t="s">
        <v>105</v>
      </c>
      <c r="W36" s="214" t="s">
        <v>106</v>
      </c>
      <c r="X36" s="214" t="s">
        <v>107</v>
      </c>
      <c r="Y36" s="216">
        <f t="shared" si="6"/>
        <v>0.42</v>
      </c>
      <c r="Z36" s="217" t="str">
        <f t="shared" si="7"/>
        <v>Media</v>
      </c>
      <c r="AA36" s="215">
        <f t="shared" si="8"/>
        <v>0.42</v>
      </c>
      <c r="AB36" s="217" t="str">
        <f t="shared" si="9"/>
        <v/>
      </c>
      <c r="AC36" s="215" t="str">
        <f t="shared" si="10"/>
        <v/>
      </c>
      <c r="AD36" s="218" t="str">
        <f t="shared" si="11"/>
        <v/>
      </c>
      <c r="AE36" s="214" t="s">
        <v>108</v>
      </c>
      <c r="AF36" s="132" t="s">
        <v>364</v>
      </c>
      <c r="AG36" s="219" t="s">
        <v>252</v>
      </c>
      <c r="AH36" s="114">
        <v>44958</v>
      </c>
      <c r="AI36" s="114">
        <v>45261</v>
      </c>
      <c r="AJ36" s="220" t="s">
        <v>365</v>
      </c>
      <c r="AK36" s="213">
        <v>1</v>
      </c>
      <c r="AL36" s="155" t="s">
        <v>366</v>
      </c>
      <c r="AM36" s="213">
        <v>1</v>
      </c>
      <c r="AN36" s="117" t="s">
        <v>113</v>
      </c>
      <c r="AO36" s="213">
        <v>1</v>
      </c>
      <c r="AP36" s="118" t="s">
        <v>114</v>
      </c>
      <c r="AQ36" s="97" t="s">
        <v>367</v>
      </c>
      <c r="AR36" s="120" t="s">
        <v>368</v>
      </c>
      <c r="AS36" s="97" t="s">
        <v>369</v>
      </c>
      <c r="AT36" s="119" t="s">
        <v>370</v>
      </c>
      <c r="AU36" s="232"/>
      <c r="AV36" s="222"/>
      <c r="AW36" s="124"/>
      <c r="AX36" s="223"/>
      <c r="AY36" s="233"/>
      <c r="AZ36" s="242"/>
      <c r="BA36" s="225"/>
      <c r="BB36" s="99"/>
      <c r="BC36" s="226"/>
      <c r="BD36" s="226"/>
      <c r="BE36" s="226"/>
      <c r="BF36" s="226"/>
      <c r="BG36" s="226"/>
      <c r="BH36" s="226"/>
      <c r="BI36" s="226"/>
      <c r="BJ36" s="226"/>
      <c r="BK36" s="226"/>
      <c r="BL36" s="1"/>
      <c r="BM36" s="1"/>
      <c r="BN36" s="1"/>
      <c r="BO36" s="1"/>
    </row>
    <row r="37" spans="1:67" ht="278.25" customHeight="1">
      <c r="A37" s="541"/>
      <c r="B37" s="135"/>
      <c r="C37" s="227"/>
      <c r="D37" s="227"/>
      <c r="E37" s="227"/>
      <c r="F37" s="227"/>
      <c r="G37" s="227"/>
      <c r="H37" s="228"/>
      <c r="I37" s="229"/>
      <c r="J37" s="230"/>
      <c r="K37" s="230"/>
      <c r="L37" s="230"/>
      <c r="M37" s="229"/>
      <c r="N37" s="230"/>
      <c r="O37" s="231"/>
      <c r="P37" s="213">
        <v>2</v>
      </c>
      <c r="Q37" s="107" t="s">
        <v>371</v>
      </c>
      <c r="R37" s="213" t="str">
        <f t="shared" si="20"/>
        <v>Probabilidad</v>
      </c>
      <c r="S37" s="214" t="s">
        <v>103</v>
      </c>
      <c r="T37" s="214" t="s">
        <v>104</v>
      </c>
      <c r="U37" s="215" t="str">
        <f t="shared" si="5"/>
        <v>40%</v>
      </c>
      <c r="V37" s="214" t="s">
        <v>105</v>
      </c>
      <c r="W37" s="214" t="s">
        <v>106</v>
      </c>
      <c r="X37" s="214" t="s">
        <v>107</v>
      </c>
      <c r="Y37" s="216">
        <f t="shared" si="6"/>
        <v>0</v>
      </c>
      <c r="Z37" s="217" t="str">
        <f t="shared" si="7"/>
        <v>Muy Baja</v>
      </c>
      <c r="AA37" s="215">
        <f t="shared" si="8"/>
        <v>0</v>
      </c>
      <c r="AB37" s="217" t="str">
        <f t="shared" si="9"/>
        <v>Leve</v>
      </c>
      <c r="AC37" s="215">
        <f t="shared" si="10"/>
        <v>0</v>
      </c>
      <c r="AD37" s="218" t="str">
        <f t="shared" si="11"/>
        <v>Bajo</v>
      </c>
      <c r="AE37" s="214" t="s">
        <v>108</v>
      </c>
      <c r="AF37" s="132" t="s">
        <v>372</v>
      </c>
      <c r="AG37" s="213" t="s">
        <v>110</v>
      </c>
      <c r="AH37" s="114">
        <v>44958</v>
      </c>
      <c r="AI37" s="114">
        <v>45261</v>
      </c>
      <c r="AJ37" s="220" t="s">
        <v>373</v>
      </c>
      <c r="AK37" s="213">
        <v>2</v>
      </c>
      <c r="AL37" s="155" t="s">
        <v>349</v>
      </c>
      <c r="AM37" s="213">
        <v>2</v>
      </c>
      <c r="AN37" s="117" t="s">
        <v>113</v>
      </c>
      <c r="AO37" s="213">
        <v>2</v>
      </c>
      <c r="AP37" s="118" t="s">
        <v>114</v>
      </c>
      <c r="AQ37" s="97" t="s">
        <v>374</v>
      </c>
      <c r="AR37" s="120" t="s">
        <v>368</v>
      </c>
      <c r="AS37" s="97" t="s">
        <v>375</v>
      </c>
      <c r="AT37" s="159" t="s">
        <v>376</v>
      </c>
      <c r="AU37" s="232"/>
      <c r="AV37" s="141"/>
      <c r="AW37" s="124"/>
      <c r="AX37" s="223"/>
      <c r="AY37" s="233"/>
      <c r="AZ37" s="234"/>
      <c r="BA37" s="225"/>
      <c r="BB37" s="99"/>
      <c r="BC37" s="226"/>
      <c r="BD37" s="226"/>
      <c r="BE37" s="226"/>
      <c r="BF37" s="226"/>
      <c r="BG37" s="226"/>
      <c r="BH37" s="226"/>
      <c r="BI37" s="226"/>
      <c r="BJ37" s="226"/>
      <c r="BK37" s="226"/>
      <c r="BL37" s="1"/>
      <c r="BM37" s="1"/>
      <c r="BN37" s="1"/>
      <c r="BO37" s="1"/>
    </row>
    <row r="38" spans="1:67" ht="178.5" customHeight="1">
      <c r="A38" s="542"/>
      <c r="B38" s="142"/>
      <c r="C38" s="235"/>
      <c r="D38" s="235"/>
      <c r="E38" s="235"/>
      <c r="F38" s="235"/>
      <c r="G38" s="235"/>
      <c r="H38" s="236"/>
      <c r="I38" s="237"/>
      <c r="J38" s="238"/>
      <c r="K38" s="238"/>
      <c r="L38" s="238"/>
      <c r="M38" s="237"/>
      <c r="N38" s="238"/>
      <c r="O38" s="239"/>
      <c r="P38" s="103">
        <v>3</v>
      </c>
      <c r="Q38" s="107" t="s">
        <v>377</v>
      </c>
      <c r="R38" s="103" t="str">
        <f t="shared" si="20"/>
        <v>Probabilidad</v>
      </c>
      <c r="S38" s="108" t="s">
        <v>103</v>
      </c>
      <c r="T38" s="108" t="s">
        <v>104</v>
      </c>
      <c r="U38" s="109" t="str">
        <f t="shared" si="5"/>
        <v>40%</v>
      </c>
      <c r="V38" s="108" t="s">
        <v>105</v>
      </c>
      <c r="W38" s="108" t="s">
        <v>106</v>
      </c>
      <c r="X38" s="108" t="s">
        <v>107</v>
      </c>
      <c r="Y38" s="110">
        <f t="shared" si="6"/>
        <v>0</v>
      </c>
      <c r="Z38" s="111" t="str">
        <f t="shared" si="7"/>
        <v>Muy Baja</v>
      </c>
      <c r="AA38" s="109">
        <f t="shared" si="8"/>
        <v>0</v>
      </c>
      <c r="AB38" s="111" t="str">
        <f t="shared" si="9"/>
        <v>Leve</v>
      </c>
      <c r="AC38" s="109">
        <f t="shared" si="10"/>
        <v>0</v>
      </c>
      <c r="AD38" s="112" t="str">
        <f t="shared" si="11"/>
        <v>Bajo</v>
      </c>
      <c r="AE38" s="108" t="s">
        <v>108</v>
      </c>
      <c r="AF38" s="132" t="s">
        <v>378</v>
      </c>
      <c r="AG38" s="103" t="s">
        <v>110</v>
      </c>
      <c r="AH38" s="114">
        <v>44958</v>
      </c>
      <c r="AI38" s="114">
        <v>45261</v>
      </c>
      <c r="AJ38" s="115" t="s">
        <v>379</v>
      </c>
      <c r="AK38" s="103">
        <v>3</v>
      </c>
      <c r="AL38" s="155" t="s">
        <v>349</v>
      </c>
      <c r="AM38" s="103">
        <v>3</v>
      </c>
      <c r="AN38" s="117" t="s">
        <v>113</v>
      </c>
      <c r="AO38" s="103">
        <v>3</v>
      </c>
      <c r="AP38" s="118" t="s">
        <v>114</v>
      </c>
      <c r="AQ38" s="97" t="s">
        <v>380</v>
      </c>
      <c r="AR38" s="120" t="s">
        <v>368</v>
      </c>
      <c r="AS38" s="97" t="s">
        <v>381</v>
      </c>
      <c r="AT38" s="159" t="s">
        <v>376</v>
      </c>
      <c r="AU38" s="243"/>
      <c r="AV38" s="222"/>
      <c r="AW38" s="124"/>
      <c r="AX38" s="125"/>
      <c r="AY38" s="196"/>
      <c r="AZ38" s="234"/>
      <c r="BA38" s="225"/>
      <c r="BB38" s="99"/>
      <c r="BC38" s="1"/>
      <c r="BD38" s="1"/>
      <c r="BE38" s="1"/>
      <c r="BF38" s="1"/>
      <c r="BG38" s="1"/>
      <c r="BH38" s="1"/>
      <c r="BI38" s="1"/>
      <c r="BJ38" s="1"/>
      <c r="BK38" s="1"/>
      <c r="BL38" s="1"/>
      <c r="BM38" s="1"/>
      <c r="BN38" s="1"/>
      <c r="BO38" s="1"/>
    </row>
    <row r="39" spans="1:67" ht="176.25" customHeight="1">
      <c r="A39" s="540">
        <v>13</v>
      </c>
      <c r="B39" s="127" t="s">
        <v>382</v>
      </c>
      <c r="C39" s="127" t="s">
        <v>96</v>
      </c>
      <c r="D39" s="127" t="s">
        <v>383</v>
      </c>
      <c r="E39" s="127" t="s">
        <v>384</v>
      </c>
      <c r="F39" s="127" t="s">
        <v>385</v>
      </c>
      <c r="G39" s="127" t="s">
        <v>100</v>
      </c>
      <c r="H39" s="128">
        <v>365</v>
      </c>
      <c r="I39" s="129" t="str">
        <f>IF(H39&lt;=0,"",IF(H39&lt;=2,"Muy Baja",IF(H39&lt;=24,"Baja",IF(H39&lt;=500,"Media",IF(H39&lt;=5000,"Alta","Muy Alta")))))</f>
        <v>Media</v>
      </c>
      <c r="J39" s="130">
        <f>IF(I39="","",IF(I39="Muy Baja",0.2,IF(I39="Baja",0.4,IF(I39="Media",0.6,IF(I39="Alta",0.8,IF(I39="Muy Alta",1,))))))</f>
        <v>0.6</v>
      </c>
      <c r="K39" s="130" t="s">
        <v>362</v>
      </c>
      <c r="L39" s="130" t="str">
        <f>IF(NOT(ISERROR(MATCH(K39,'[1]Tabla Impacto'!$B$152:$B$154,0))),'[1]Tabla Impacto'!$F$154&amp;"Por favor no seleccionar los criterios de impacto(Afectación Económica o presupuestal y Pérdida Reputacional)",K39)</f>
        <v xml:space="preserve">     Entre 50 y 100 SMLMV </v>
      </c>
      <c r="M39" s="129" t="str">
        <f>IF(OR(L39='[1]Tabla Impacto'!$C$11,L39='[1]Tabla Impacto'!$D$11),"Leve",IF(OR(L39='[1]Tabla Impacto'!$C$12,L39='[1]Tabla Impacto'!$D$12),"Menor",IF(OR(L39='[1]Tabla Impacto'!$C$13,L39='[1]Tabla Impacto'!$D$13),"Moderado",IF(OR(L39='[1]Tabla Impacto'!$C$14,L39='[1]Tabla Impacto'!$D$14),"Mayor",IF(OR(L39='[1]Tabla Impacto'!$C$15,L39='[1]Tabla Impacto'!$D$15),"Catastrófico","")))))</f>
        <v/>
      </c>
      <c r="N39" s="130" t="str">
        <f>IF(M39="","",IF(M39="Leve",0.2,IF(M39="Menor",0.4,IF(M39="Moderado",0.6,IF(M39="Mayor",0.8,IF(M39="Catastrófico",1,))))))</f>
        <v/>
      </c>
      <c r="O39" s="131" t="str">
        <f>IF(OR(AND(I39="Muy Baja",M39="Leve"),AND(I39="Muy Baja",M39="Menor"),AND(I39="Baja",M39="Leve")),"Bajo",IF(OR(AND(I39="Muy baja",M39="Moderado"),AND(I39="Baja",M39="Menor"),AND(I39="Baja",M39="Moderado"),AND(I39="Media",M39="Leve"),AND(I39="Media",M39="Menor"),AND(I39="Media",M39="Moderado"),AND(I39="Alta",M39="Leve"),AND(I39="Alta",M39="Menor")),"Moderado",IF(OR(AND(I39="Muy Baja",M39="Mayor"),AND(I39="Baja",M39="Mayor"),AND(I39="Media",M39="Mayor"),AND(I39="Alta",M39="Moderado"),AND(I39="Alta",M39="Mayor"),AND(I39="Muy Alta",M39="Leve"),AND(I39="Muy Alta",M39="Menor"),AND(I39="Muy Alta",M39="Moderado"),AND(I39="Muy Alta",M39="Mayor")),"Alto",IF(OR(AND(I39="Muy Baja",M39="Catastrófico"),AND(I39="Baja",M39="Catastrófico"),AND(I39="Media",M39="Catastrófico"),AND(I39="Alta",M39="Catastrófico"),AND(I39="Muy Alta",M39="Catastrófico")),"Extremo",""))))</f>
        <v/>
      </c>
      <c r="P39" s="103">
        <v>1</v>
      </c>
      <c r="Q39" s="107" t="s">
        <v>386</v>
      </c>
      <c r="R39" s="103" t="str">
        <f t="shared" si="20"/>
        <v>Probabilidad</v>
      </c>
      <c r="S39" s="108" t="s">
        <v>103</v>
      </c>
      <c r="T39" s="108" t="s">
        <v>104</v>
      </c>
      <c r="U39" s="109" t="str">
        <f t="shared" si="5"/>
        <v>40%</v>
      </c>
      <c r="V39" s="108" t="s">
        <v>105</v>
      </c>
      <c r="W39" s="108" t="s">
        <v>106</v>
      </c>
      <c r="X39" s="108" t="s">
        <v>107</v>
      </c>
      <c r="Y39" s="110">
        <f t="shared" si="6"/>
        <v>0.36</v>
      </c>
      <c r="Z39" s="111" t="str">
        <f t="shared" si="7"/>
        <v>Baja</v>
      </c>
      <c r="AA39" s="109">
        <f t="shared" si="8"/>
        <v>0.36</v>
      </c>
      <c r="AB39" s="111" t="str">
        <f t="shared" si="9"/>
        <v/>
      </c>
      <c r="AC39" s="109" t="str">
        <f t="shared" si="10"/>
        <v/>
      </c>
      <c r="AD39" s="112" t="str">
        <f t="shared" si="11"/>
        <v/>
      </c>
      <c r="AE39" s="108" t="s">
        <v>108</v>
      </c>
      <c r="AF39" s="132" t="s">
        <v>387</v>
      </c>
      <c r="AG39" s="102" t="s">
        <v>388</v>
      </c>
      <c r="AH39" s="114">
        <v>44958</v>
      </c>
      <c r="AI39" s="114">
        <v>45261</v>
      </c>
      <c r="AJ39" s="115" t="s">
        <v>389</v>
      </c>
      <c r="AK39" s="103">
        <v>1</v>
      </c>
      <c r="AL39" s="155" t="s">
        <v>390</v>
      </c>
      <c r="AM39" s="103">
        <v>1</v>
      </c>
      <c r="AN39" s="117" t="s">
        <v>113</v>
      </c>
      <c r="AO39" s="103">
        <v>1</v>
      </c>
      <c r="AP39" s="118" t="s">
        <v>114</v>
      </c>
      <c r="AQ39" s="119" t="s">
        <v>391</v>
      </c>
      <c r="AR39" s="244" t="s">
        <v>392</v>
      </c>
      <c r="AS39" s="119" t="s">
        <v>393</v>
      </c>
      <c r="AT39" s="119" t="s">
        <v>394</v>
      </c>
      <c r="AU39" s="119" t="s">
        <v>395</v>
      </c>
      <c r="AV39" s="245" t="s">
        <v>396</v>
      </c>
      <c r="AW39" s="124"/>
      <c r="AX39" s="125"/>
      <c r="AY39" s="196"/>
      <c r="AZ39" s="222"/>
      <c r="BA39" s="98"/>
      <c r="BB39" s="99"/>
      <c r="BC39" s="1"/>
      <c r="BD39" s="1"/>
      <c r="BE39" s="1"/>
      <c r="BF39" s="1"/>
      <c r="BG39" s="1"/>
      <c r="BH39" s="1"/>
      <c r="BI39" s="1"/>
      <c r="BJ39" s="1"/>
      <c r="BK39" s="1"/>
      <c r="BL39" s="1"/>
      <c r="BM39" s="1"/>
      <c r="BN39" s="1"/>
      <c r="BO39" s="1"/>
    </row>
    <row r="40" spans="1:67" ht="145.5" customHeight="1">
      <c r="A40" s="541"/>
      <c r="B40" s="135"/>
      <c r="C40" s="135"/>
      <c r="D40" s="135"/>
      <c r="E40" s="135"/>
      <c r="F40" s="135"/>
      <c r="G40" s="135"/>
      <c r="H40" s="136"/>
      <c r="I40" s="137"/>
      <c r="J40" s="138"/>
      <c r="K40" s="138"/>
      <c r="L40" s="138"/>
      <c r="M40" s="137"/>
      <c r="N40" s="138"/>
      <c r="O40" s="139"/>
      <c r="P40" s="103">
        <v>2</v>
      </c>
      <c r="Q40" s="107" t="s">
        <v>397</v>
      </c>
      <c r="R40" s="103" t="str">
        <f t="shared" si="20"/>
        <v>Probabilidad</v>
      </c>
      <c r="S40" s="108" t="s">
        <v>103</v>
      </c>
      <c r="T40" s="108" t="s">
        <v>104</v>
      </c>
      <c r="U40" s="109" t="str">
        <f t="shared" si="5"/>
        <v>40%</v>
      </c>
      <c r="V40" s="108" t="s">
        <v>105</v>
      </c>
      <c r="W40" s="108" t="s">
        <v>106</v>
      </c>
      <c r="X40" s="108" t="s">
        <v>107</v>
      </c>
      <c r="Y40" s="110">
        <f t="shared" si="6"/>
        <v>0</v>
      </c>
      <c r="Z40" s="111" t="str">
        <f t="shared" si="7"/>
        <v>Muy Baja</v>
      </c>
      <c r="AA40" s="109">
        <f t="shared" si="8"/>
        <v>0</v>
      </c>
      <c r="AB40" s="111" t="str">
        <f t="shared" si="9"/>
        <v>Leve</v>
      </c>
      <c r="AC40" s="109">
        <f t="shared" si="10"/>
        <v>0</v>
      </c>
      <c r="AD40" s="112" t="str">
        <f t="shared" si="11"/>
        <v>Bajo</v>
      </c>
      <c r="AE40" s="108" t="s">
        <v>108</v>
      </c>
      <c r="AF40" s="132" t="s">
        <v>398</v>
      </c>
      <c r="AG40" s="103" t="s">
        <v>110</v>
      </c>
      <c r="AH40" s="114">
        <v>44958</v>
      </c>
      <c r="AI40" s="114">
        <v>45261</v>
      </c>
      <c r="AJ40" s="115" t="s">
        <v>399</v>
      </c>
      <c r="AK40" s="103">
        <v>2</v>
      </c>
      <c r="AL40" s="155" t="s">
        <v>400</v>
      </c>
      <c r="AM40" s="103">
        <v>2</v>
      </c>
      <c r="AN40" s="117" t="s">
        <v>113</v>
      </c>
      <c r="AO40" s="103">
        <v>2</v>
      </c>
      <c r="AP40" s="118" t="s">
        <v>114</v>
      </c>
      <c r="AQ40" s="119" t="s">
        <v>401</v>
      </c>
      <c r="AR40" s="119" t="s">
        <v>402</v>
      </c>
      <c r="AS40" s="119" t="s">
        <v>403</v>
      </c>
      <c r="AT40" s="122" t="s">
        <v>404</v>
      </c>
      <c r="AU40" s="122" t="s">
        <v>405</v>
      </c>
      <c r="AV40" s="245" t="s">
        <v>402</v>
      </c>
      <c r="AW40" s="124"/>
      <c r="AX40" s="125"/>
      <c r="AY40" s="196"/>
      <c r="AZ40" s="222"/>
      <c r="BA40" s="98"/>
      <c r="BB40" s="99"/>
      <c r="BC40" s="1"/>
      <c r="BD40" s="1"/>
      <c r="BE40" s="1"/>
      <c r="BF40" s="1"/>
      <c r="BG40" s="1"/>
      <c r="BH40" s="1"/>
      <c r="BI40" s="1"/>
      <c r="BJ40" s="1"/>
      <c r="BK40" s="1"/>
      <c r="BL40" s="1"/>
      <c r="BM40" s="1"/>
      <c r="BN40" s="1"/>
      <c r="BO40" s="1"/>
    </row>
    <row r="41" spans="1:67" ht="66.75" customHeight="1">
      <c r="A41" s="542"/>
      <c r="B41" s="142"/>
      <c r="C41" s="142"/>
      <c r="D41" s="142"/>
      <c r="E41" s="142"/>
      <c r="F41" s="142"/>
      <c r="G41" s="142"/>
      <c r="H41" s="143"/>
      <c r="I41" s="144"/>
      <c r="J41" s="145"/>
      <c r="K41" s="145"/>
      <c r="L41" s="145"/>
      <c r="M41" s="144"/>
      <c r="N41" s="145"/>
      <c r="O41" s="146"/>
      <c r="P41" s="103">
        <v>3</v>
      </c>
      <c r="Q41" s="107" t="s">
        <v>406</v>
      </c>
      <c r="R41" s="103" t="str">
        <f t="shared" si="20"/>
        <v>Probabilidad</v>
      </c>
      <c r="S41" s="108" t="s">
        <v>145</v>
      </c>
      <c r="T41" s="108" t="s">
        <v>104</v>
      </c>
      <c r="U41" s="109" t="str">
        <f t="shared" si="5"/>
        <v>30%</v>
      </c>
      <c r="V41" s="108" t="s">
        <v>105</v>
      </c>
      <c r="W41" s="108" t="s">
        <v>106</v>
      </c>
      <c r="X41" s="108" t="s">
        <v>107</v>
      </c>
      <c r="Y41" s="110">
        <f t="shared" si="6"/>
        <v>0</v>
      </c>
      <c r="Z41" s="111" t="str">
        <f t="shared" si="7"/>
        <v>Muy Baja</v>
      </c>
      <c r="AA41" s="109">
        <f t="shared" si="8"/>
        <v>0</v>
      </c>
      <c r="AB41" s="111" t="str">
        <f t="shared" si="9"/>
        <v>Leve</v>
      </c>
      <c r="AC41" s="109">
        <f t="shared" si="10"/>
        <v>0</v>
      </c>
      <c r="AD41" s="112" t="str">
        <f t="shared" si="11"/>
        <v>Bajo</v>
      </c>
      <c r="AE41" s="108" t="s">
        <v>108</v>
      </c>
      <c r="AF41" s="132" t="s">
        <v>407</v>
      </c>
      <c r="AG41" s="103" t="s">
        <v>110</v>
      </c>
      <c r="AH41" s="114">
        <v>44958</v>
      </c>
      <c r="AI41" s="114">
        <v>45261</v>
      </c>
      <c r="AJ41" s="115" t="s">
        <v>389</v>
      </c>
      <c r="AK41" s="103">
        <v>3</v>
      </c>
      <c r="AL41" s="155" t="s">
        <v>400</v>
      </c>
      <c r="AM41" s="103">
        <v>3</v>
      </c>
      <c r="AN41" s="117" t="s">
        <v>113</v>
      </c>
      <c r="AO41" s="103">
        <v>3</v>
      </c>
      <c r="AP41" s="118" t="s">
        <v>114</v>
      </c>
      <c r="AQ41" s="119" t="s">
        <v>408</v>
      </c>
      <c r="AR41" s="246" t="s">
        <v>409</v>
      </c>
      <c r="AS41" s="119" t="s">
        <v>410</v>
      </c>
      <c r="AT41" s="122" t="s">
        <v>411</v>
      </c>
      <c r="AU41" s="123" t="s">
        <v>412</v>
      </c>
      <c r="AV41" s="177"/>
      <c r="AW41" s="247"/>
      <c r="AX41" s="125"/>
      <c r="AY41" s="248"/>
      <c r="AZ41" s="249"/>
      <c r="BA41" s="98"/>
      <c r="BB41" s="207"/>
      <c r="BC41" s="1"/>
      <c r="BD41" s="1"/>
      <c r="BE41" s="1"/>
      <c r="BF41" s="1"/>
      <c r="BG41" s="1"/>
      <c r="BH41" s="1"/>
      <c r="BI41" s="1"/>
      <c r="BJ41" s="1"/>
      <c r="BK41" s="1"/>
      <c r="BL41" s="1"/>
      <c r="BM41" s="1"/>
      <c r="BN41" s="1"/>
      <c r="BO41" s="1"/>
    </row>
    <row r="42" spans="1:67" ht="216" customHeight="1">
      <c r="A42" s="540">
        <v>14</v>
      </c>
      <c r="B42" s="127" t="s">
        <v>382</v>
      </c>
      <c r="C42" s="127" t="s">
        <v>96</v>
      </c>
      <c r="D42" s="127" t="s">
        <v>413</v>
      </c>
      <c r="E42" s="127" t="s">
        <v>414</v>
      </c>
      <c r="F42" s="127" t="s">
        <v>415</v>
      </c>
      <c r="G42" s="127" t="s">
        <v>100</v>
      </c>
      <c r="H42" s="128">
        <v>12</v>
      </c>
      <c r="I42" s="129" t="str">
        <f>IF(H42&lt;=0,"",IF(H42&lt;=2,"Muy Baja",IF(H42&lt;=24,"Baja",IF(H42&lt;=500,"Media",IF(H42&lt;=5000,"Alta","Muy Alta")))))</f>
        <v>Baja</v>
      </c>
      <c r="J42" s="130">
        <f>IF(I42="","",IF(I42="Muy Baja",0.2,IF(I42="Baja",0.4,IF(I42="Media",0.6,IF(I42="Alta",0.8,IF(I42="Muy Alta",1,))))))</f>
        <v>0.4</v>
      </c>
      <c r="K42" s="130" t="s">
        <v>310</v>
      </c>
      <c r="L42" s="130" t="str">
        <f>IF(NOT(ISERROR(MATCH(K42,'[1]Tabla Impacto'!$B$152:$B$154,0))),'[1]Tabla Impacto'!$F$154&amp;"Por favor no seleccionar los criterios de impacto(Afectación Económica o presupuestal y Pérdida Reputacional)",K42)</f>
        <v xml:space="preserve">     Afectación menor a 10 SMLMV .</v>
      </c>
      <c r="M42" s="129" t="e">
        <f>IF(OR(L42='[1]Tabla Impacto'!$C$11,L42='[1]Tabla Impacto'!$D$11),"Leve",IF(OR(L42='[1]Tabla Impacto'!$C$12,L42='[1]Tabla Impacto'!$D$12),"Menor",IF(OR(L42='[1]Tabla Impacto'!$C$13,L42='[1]Tabla Impacto'!$D$13),"Moderado",IF(OR(#REF!='[1]Tabla Impacto'!$C$14,L42='[1]Tabla Impacto'!$D$14),"Mayor",IF(OR(L42='[1]Tabla Impacto'!$C$15,#REF!='[1]Tabla Impacto'!$D$15),"Catastrófico","")))))</f>
        <v>#REF!</v>
      </c>
      <c r="N42" s="130" t="e">
        <f>IF(M42="","",IF(M42="Leve",0.2,IF(M42="Menor",0.4,IF(M42="Moderado",0.6,IF(M42="Mayor",0.8,IF(M42="Catastrófico",1,))))))</f>
        <v>#REF!</v>
      </c>
      <c r="O42" s="131" t="e">
        <f>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#REF!</v>
      </c>
      <c r="P42" s="103">
        <v>1</v>
      </c>
      <c r="Q42" s="204" t="s">
        <v>416</v>
      </c>
      <c r="R42" s="103" t="str">
        <f t="shared" si="20"/>
        <v>Probabilidad</v>
      </c>
      <c r="S42" s="108" t="s">
        <v>103</v>
      </c>
      <c r="T42" s="108" t="s">
        <v>104</v>
      </c>
      <c r="U42" s="109" t="str">
        <f t="shared" si="5"/>
        <v>40%</v>
      </c>
      <c r="V42" s="108" t="s">
        <v>105</v>
      </c>
      <c r="W42" s="108" t="s">
        <v>106</v>
      </c>
      <c r="X42" s="108" t="s">
        <v>107</v>
      </c>
      <c r="Y42" s="110">
        <f t="shared" si="6"/>
        <v>0.24</v>
      </c>
      <c r="Z42" s="111" t="str">
        <f t="shared" si="7"/>
        <v>Baja</v>
      </c>
      <c r="AA42" s="109">
        <f t="shared" si="8"/>
        <v>0.24</v>
      </c>
      <c r="AB42" s="111" t="str">
        <f t="shared" si="9"/>
        <v/>
      </c>
      <c r="AC42" s="109" t="str">
        <f t="shared" si="10"/>
        <v/>
      </c>
      <c r="AD42" s="112" t="str">
        <f t="shared" si="11"/>
        <v/>
      </c>
      <c r="AE42" s="108" t="s">
        <v>108</v>
      </c>
      <c r="AF42" s="132" t="s">
        <v>417</v>
      </c>
      <c r="AG42" s="102" t="s">
        <v>214</v>
      </c>
      <c r="AH42" s="114">
        <v>44958</v>
      </c>
      <c r="AI42" s="114">
        <v>45261</v>
      </c>
      <c r="AJ42" s="155" t="s">
        <v>418</v>
      </c>
      <c r="AK42" s="103">
        <v>1</v>
      </c>
      <c r="AL42" s="116" t="s">
        <v>419</v>
      </c>
      <c r="AM42" s="103">
        <v>1</v>
      </c>
      <c r="AN42" s="117" t="s">
        <v>113</v>
      </c>
      <c r="AO42" s="103">
        <v>1</v>
      </c>
      <c r="AP42" s="118" t="s">
        <v>114</v>
      </c>
      <c r="AQ42" s="119" t="s">
        <v>420</v>
      </c>
      <c r="AR42" s="244" t="s">
        <v>421</v>
      </c>
      <c r="AS42" s="119" t="s">
        <v>422</v>
      </c>
      <c r="AT42" s="122" t="s">
        <v>423</v>
      </c>
      <c r="AU42" s="122" t="s">
        <v>424</v>
      </c>
      <c r="AV42" s="245" t="s">
        <v>425</v>
      </c>
      <c r="AW42" s="124"/>
      <c r="AX42" s="125"/>
      <c r="AY42" s="196"/>
      <c r="AZ42" s="249"/>
      <c r="BA42" s="98"/>
      <c r="BB42" s="207"/>
      <c r="BC42" s="1"/>
      <c r="BD42" s="1"/>
      <c r="BE42" s="1"/>
      <c r="BF42" s="1"/>
      <c r="BG42" s="1"/>
      <c r="BH42" s="1"/>
      <c r="BI42" s="1"/>
      <c r="BJ42" s="1"/>
      <c r="BK42" s="1"/>
      <c r="BL42" s="1"/>
      <c r="BM42" s="1"/>
      <c r="BN42" s="1"/>
      <c r="BO42" s="1"/>
    </row>
    <row r="43" spans="1:67" ht="174" customHeight="1">
      <c r="A43" s="541"/>
      <c r="B43" s="135"/>
      <c r="C43" s="135"/>
      <c r="D43" s="135"/>
      <c r="E43" s="135"/>
      <c r="F43" s="135"/>
      <c r="G43" s="135"/>
      <c r="H43" s="136"/>
      <c r="I43" s="137"/>
      <c r="J43" s="138"/>
      <c r="K43" s="138"/>
      <c r="L43" s="138"/>
      <c r="M43" s="137"/>
      <c r="N43" s="138"/>
      <c r="O43" s="139"/>
      <c r="P43" s="103">
        <v>2</v>
      </c>
      <c r="Q43" s="204" t="s">
        <v>426</v>
      </c>
      <c r="R43" s="103" t="str">
        <f t="shared" si="20"/>
        <v>Probabilidad</v>
      </c>
      <c r="S43" s="108" t="s">
        <v>103</v>
      </c>
      <c r="T43" s="108" t="s">
        <v>104</v>
      </c>
      <c r="U43" s="109" t="str">
        <f t="shared" si="5"/>
        <v>40%</v>
      </c>
      <c r="V43" s="108" t="s">
        <v>105</v>
      </c>
      <c r="W43" s="108" t="s">
        <v>106</v>
      </c>
      <c r="X43" s="108" t="s">
        <v>107</v>
      </c>
      <c r="Y43" s="110">
        <f t="shared" si="6"/>
        <v>0</v>
      </c>
      <c r="Z43" s="111" t="str">
        <f t="shared" si="7"/>
        <v>Muy Baja</v>
      </c>
      <c r="AA43" s="109">
        <f t="shared" si="8"/>
        <v>0</v>
      </c>
      <c r="AB43" s="111" t="str">
        <f t="shared" si="9"/>
        <v>Leve</v>
      </c>
      <c r="AC43" s="109">
        <f t="shared" si="10"/>
        <v>0</v>
      </c>
      <c r="AD43" s="112" t="str">
        <f t="shared" si="11"/>
        <v>Bajo</v>
      </c>
      <c r="AE43" s="108" t="s">
        <v>108</v>
      </c>
      <c r="AF43" s="132" t="s">
        <v>427</v>
      </c>
      <c r="AG43" s="103" t="s">
        <v>189</v>
      </c>
      <c r="AH43" s="114">
        <v>44958</v>
      </c>
      <c r="AI43" s="114">
        <v>45261</v>
      </c>
      <c r="AJ43" s="155" t="s">
        <v>428</v>
      </c>
      <c r="AK43" s="103">
        <v>2</v>
      </c>
      <c r="AL43" s="116" t="s">
        <v>429</v>
      </c>
      <c r="AM43" s="103">
        <v>2</v>
      </c>
      <c r="AN43" s="117" t="s">
        <v>113</v>
      </c>
      <c r="AO43" s="103">
        <v>2</v>
      </c>
      <c r="AP43" s="118" t="s">
        <v>114</v>
      </c>
      <c r="AQ43" s="119" t="s">
        <v>430</v>
      </c>
      <c r="AR43" s="120" t="s">
        <v>409</v>
      </c>
      <c r="AS43" s="119" t="s">
        <v>431</v>
      </c>
      <c r="AT43" s="122" t="s">
        <v>432</v>
      </c>
      <c r="AU43" s="123"/>
      <c r="AV43" s="141"/>
      <c r="AW43" s="124"/>
      <c r="AX43" s="125"/>
      <c r="AY43" s="126"/>
      <c r="AZ43" s="249"/>
      <c r="BA43" s="98"/>
      <c r="BB43" s="99"/>
      <c r="BC43" s="1"/>
      <c r="BD43" s="1"/>
      <c r="BE43" s="1"/>
      <c r="BF43" s="1"/>
      <c r="BG43" s="1"/>
      <c r="BH43" s="1"/>
      <c r="BI43" s="1"/>
      <c r="BJ43" s="1"/>
      <c r="BK43" s="1"/>
      <c r="BL43" s="1"/>
      <c r="BM43" s="1"/>
      <c r="BN43" s="1"/>
      <c r="BO43" s="1"/>
    </row>
    <row r="44" spans="1:67" ht="217.5" customHeight="1">
      <c r="A44" s="542"/>
      <c r="B44" s="142"/>
      <c r="C44" s="142"/>
      <c r="D44" s="142"/>
      <c r="E44" s="142"/>
      <c r="F44" s="142"/>
      <c r="G44" s="142"/>
      <c r="H44" s="143"/>
      <c r="I44" s="144"/>
      <c r="J44" s="145"/>
      <c r="K44" s="145"/>
      <c r="L44" s="145"/>
      <c r="M44" s="144"/>
      <c r="N44" s="145"/>
      <c r="O44" s="146"/>
      <c r="P44" s="103">
        <v>3</v>
      </c>
      <c r="Q44" s="204" t="s">
        <v>427</v>
      </c>
      <c r="R44" s="103" t="str">
        <f t="shared" si="20"/>
        <v>Probabilidad</v>
      </c>
      <c r="S44" s="108" t="s">
        <v>103</v>
      </c>
      <c r="T44" s="108" t="s">
        <v>104</v>
      </c>
      <c r="U44" s="109" t="str">
        <f t="shared" si="5"/>
        <v>40%</v>
      </c>
      <c r="V44" s="108" t="s">
        <v>105</v>
      </c>
      <c r="W44" s="108" t="s">
        <v>106</v>
      </c>
      <c r="X44" s="108" t="s">
        <v>107</v>
      </c>
      <c r="Y44" s="110">
        <f t="shared" si="6"/>
        <v>0</v>
      </c>
      <c r="Z44" s="111" t="str">
        <f t="shared" si="7"/>
        <v>Muy Baja</v>
      </c>
      <c r="AA44" s="109">
        <f t="shared" si="8"/>
        <v>0</v>
      </c>
      <c r="AB44" s="111" t="str">
        <f t="shared" si="9"/>
        <v>Leve</v>
      </c>
      <c r="AC44" s="109">
        <f t="shared" si="10"/>
        <v>0</v>
      </c>
      <c r="AD44" s="112" t="str">
        <f t="shared" si="11"/>
        <v>Bajo</v>
      </c>
      <c r="AE44" s="108" t="s">
        <v>108</v>
      </c>
      <c r="AF44" s="132" t="s">
        <v>433</v>
      </c>
      <c r="AG44" s="103" t="s">
        <v>434</v>
      </c>
      <c r="AH44" s="114">
        <v>44958</v>
      </c>
      <c r="AI44" s="114">
        <v>45261</v>
      </c>
      <c r="AJ44" s="250" t="s">
        <v>435</v>
      </c>
      <c r="AK44" s="103">
        <v>3</v>
      </c>
      <c r="AL44" s="116" t="s">
        <v>429</v>
      </c>
      <c r="AM44" s="103">
        <v>3</v>
      </c>
      <c r="AN44" s="117" t="s">
        <v>113</v>
      </c>
      <c r="AO44" s="103">
        <v>3</v>
      </c>
      <c r="AP44" s="118" t="s">
        <v>114</v>
      </c>
      <c r="AQ44" s="97" t="s">
        <v>436</v>
      </c>
      <c r="AR44" s="148" t="s">
        <v>409</v>
      </c>
      <c r="AS44" s="119" t="s">
        <v>437</v>
      </c>
      <c r="AT44" s="122" t="s">
        <v>438</v>
      </c>
      <c r="AU44" s="122" t="s">
        <v>439</v>
      </c>
      <c r="AV44" s="245" t="s">
        <v>409</v>
      </c>
      <c r="AW44" s="124"/>
      <c r="AX44" s="125"/>
      <c r="AY44" s="248"/>
      <c r="AZ44" s="249"/>
      <c r="BA44" s="98"/>
      <c r="BB44" s="207"/>
      <c r="BC44" s="1"/>
      <c r="BD44" s="1"/>
      <c r="BE44" s="1"/>
      <c r="BF44" s="1"/>
      <c r="BG44" s="1"/>
      <c r="BH44" s="1"/>
      <c r="BI44" s="1"/>
      <c r="BJ44" s="1"/>
      <c r="BK44" s="1"/>
      <c r="BL44" s="1"/>
      <c r="BM44" s="1"/>
      <c r="BN44" s="1"/>
      <c r="BO44" s="1"/>
    </row>
    <row r="45" spans="1:67" ht="255.75" customHeight="1">
      <c r="A45" s="100">
        <v>15</v>
      </c>
      <c r="B45" s="101" t="s">
        <v>28</v>
      </c>
      <c r="C45" s="102" t="s">
        <v>96</v>
      </c>
      <c r="D45" s="102" t="s">
        <v>440</v>
      </c>
      <c r="E45" s="102" t="s">
        <v>441</v>
      </c>
      <c r="F45" s="102" t="s">
        <v>442</v>
      </c>
      <c r="G45" s="102" t="s">
        <v>443</v>
      </c>
      <c r="H45" s="103">
        <v>150</v>
      </c>
      <c r="I45" s="104" t="str">
        <f t="shared" ref="I45:I47" si="21">IF(H45&lt;=0,"",IF(H45&lt;=2,"Muy Baja",IF(H45&lt;=24,"Baja",IF(H45&lt;=500,"Media",IF(H45&lt;=5000,"Alta","Muy Alta")))))</f>
        <v>Media</v>
      </c>
      <c r="J45" s="105">
        <f t="shared" ref="J45:J47" si="22">IF(I45="","",IF(I45="Muy Baja",0.2,IF(I45="Baja",0.4,IF(I45="Media",0.6,IF(I45="Alta",0.8,IF(I45="Muy Alta",1,))))))</f>
        <v>0.6</v>
      </c>
      <c r="K45" s="105" t="s">
        <v>362</v>
      </c>
      <c r="L45" s="105" t="s">
        <v>362</v>
      </c>
      <c r="M45" s="104" t="e">
        <f>IF(OR(L45='[1]Tabla Impacto'!$C$11,L45='[1]Tabla Impacto'!$D$11),"Leve",IF(OR(L45='[1]Tabla Impacto'!$C$12,L45='[1]Tabla Impacto'!$D$12),"Menor",IF(OR(L45='[1]Tabla Impacto'!$C$13,L45='[1]Tabla Impacto'!$D$13),"Moderado",IF(OR(#REF!='[1]Tabla Impacto'!$C$14,L45='[1]Tabla Impacto'!$D$14),"Mayor",IF(OR(L45='[1]Tabla Impacto'!$C$15,L51='[1]Tabla Impacto'!$D$15),"Catastrófico","")))))</f>
        <v>#REF!</v>
      </c>
      <c r="N45" s="105" t="e">
        <f t="shared" ref="N45:N47" si="23">IF(M45="","",IF(M45="Leve",0.2,IF(M45="Menor",0.4,IF(M45="Moderado",0.6,IF(M45="Mayor",0.8,IF(M45="Catastrófico",1,))))))</f>
        <v>#REF!</v>
      </c>
      <c r="O45" s="106" t="e">
        <f t="shared" ref="O45:O47" si="24">IF(OR(AND(I45="Muy Baja",M45="Leve"),AND(I45="Muy Baja",M45="Menor"),AND(I45="Baja",M45="Leve")),"Bajo",IF(OR(AND(I45="Muy baja",M45="Moderado"),AND(I45="Baja",M45="Menor"),AND(I45="Baja",M45="Moderado"),AND(I45="Media",M45="Leve"),AND(I45="Media",M45="Menor"),AND(I45="Media",M45="Moderado"),AND(I45="Alta",M45="Leve"),AND(I45="Alta",M45="Menor")),"Moderado",IF(OR(AND(I45="Muy Baja",M45="Mayor"),AND(I45="Baja",M45="Mayor"),AND(I45="Media",M45="Mayor"),AND(I45="Alta",M45="Moderado"),AND(I45="Alta",M45="Mayor"),AND(I45="Muy Alta",M45="Leve"),AND(I45="Muy Alta",M45="Menor"),AND(I45="Muy Alta",M45="Moderado"),AND(I45="Muy Alta",M45="Mayor")),"Alto",IF(OR(AND(I45="Muy Baja",M45="Catastrófico"),AND(I45="Baja",M45="Catastrófico"),AND(I45="Media",M45="Catastrófico"),AND(I45="Alta",M45="Catastrófico"),AND(I45="Muy Alta",M45="Catastrófico")),"Extremo",""))))</f>
        <v>#REF!</v>
      </c>
      <c r="P45" s="103">
        <v>1</v>
      </c>
      <c r="Q45" s="107" t="s">
        <v>444</v>
      </c>
      <c r="R45" s="103" t="str">
        <f t="shared" si="20"/>
        <v>Probabilidad</v>
      </c>
      <c r="S45" s="108" t="s">
        <v>103</v>
      </c>
      <c r="T45" s="108" t="s">
        <v>104</v>
      </c>
      <c r="U45" s="109" t="str">
        <f t="shared" si="5"/>
        <v>40%</v>
      </c>
      <c r="V45" s="108" t="s">
        <v>105</v>
      </c>
      <c r="W45" s="108" t="s">
        <v>106</v>
      </c>
      <c r="X45" s="108" t="s">
        <v>107</v>
      </c>
      <c r="Y45" s="110">
        <f t="shared" si="6"/>
        <v>0.36</v>
      </c>
      <c r="Z45" s="111" t="str">
        <f t="shared" si="7"/>
        <v>Baja</v>
      </c>
      <c r="AA45" s="109">
        <f t="shared" si="8"/>
        <v>0.36</v>
      </c>
      <c r="AB45" s="111" t="str">
        <f t="shared" si="9"/>
        <v/>
      </c>
      <c r="AC45" s="109" t="str">
        <f t="shared" si="10"/>
        <v/>
      </c>
      <c r="AD45" s="112" t="str">
        <f t="shared" si="11"/>
        <v/>
      </c>
      <c r="AE45" s="108" t="s">
        <v>445</v>
      </c>
      <c r="AF45" s="132" t="s">
        <v>446</v>
      </c>
      <c r="AG45" s="102" t="s">
        <v>110</v>
      </c>
      <c r="AH45" s="114">
        <v>44958</v>
      </c>
      <c r="AI45" s="114">
        <v>45261</v>
      </c>
      <c r="AJ45" s="115" t="s">
        <v>447</v>
      </c>
      <c r="AK45" s="103">
        <v>1</v>
      </c>
      <c r="AL45" s="116" t="s">
        <v>448</v>
      </c>
      <c r="AM45" s="103">
        <v>1</v>
      </c>
      <c r="AN45" s="117" t="s">
        <v>113</v>
      </c>
      <c r="AO45" s="103">
        <v>1</v>
      </c>
      <c r="AP45" s="118" t="s">
        <v>114</v>
      </c>
      <c r="AQ45" s="221" t="s">
        <v>449</v>
      </c>
      <c r="AR45" s="97" t="s">
        <v>450</v>
      </c>
      <c r="AS45" s="97" t="s">
        <v>451</v>
      </c>
      <c r="AT45" s="119" t="s">
        <v>452</v>
      </c>
      <c r="AU45" s="251"/>
      <c r="AV45" s="251"/>
      <c r="AW45" s="124"/>
      <c r="AX45" s="125"/>
      <c r="AY45" s="252"/>
      <c r="AZ45" s="251"/>
      <c r="BA45" s="98"/>
      <c r="BB45" s="99"/>
      <c r="BC45" s="1"/>
      <c r="BD45" s="1"/>
      <c r="BE45" s="1"/>
      <c r="BF45" s="1"/>
      <c r="BG45" s="1"/>
      <c r="BH45" s="1"/>
      <c r="BI45" s="1"/>
      <c r="BJ45" s="1"/>
      <c r="BK45" s="1"/>
      <c r="BL45" s="1"/>
      <c r="BM45" s="1"/>
      <c r="BN45" s="1"/>
      <c r="BO45" s="1"/>
    </row>
    <row r="46" spans="1:67" ht="199.5" customHeight="1">
      <c r="A46" s="100">
        <v>16</v>
      </c>
      <c r="B46" s="101" t="s">
        <v>28</v>
      </c>
      <c r="C46" s="102" t="s">
        <v>96</v>
      </c>
      <c r="D46" s="102" t="s">
        <v>453</v>
      </c>
      <c r="E46" s="102" t="s">
        <v>454</v>
      </c>
      <c r="F46" s="102" t="s">
        <v>455</v>
      </c>
      <c r="G46" s="102" t="s">
        <v>100</v>
      </c>
      <c r="H46" s="103">
        <v>130</v>
      </c>
      <c r="I46" s="104" t="str">
        <f t="shared" si="21"/>
        <v>Media</v>
      </c>
      <c r="J46" s="105">
        <f t="shared" si="22"/>
        <v>0.6</v>
      </c>
      <c r="K46" s="105" t="s">
        <v>362</v>
      </c>
      <c r="L46" s="105" t="s">
        <v>362</v>
      </c>
      <c r="M46" s="104" t="e">
        <f>IF(OR(L46='[1]Tabla Impacto'!$C$11,L46='[1]Tabla Impacto'!$D$11),"Leve",IF(OR(L46='[1]Tabla Impacto'!$C$12,L46='[1]Tabla Impacto'!$D$12),"Menor",IF(OR(L46='[1]Tabla Impacto'!$C$13,L46='[1]Tabla Impacto'!$D$13),"Moderado",IF(OR(#REF!='[1]Tabla Impacto'!$C$14,L46='[1]Tabla Impacto'!$D$14),"Mayor",IF(OR(L46='[1]Tabla Impacto'!$C$15,#REF!='[1]Tabla Impacto'!$D$15),"Catastrófico","")))))</f>
        <v>#REF!</v>
      </c>
      <c r="N46" s="105" t="e">
        <f t="shared" si="23"/>
        <v>#REF!</v>
      </c>
      <c r="O46" s="106" t="e">
        <f t="shared" si="24"/>
        <v>#REF!</v>
      </c>
      <c r="P46" s="103">
        <v>1</v>
      </c>
      <c r="Q46" s="107" t="s">
        <v>456</v>
      </c>
      <c r="R46" s="103" t="str">
        <f t="shared" si="20"/>
        <v>Probabilidad</v>
      </c>
      <c r="S46" s="108" t="s">
        <v>103</v>
      </c>
      <c r="T46" s="108" t="s">
        <v>104</v>
      </c>
      <c r="U46" s="109" t="str">
        <f t="shared" si="5"/>
        <v>40%</v>
      </c>
      <c r="V46" s="108" t="s">
        <v>105</v>
      </c>
      <c r="W46" s="108" t="s">
        <v>106</v>
      </c>
      <c r="X46" s="108" t="s">
        <v>107</v>
      </c>
      <c r="Y46" s="110">
        <f t="shared" si="6"/>
        <v>0.36</v>
      </c>
      <c r="Z46" s="111" t="str">
        <f t="shared" si="7"/>
        <v>Baja</v>
      </c>
      <c r="AA46" s="109">
        <f t="shared" si="8"/>
        <v>0.36</v>
      </c>
      <c r="AB46" s="111" t="str">
        <f t="shared" si="9"/>
        <v/>
      </c>
      <c r="AC46" s="109" t="str">
        <f t="shared" si="10"/>
        <v/>
      </c>
      <c r="AD46" s="112" t="str">
        <f t="shared" si="11"/>
        <v/>
      </c>
      <c r="AE46" s="108" t="s">
        <v>445</v>
      </c>
      <c r="AF46" s="113" t="s">
        <v>457</v>
      </c>
      <c r="AG46" s="102" t="s">
        <v>189</v>
      </c>
      <c r="AH46" s="114">
        <v>44958</v>
      </c>
      <c r="AI46" s="114">
        <v>44957</v>
      </c>
      <c r="AJ46" s="115" t="s">
        <v>458</v>
      </c>
      <c r="AK46" s="103">
        <v>1</v>
      </c>
      <c r="AL46" s="116" t="s">
        <v>459</v>
      </c>
      <c r="AM46" s="103">
        <v>1</v>
      </c>
      <c r="AN46" s="117" t="s">
        <v>113</v>
      </c>
      <c r="AO46" s="103">
        <v>1</v>
      </c>
      <c r="AP46" s="118" t="s">
        <v>114</v>
      </c>
      <c r="AQ46" s="221" t="s">
        <v>460</v>
      </c>
      <c r="AR46" s="97" t="s">
        <v>450</v>
      </c>
      <c r="AS46" s="97" t="s">
        <v>461</v>
      </c>
      <c r="AT46" s="119" t="s">
        <v>462</v>
      </c>
      <c r="AU46" s="251"/>
      <c r="AV46" s="252"/>
      <c r="AW46" s="124"/>
      <c r="AX46" s="125"/>
      <c r="AY46" s="252"/>
      <c r="AZ46" s="251"/>
      <c r="BA46" s="98"/>
      <c r="BB46" s="99"/>
      <c r="BC46" s="1"/>
      <c r="BD46" s="1"/>
      <c r="BE46" s="1"/>
      <c r="BF46" s="1"/>
      <c r="BG46" s="1"/>
      <c r="BH46" s="1"/>
      <c r="BI46" s="1"/>
      <c r="BJ46" s="1"/>
      <c r="BK46" s="1"/>
      <c r="BL46" s="1"/>
      <c r="BM46" s="1"/>
      <c r="BN46" s="1"/>
      <c r="BO46" s="1"/>
    </row>
    <row r="47" spans="1:67" ht="113.25" customHeight="1">
      <c r="A47" s="540">
        <v>17</v>
      </c>
      <c r="B47" s="127" t="s">
        <v>28</v>
      </c>
      <c r="C47" s="127" t="s">
        <v>96</v>
      </c>
      <c r="D47" s="127" t="s">
        <v>463</v>
      </c>
      <c r="E47" s="127" t="s">
        <v>464</v>
      </c>
      <c r="F47" s="127" t="s">
        <v>465</v>
      </c>
      <c r="G47" s="127" t="s">
        <v>466</v>
      </c>
      <c r="H47" s="128">
        <v>100</v>
      </c>
      <c r="I47" s="129" t="str">
        <f t="shared" si="21"/>
        <v>Media</v>
      </c>
      <c r="J47" s="130">
        <f t="shared" si="22"/>
        <v>0.6</v>
      </c>
      <c r="K47" s="127" t="s">
        <v>362</v>
      </c>
      <c r="L47" s="130" t="s">
        <v>362</v>
      </c>
      <c r="M47" s="129" t="e">
        <f>IF(OR(L47='[1]Tabla Impacto'!$C$11,L47='[1]Tabla Impacto'!$D$11),"Leve",IF(OR(L47='[1]Tabla Impacto'!$C$12,L47='[1]Tabla Impacto'!$D$12),"Menor",IF(OR(L47='[1]Tabla Impacto'!$C$13,L47='[1]Tabla Impacto'!$D$13),"Moderado",IF(OR(#REF!='[1]Tabla Impacto'!$C$14,L47='[1]Tabla Impacto'!$D$14),"Mayor",IF(OR(L47='[1]Tabla Impacto'!$C$15,L40='[1]Tabla Impacto'!$D$15),"Catastrófico","")))))</f>
        <v>#REF!</v>
      </c>
      <c r="N47" s="130" t="e">
        <f t="shared" si="23"/>
        <v>#REF!</v>
      </c>
      <c r="O47" s="131" t="e">
        <f t="shared" si="24"/>
        <v>#REF!</v>
      </c>
      <c r="P47" s="103">
        <v>1</v>
      </c>
      <c r="Q47" s="107" t="s">
        <v>467</v>
      </c>
      <c r="R47" s="103" t="str">
        <f t="shared" si="20"/>
        <v>Probabilidad</v>
      </c>
      <c r="S47" s="108" t="s">
        <v>103</v>
      </c>
      <c r="T47" s="108" t="s">
        <v>104</v>
      </c>
      <c r="U47" s="109" t="str">
        <f t="shared" si="5"/>
        <v>40%</v>
      </c>
      <c r="V47" s="108" t="s">
        <v>468</v>
      </c>
      <c r="W47" s="108" t="s">
        <v>106</v>
      </c>
      <c r="X47" s="108" t="s">
        <v>469</v>
      </c>
      <c r="Y47" s="110">
        <f t="shared" si="6"/>
        <v>0.36</v>
      </c>
      <c r="Z47" s="111" t="str">
        <f t="shared" si="7"/>
        <v>Baja</v>
      </c>
      <c r="AA47" s="109">
        <f t="shared" si="8"/>
        <v>0.36</v>
      </c>
      <c r="AB47" s="111" t="str">
        <f t="shared" si="9"/>
        <v/>
      </c>
      <c r="AC47" s="109" t="str">
        <f t="shared" si="10"/>
        <v/>
      </c>
      <c r="AD47" s="112" t="str">
        <f t="shared" si="11"/>
        <v/>
      </c>
      <c r="AE47" s="108" t="s">
        <v>108</v>
      </c>
      <c r="AF47" s="253" t="s">
        <v>470</v>
      </c>
      <c r="AG47" s="103" t="s">
        <v>124</v>
      </c>
      <c r="AH47" s="114">
        <v>44958</v>
      </c>
      <c r="AI47" s="114">
        <v>44957</v>
      </c>
      <c r="AJ47" s="113" t="s">
        <v>471</v>
      </c>
      <c r="AK47" s="103">
        <v>1</v>
      </c>
      <c r="AL47" s="155" t="s">
        <v>472</v>
      </c>
      <c r="AM47" s="103">
        <v>1</v>
      </c>
      <c r="AN47" s="117" t="s">
        <v>113</v>
      </c>
      <c r="AO47" s="103">
        <v>1</v>
      </c>
      <c r="AP47" s="118" t="s">
        <v>114</v>
      </c>
      <c r="AQ47" s="119" t="s">
        <v>473</v>
      </c>
      <c r="AR47" s="97" t="s">
        <v>450</v>
      </c>
      <c r="AS47" s="97" t="s">
        <v>474</v>
      </c>
      <c r="AT47" s="119" t="s">
        <v>475</v>
      </c>
      <c r="AU47" s="251"/>
      <c r="AV47" s="252"/>
      <c r="AW47" s="124"/>
      <c r="AX47" s="125"/>
      <c r="AY47" s="252"/>
      <c r="AZ47" s="252"/>
      <c r="BA47" s="98"/>
      <c r="BB47" s="99"/>
      <c r="BC47" s="1"/>
      <c r="BD47" s="1"/>
      <c r="BE47" s="1"/>
      <c r="BF47" s="1"/>
      <c r="BG47" s="1"/>
      <c r="BH47" s="1"/>
      <c r="BI47" s="1"/>
      <c r="BJ47" s="1"/>
      <c r="BK47" s="1"/>
      <c r="BL47" s="1"/>
      <c r="BM47" s="1"/>
      <c r="BN47" s="1"/>
      <c r="BO47" s="1"/>
    </row>
    <row r="48" spans="1:67" ht="119.25" customHeight="1">
      <c r="A48" s="541"/>
      <c r="B48" s="135"/>
      <c r="C48" s="135"/>
      <c r="D48" s="135"/>
      <c r="E48" s="135"/>
      <c r="F48" s="135"/>
      <c r="G48" s="135"/>
      <c r="H48" s="136"/>
      <c r="I48" s="137"/>
      <c r="J48" s="138"/>
      <c r="K48" s="135"/>
      <c r="L48" s="138"/>
      <c r="M48" s="137"/>
      <c r="N48" s="138"/>
      <c r="O48" s="139"/>
      <c r="P48" s="103">
        <v>2</v>
      </c>
      <c r="Q48" s="107" t="s">
        <v>476</v>
      </c>
      <c r="R48" s="103" t="str">
        <f t="shared" si="20"/>
        <v>Impacto</v>
      </c>
      <c r="S48" s="108" t="s">
        <v>211</v>
      </c>
      <c r="T48" s="108" t="s">
        <v>261</v>
      </c>
      <c r="U48" s="109" t="str">
        <f t="shared" si="5"/>
        <v>35%</v>
      </c>
      <c r="V48" s="108" t="s">
        <v>468</v>
      </c>
      <c r="W48" s="108" t="s">
        <v>106</v>
      </c>
      <c r="X48" s="108" t="s">
        <v>469</v>
      </c>
      <c r="Y48" s="110">
        <f t="shared" si="6"/>
        <v>0</v>
      </c>
      <c r="Z48" s="111" t="str">
        <f t="shared" si="7"/>
        <v>Muy Baja</v>
      </c>
      <c r="AA48" s="109">
        <f t="shared" si="8"/>
        <v>0</v>
      </c>
      <c r="AB48" s="111" t="str">
        <f t="shared" si="9"/>
        <v>Leve</v>
      </c>
      <c r="AC48" s="109">
        <f t="shared" si="10"/>
        <v>0</v>
      </c>
      <c r="AD48" s="112" t="str">
        <f t="shared" si="11"/>
        <v>Bajo</v>
      </c>
      <c r="AE48" s="108" t="s">
        <v>108</v>
      </c>
      <c r="AF48" s="253" t="s">
        <v>477</v>
      </c>
      <c r="AG48" s="103" t="s">
        <v>124</v>
      </c>
      <c r="AH48" s="114">
        <v>44958</v>
      </c>
      <c r="AI48" s="114">
        <v>44957</v>
      </c>
      <c r="AJ48" s="113" t="s">
        <v>471</v>
      </c>
      <c r="AK48" s="103">
        <v>2</v>
      </c>
      <c r="AL48" s="155" t="s">
        <v>472</v>
      </c>
      <c r="AM48" s="103">
        <v>2</v>
      </c>
      <c r="AN48" s="117" t="s">
        <v>113</v>
      </c>
      <c r="AO48" s="103">
        <v>2</v>
      </c>
      <c r="AP48" s="118" t="s">
        <v>114</v>
      </c>
      <c r="AQ48" s="119" t="s">
        <v>478</v>
      </c>
      <c r="AR48" s="120" t="s">
        <v>479</v>
      </c>
      <c r="AS48" s="97" t="s">
        <v>480</v>
      </c>
      <c r="AT48" s="119" t="s">
        <v>481</v>
      </c>
      <c r="AU48" s="254"/>
      <c r="AV48" s="254"/>
      <c r="AW48" s="124"/>
      <c r="AX48" s="125"/>
      <c r="AY48" s="255"/>
      <c r="AZ48" s="254"/>
      <c r="BA48" s="98"/>
      <c r="BB48" s="99"/>
      <c r="BC48" s="1"/>
      <c r="BD48" s="1"/>
      <c r="BE48" s="1"/>
      <c r="BF48" s="1"/>
      <c r="BG48" s="1"/>
      <c r="BH48" s="1"/>
      <c r="BI48" s="1"/>
      <c r="BJ48" s="1"/>
      <c r="BK48" s="1"/>
      <c r="BL48" s="1"/>
      <c r="BM48" s="1"/>
      <c r="BN48" s="1"/>
      <c r="BO48" s="1"/>
    </row>
    <row r="49" spans="1:67" ht="109.5" customHeight="1">
      <c r="A49" s="542"/>
      <c r="B49" s="142"/>
      <c r="C49" s="142"/>
      <c r="D49" s="142"/>
      <c r="E49" s="142"/>
      <c r="F49" s="142"/>
      <c r="G49" s="142"/>
      <c r="H49" s="143"/>
      <c r="I49" s="144"/>
      <c r="J49" s="145"/>
      <c r="K49" s="142"/>
      <c r="L49" s="145"/>
      <c r="M49" s="144"/>
      <c r="N49" s="145"/>
      <c r="O49" s="146"/>
      <c r="P49" s="103">
        <v>3</v>
      </c>
      <c r="Q49" s="107" t="s">
        <v>482</v>
      </c>
      <c r="R49" s="103" t="str">
        <f t="shared" si="20"/>
        <v>Probabilidad</v>
      </c>
      <c r="S49" s="108" t="s">
        <v>145</v>
      </c>
      <c r="T49" s="108" t="s">
        <v>104</v>
      </c>
      <c r="U49" s="109" t="str">
        <f t="shared" si="5"/>
        <v>30%</v>
      </c>
      <c r="V49" s="108" t="s">
        <v>105</v>
      </c>
      <c r="W49" s="108" t="s">
        <v>212</v>
      </c>
      <c r="X49" s="108" t="s">
        <v>107</v>
      </c>
      <c r="Y49" s="110">
        <f t="shared" si="6"/>
        <v>0</v>
      </c>
      <c r="Z49" s="111" t="str">
        <f t="shared" si="7"/>
        <v>Muy Baja</v>
      </c>
      <c r="AA49" s="109">
        <f t="shared" si="8"/>
        <v>0</v>
      </c>
      <c r="AB49" s="111" t="str">
        <f t="shared" si="9"/>
        <v>Leve</v>
      </c>
      <c r="AC49" s="109">
        <f t="shared" si="10"/>
        <v>0</v>
      </c>
      <c r="AD49" s="112" t="str">
        <f t="shared" si="11"/>
        <v>Bajo</v>
      </c>
      <c r="AE49" s="108" t="s">
        <v>108</v>
      </c>
      <c r="AF49" s="256" t="s">
        <v>483</v>
      </c>
      <c r="AG49" s="103" t="s">
        <v>124</v>
      </c>
      <c r="AH49" s="114">
        <v>44958</v>
      </c>
      <c r="AI49" s="114">
        <v>45261</v>
      </c>
      <c r="AJ49" s="113" t="s">
        <v>471</v>
      </c>
      <c r="AK49" s="103">
        <v>3</v>
      </c>
      <c r="AL49" s="155" t="s">
        <v>472</v>
      </c>
      <c r="AM49" s="103">
        <v>3</v>
      </c>
      <c r="AN49" s="117" t="s">
        <v>113</v>
      </c>
      <c r="AO49" s="103">
        <v>3</v>
      </c>
      <c r="AP49" s="118" t="s">
        <v>114</v>
      </c>
      <c r="AQ49" s="119" t="s">
        <v>484</v>
      </c>
      <c r="AR49" s="120" t="s">
        <v>479</v>
      </c>
      <c r="AS49" s="97" t="s">
        <v>485</v>
      </c>
      <c r="AT49" s="119" t="s">
        <v>486</v>
      </c>
      <c r="AU49" s="251"/>
      <c r="AV49" s="257"/>
      <c r="AW49" s="124"/>
      <c r="AX49" s="125"/>
      <c r="AY49" s="258"/>
      <c r="AZ49" s="252"/>
      <c r="BA49" s="98"/>
      <c r="BB49" s="99"/>
      <c r="BC49" s="1"/>
      <c r="BD49" s="1"/>
      <c r="BE49" s="1"/>
      <c r="BF49" s="1"/>
      <c r="BG49" s="1"/>
      <c r="BH49" s="1"/>
      <c r="BI49" s="1"/>
      <c r="BJ49" s="1"/>
      <c r="BK49" s="1"/>
      <c r="BL49" s="1"/>
      <c r="BM49" s="1"/>
      <c r="BN49" s="1"/>
      <c r="BO49" s="1"/>
    </row>
    <row r="50" spans="1:67" ht="135.75" customHeight="1">
      <c r="A50" s="100">
        <v>18</v>
      </c>
      <c r="B50" s="101" t="s">
        <v>28</v>
      </c>
      <c r="C50" s="102" t="s">
        <v>306</v>
      </c>
      <c r="D50" s="102" t="s">
        <v>487</v>
      </c>
      <c r="E50" s="102" t="s">
        <v>488</v>
      </c>
      <c r="F50" s="102" t="s">
        <v>489</v>
      </c>
      <c r="G50" s="102" t="s">
        <v>100</v>
      </c>
      <c r="H50" s="103">
        <v>130</v>
      </c>
      <c r="I50" s="104" t="str">
        <f t="shared" ref="I50:I53" si="25">IF(H50&lt;=0,"",IF(H50&lt;=2,"Muy Baja",IF(H50&lt;=24,"Baja",IF(H50&lt;=500,"Media",IF(H50&lt;=5000,"Alta","Muy Alta")))))</f>
        <v>Media</v>
      </c>
      <c r="J50" s="105">
        <f t="shared" ref="J50:J53" si="26">IF(I50="","",IF(I50="Muy Baja",0.2,IF(I50="Baja",0.4,IF(I50="Media",0.6,IF(I50="Alta",0.8,IF(I50="Muy Alta",1,))))))</f>
        <v>0.6</v>
      </c>
      <c r="K50" s="105" t="s">
        <v>362</v>
      </c>
      <c r="L50" s="105" t="s">
        <v>362</v>
      </c>
      <c r="M50" s="104" t="e">
        <f>IF(OR(L50='[1]Tabla Impacto'!$C$11,L50='[1]Tabla Impacto'!$D$11),"Leve",IF(OR(L50='[1]Tabla Impacto'!$C$12,L50='[1]Tabla Impacto'!$D$12),"Menor",IF(OR(L50='[1]Tabla Impacto'!$C$13,L50='[1]Tabla Impacto'!$D$13),"Moderado",IF(OR(#REF!='[1]Tabla Impacto'!$C$14,L50='[1]Tabla Impacto'!$D$14),"Mayor",IF(OR(L50='[1]Tabla Impacto'!$C$15,#REF!='[1]Tabla Impacto'!$D$15),"Catastrófico","")))))</f>
        <v>#REF!</v>
      </c>
      <c r="N50" s="105" t="e">
        <f t="shared" ref="N50:N53" si="27">IF(M50="","",IF(M50="Leve",0.2,IF(M50="Menor",0.4,IF(M50="Moderado",0.6,IF(M50="Mayor",0.8,IF(M50="Catastrófico",1,))))))</f>
        <v>#REF!</v>
      </c>
      <c r="O50" s="106" t="e">
        <f t="shared" ref="O50:O53" si="28">IF(OR(AND(I50="Muy Baja",M50="Leve"),AND(I50="Muy Baja",M50="Menor"),AND(I50="Baja",M50="Leve")),"Bajo",IF(OR(AND(I50="Muy baja",M50="Moderado"),AND(I50="Baja",M50="Menor"),AND(I50="Baja",M50="Moderado"),AND(I50="Media",M50="Leve"),AND(I50="Media",M50="Menor"),AND(I50="Media",M50="Moderado"),AND(I50="Alta",M50="Leve"),AND(I50="Alta",M50="Menor")),"Moderado",IF(OR(AND(I50="Muy Baja",M50="Mayor"),AND(I50="Baja",M50="Mayor"),AND(I50="Media",M50="Mayor"),AND(I50="Alta",M50="Moderado"),AND(I50="Alta",M50="Mayor"),AND(I50="Muy Alta",M50="Leve"),AND(I50="Muy Alta",M50="Menor"),AND(I50="Muy Alta",M50="Moderado"),AND(I50="Muy Alta",M50="Mayor")),"Alto",IF(OR(AND(I50="Muy Baja",M50="Catastrófico"),AND(I50="Baja",M50="Catastrófico"),AND(I50="Media",M50="Catastrófico"),AND(I50="Alta",M50="Catastrófico"),AND(I50="Muy Alta",M50="Catastrófico")),"Extremo",""))))</f>
        <v>#REF!</v>
      </c>
      <c r="P50" s="103">
        <v>1</v>
      </c>
      <c r="Q50" s="107" t="s">
        <v>490</v>
      </c>
      <c r="R50" s="103" t="str">
        <f t="shared" si="20"/>
        <v>Probabilidad</v>
      </c>
      <c r="S50" s="108" t="s">
        <v>103</v>
      </c>
      <c r="T50" s="108" t="s">
        <v>104</v>
      </c>
      <c r="U50" s="109" t="str">
        <f t="shared" si="5"/>
        <v>40%</v>
      </c>
      <c r="V50" s="108" t="s">
        <v>105</v>
      </c>
      <c r="W50" s="108" t="s">
        <v>106</v>
      </c>
      <c r="X50" s="108" t="s">
        <v>107</v>
      </c>
      <c r="Y50" s="110">
        <f t="shared" si="6"/>
        <v>0.36</v>
      </c>
      <c r="Z50" s="111" t="str">
        <f t="shared" si="7"/>
        <v>Baja</v>
      </c>
      <c r="AA50" s="109">
        <f t="shared" si="8"/>
        <v>0.36</v>
      </c>
      <c r="AB50" s="111" t="str">
        <f t="shared" si="9"/>
        <v/>
      </c>
      <c r="AC50" s="109" t="str">
        <f t="shared" si="10"/>
        <v/>
      </c>
      <c r="AD50" s="112" t="str">
        <f t="shared" si="11"/>
        <v/>
      </c>
      <c r="AE50" s="108" t="s">
        <v>445</v>
      </c>
      <c r="AF50" s="256" t="s">
        <v>491</v>
      </c>
      <c r="AG50" s="102" t="s">
        <v>110</v>
      </c>
      <c r="AH50" s="114">
        <v>44958</v>
      </c>
      <c r="AI50" s="114">
        <v>45261</v>
      </c>
      <c r="AJ50" s="115" t="s">
        <v>492</v>
      </c>
      <c r="AK50" s="103">
        <v>1</v>
      </c>
      <c r="AL50" s="116" t="s">
        <v>493</v>
      </c>
      <c r="AM50" s="103">
        <v>1</v>
      </c>
      <c r="AN50" s="117" t="s">
        <v>113</v>
      </c>
      <c r="AO50" s="103">
        <v>1</v>
      </c>
      <c r="AP50" s="118" t="s">
        <v>114</v>
      </c>
      <c r="AQ50" s="119" t="s">
        <v>494</v>
      </c>
      <c r="AR50" s="97" t="s">
        <v>450</v>
      </c>
      <c r="AS50" s="97" t="s">
        <v>495</v>
      </c>
      <c r="AT50" s="119" t="s">
        <v>496</v>
      </c>
      <c r="AU50" s="251"/>
      <c r="AV50" s="254"/>
      <c r="AW50" s="124"/>
      <c r="AX50" s="125"/>
      <c r="AY50" s="252"/>
      <c r="AZ50" s="254"/>
      <c r="BA50" s="98"/>
      <c r="BB50" s="99"/>
      <c r="BC50" s="1"/>
      <c r="BD50" s="1"/>
      <c r="BE50" s="1"/>
      <c r="BF50" s="1"/>
      <c r="BG50" s="1"/>
      <c r="BH50" s="1"/>
      <c r="BI50" s="1"/>
      <c r="BJ50" s="1"/>
      <c r="BK50" s="1"/>
      <c r="BL50" s="1"/>
      <c r="BM50" s="1"/>
      <c r="BN50" s="1"/>
      <c r="BO50" s="1"/>
    </row>
    <row r="51" spans="1:67" ht="152.25" customHeight="1">
      <c r="A51" s="100">
        <v>19</v>
      </c>
      <c r="B51" s="31" t="s">
        <v>29</v>
      </c>
      <c r="C51" s="102" t="s">
        <v>96</v>
      </c>
      <c r="D51" s="115" t="s">
        <v>497</v>
      </c>
      <c r="E51" s="115" t="s">
        <v>498</v>
      </c>
      <c r="F51" s="102" t="s">
        <v>499</v>
      </c>
      <c r="G51" s="102" t="s">
        <v>100</v>
      </c>
      <c r="H51" s="103">
        <v>24</v>
      </c>
      <c r="I51" s="104" t="str">
        <f t="shared" si="25"/>
        <v>Baja</v>
      </c>
      <c r="J51" s="105">
        <f t="shared" si="26"/>
        <v>0.4</v>
      </c>
      <c r="K51" s="105" t="s">
        <v>310</v>
      </c>
      <c r="L51" s="105" t="s">
        <v>310</v>
      </c>
      <c r="M51" s="104" t="e">
        <f>IF(OR(L51='[1]Tabla Impacto'!$C$11,L51='[1]Tabla Impacto'!$D$11),"Leve",IF(OR(L51='[1]Tabla Impacto'!$C$12,L51='[1]Tabla Impacto'!$D$12),"Menor",IF(OR(L51='[1]Tabla Impacto'!$C$13,L51='[1]Tabla Impacto'!$D$13),"Moderado",IF(OR(#REF!='[1]Tabla Impacto'!$C$14,L51='[1]Tabla Impacto'!$D$14),"Mayor",IF(OR(L51='[1]Tabla Impacto'!$C$15,L22='[1]Tabla Impacto'!$D$15),"Catastrófico","")))))</f>
        <v>#REF!</v>
      </c>
      <c r="N51" s="105" t="e">
        <f t="shared" si="27"/>
        <v>#REF!</v>
      </c>
      <c r="O51" s="106" t="e">
        <f t="shared" si="28"/>
        <v>#REF!</v>
      </c>
      <c r="P51" s="103">
        <v>1</v>
      </c>
      <c r="Q51" s="107" t="s">
        <v>500</v>
      </c>
      <c r="R51" s="103" t="str">
        <f t="shared" si="20"/>
        <v>Probabilidad</v>
      </c>
      <c r="S51" s="108" t="s">
        <v>103</v>
      </c>
      <c r="T51" s="108" t="s">
        <v>104</v>
      </c>
      <c r="U51" s="109" t="str">
        <f t="shared" si="5"/>
        <v>40%</v>
      </c>
      <c r="V51" s="108" t="s">
        <v>105</v>
      </c>
      <c r="W51" s="108" t="s">
        <v>106</v>
      </c>
      <c r="X51" s="108" t="s">
        <v>107</v>
      </c>
      <c r="Y51" s="110">
        <f t="shared" si="6"/>
        <v>0.24</v>
      </c>
      <c r="Z51" s="111" t="str">
        <f t="shared" si="7"/>
        <v>Baja</v>
      </c>
      <c r="AA51" s="109">
        <f t="shared" si="8"/>
        <v>0.24</v>
      </c>
      <c r="AB51" s="111" t="str">
        <f t="shared" si="9"/>
        <v/>
      </c>
      <c r="AC51" s="109" t="str">
        <f t="shared" si="10"/>
        <v/>
      </c>
      <c r="AD51" s="112" t="str">
        <f t="shared" si="11"/>
        <v/>
      </c>
      <c r="AE51" s="108" t="s">
        <v>108</v>
      </c>
      <c r="AF51" s="256" t="s">
        <v>501</v>
      </c>
      <c r="AG51" s="102" t="s">
        <v>110</v>
      </c>
      <c r="AH51" s="114">
        <v>44958</v>
      </c>
      <c r="AI51" s="114">
        <v>44938</v>
      </c>
      <c r="AJ51" s="158" t="s">
        <v>502</v>
      </c>
      <c r="AK51" s="103">
        <v>1</v>
      </c>
      <c r="AL51" s="116" t="s">
        <v>503</v>
      </c>
      <c r="AM51" s="103">
        <v>1</v>
      </c>
      <c r="AN51" s="117" t="s">
        <v>113</v>
      </c>
      <c r="AO51" s="103">
        <v>1</v>
      </c>
      <c r="AP51" s="118" t="s">
        <v>114</v>
      </c>
      <c r="AQ51" s="259" t="s">
        <v>504</v>
      </c>
      <c r="AR51" s="97" t="s">
        <v>505</v>
      </c>
      <c r="AS51" s="97" t="s">
        <v>506</v>
      </c>
      <c r="AT51" s="119" t="s">
        <v>507</v>
      </c>
      <c r="AU51" s="251"/>
      <c r="AV51" s="257"/>
      <c r="AW51" s="124"/>
      <c r="AX51" s="125"/>
      <c r="AY51" s="252"/>
      <c r="AZ51" s="252"/>
      <c r="BA51" s="98"/>
      <c r="BB51" s="125"/>
      <c r="BC51" s="1"/>
      <c r="BD51" s="1"/>
      <c r="BE51" s="1"/>
      <c r="BF51" s="1"/>
      <c r="BG51" s="1"/>
      <c r="BH51" s="1"/>
      <c r="BI51" s="1"/>
      <c r="BJ51" s="1"/>
      <c r="BK51" s="1"/>
      <c r="BL51" s="1"/>
      <c r="BM51" s="1"/>
      <c r="BN51" s="1"/>
      <c r="BO51" s="1"/>
    </row>
    <row r="52" spans="1:67" ht="387" customHeight="1">
      <c r="A52" s="150">
        <v>20</v>
      </c>
      <c r="B52" s="102" t="s">
        <v>30</v>
      </c>
      <c r="C52" s="102" t="s">
        <v>96</v>
      </c>
      <c r="D52" s="102" t="s">
        <v>508</v>
      </c>
      <c r="E52" s="102" t="s">
        <v>509</v>
      </c>
      <c r="F52" s="102" t="s">
        <v>510</v>
      </c>
      <c r="G52" s="102" t="s">
        <v>511</v>
      </c>
      <c r="H52" s="103">
        <v>12</v>
      </c>
      <c r="I52" s="104" t="str">
        <f t="shared" si="25"/>
        <v>Baja</v>
      </c>
      <c r="J52" s="105">
        <f t="shared" si="26"/>
        <v>0.4</v>
      </c>
      <c r="K52" s="102" t="s">
        <v>101</v>
      </c>
      <c r="L52" s="105" t="s">
        <v>101</v>
      </c>
      <c r="M52" s="104" t="e">
        <v>#REF!</v>
      </c>
      <c r="N52" s="105" t="e">
        <f t="shared" si="27"/>
        <v>#REF!</v>
      </c>
      <c r="O52" s="106" t="e">
        <f t="shared" si="28"/>
        <v>#REF!</v>
      </c>
      <c r="P52" s="103">
        <v>1</v>
      </c>
      <c r="Q52" s="260" t="s">
        <v>512</v>
      </c>
      <c r="R52" s="103" t="str">
        <f t="shared" si="20"/>
        <v>Probabilidad</v>
      </c>
      <c r="S52" s="108" t="s">
        <v>103</v>
      </c>
      <c r="T52" s="108" t="s">
        <v>104</v>
      </c>
      <c r="U52" s="109" t="str">
        <f t="shared" si="5"/>
        <v>40%</v>
      </c>
      <c r="V52" s="108" t="s">
        <v>105</v>
      </c>
      <c r="W52" s="108" t="s">
        <v>106</v>
      </c>
      <c r="X52" s="108" t="s">
        <v>107</v>
      </c>
      <c r="Y52" s="110">
        <f t="shared" si="6"/>
        <v>0.24</v>
      </c>
      <c r="Z52" s="111" t="str">
        <f t="shared" si="7"/>
        <v>Baja</v>
      </c>
      <c r="AA52" s="109">
        <f t="shared" si="8"/>
        <v>0.24</v>
      </c>
      <c r="AB52" s="111" t="str">
        <f t="shared" si="9"/>
        <v/>
      </c>
      <c r="AC52" s="109" t="str">
        <f t="shared" si="10"/>
        <v/>
      </c>
      <c r="AD52" s="112" t="str">
        <f t="shared" si="11"/>
        <v/>
      </c>
      <c r="AE52" s="108" t="s">
        <v>108</v>
      </c>
      <c r="AF52" s="256" t="s">
        <v>513</v>
      </c>
      <c r="AG52" s="102" t="s">
        <v>252</v>
      </c>
      <c r="AH52" s="114">
        <v>44958</v>
      </c>
      <c r="AI52" s="114">
        <v>44938</v>
      </c>
      <c r="AJ52" s="155" t="s">
        <v>514</v>
      </c>
      <c r="AK52" s="103">
        <v>1</v>
      </c>
      <c r="AL52" s="155" t="s">
        <v>515</v>
      </c>
      <c r="AM52" s="103">
        <v>1</v>
      </c>
      <c r="AN52" s="117" t="s">
        <v>113</v>
      </c>
      <c r="AO52" s="103">
        <v>1</v>
      </c>
      <c r="AP52" s="118" t="s">
        <v>114</v>
      </c>
      <c r="AQ52" s="254" t="s">
        <v>516</v>
      </c>
      <c r="AR52" s="261" t="s">
        <v>517</v>
      </c>
      <c r="AS52" s="97" t="s">
        <v>518</v>
      </c>
      <c r="AT52" s="119" t="s">
        <v>519</v>
      </c>
      <c r="AU52" s="206" t="s">
        <v>520</v>
      </c>
      <c r="AV52" s="261" t="s">
        <v>517</v>
      </c>
      <c r="AW52" s="124"/>
      <c r="AX52" s="125"/>
      <c r="AY52" s="126"/>
      <c r="AZ52" s="141"/>
      <c r="BA52" s="98"/>
      <c r="BB52" s="125"/>
      <c r="BC52" s="1"/>
      <c r="BD52" s="1"/>
      <c r="BE52" s="1"/>
      <c r="BF52" s="1"/>
      <c r="BG52" s="1"/>
      <c r="BH52" s="1"/>
      <c r="BI52" s="1"/>
      <c r="BJ52" s="1"/>
      <c r="BK52" s="1"/>
      <c r="BL52" s="1"/>
      <c r="BM52" s="1"/>
      <c r="BN52" s="1"/>
      <c r="BO52" s="1"/>
    </row>
    <row r="53" spans="1:67" ht="162.75" customHeight="1">
      <c r="A53" s="540">
        <v>21</v>
      </c>
      <c r="B53" s="127" t="s">
        <v>30</v>
      </c>
      <c r="C53" s="127" t="s">
        <v>96</v>
      </c>
      <c r="D53" s="127" t="s">
        <v>521</v>
      </c>
      <c r="E53" s="127" t="s">
        <v>522</v>
      </c>
      <c r="F53" s="127" t="s">
        <v>523</v>
      </c>
      <c r="G53" s="127" t="s">
        <v>100</v>
      </c>
      <c r="H53" s="128">
        <v>12</v>
      </c>
      <c r="I53" s="129" t="str">
        <f t="shared" si="25"/>
        <v>Baja</v>
      </c>
      <c r="J53" s="130">
        <f t="shared" si="26"/>
        <v>0.4</v>
      </c>
      <c r="K53" s="127" t="s">
        <v>101</v>
      </c>
      <c r="L53" s="130" t="s">
        <v>101</v>
      </c>
      <c r="M53" s="129" t="e">
        <v>#REF!</v>
      </c>
      <c r="N53" s="130" t="e">
        <f t="shared" si="27"/>
        <v>#REF!</v>
      </c>
      <c r="O53" s="131" t="e">
        <f t="shared" si="28"/>
        <v>#REF!</v>
      </c>
      <c r="P53" s="103">
        <v>1</v>
      </c>
      <c r="Q53" s="260" t="s">
        <v>524</v>
      </c>
      <c r="R53" s="103" t="str">
        <f t="shared" si="20"/>
        <v>Probabilidad</v>
      </c>
      <c r="S53" s="108" t="s">
        <v>103</v>
      </c>
      <c r="T53" s="108" t="s">
        <v>104</v>
      </c>
      <c r="U53" s="109" t="str">
        <f t="shared" si="5"/>
        <v>40%</v>
      </c>
      <c r="V53" s="108" t="s">
        <v>105</v>
      </c>
      <c r="W53" s="108" t="s">
        <v>106</v>
      </c>
      <c r="X53" s="108" t="s">
        <v>107</v>
      </c>
      <c r="Y53" s="110">
        <f t="shared" si="6"/>
        <v>0.24</v>
      </c>
      <c r="Z53" s="111" t="str">
        <f t="shared" si="7"/>
        <v>Baja</v>
      </c>
      <c r="AA53" s="109">
        <f t="shared" si="8"/>
        <v>0.24</v>
      </c>
      <c r="AB53" s="111" t="str">
        <f t="shared" si="9"/>
        <v/>
      </c>
      <c r="AC53" s="109" t="str">
        <f t="shared" si="10"/>
        <v/>
      </c>
      <c r="AD53" s="112" t="str">
        <f t="shared" si="11"/>
        <v/>
      </c>
      <c r="AE53" s="108" t="s">
        <v>108</v>
      </c>
      <c r="AF53" s="256" t="s">
        <v>525</v>
      </c>
      <c r="AG53" s="102" t="s">
        <v>252</v>
      </c>
      <c r="AH53" s="114">
        <v>44958</v>
      </c>
      <c r="AI53" s="114">
        <v>44938</v>
      </c>
      <c r="AJ53" s="158" t="s">
        <v>526</v>
      </c>
      <c r="AK53" s="103">
        <v>1</v>
      </c>
      <c r="AL53" s="155" t="s">
        <v>527</v>
      </c>
      <c r="AM53" s="103">
        <v>1</v>
      </c>
      <c r="AN53" s="117" t="s">
        <v>113</v>
      </c>
      <c r="AO53" s="103">
        <v>1</v>
      </c>
      <c r="AP53" s="118" t="s">
        <v>114</v>
      </c>
      <c r="AQ53" s="254" t="s">
        <v>528</v>
      </c>
      <c r="AR53" s="262" t="s">
        <v>529</v>
      </c>
      <c r="AS53" s="97" t="s">
        <v>530</v>
      </c>
      <c r="AT53" s="119" t="s">
        <v>531</v>
      </c>
      <c r="AU53" s="97" t="s">
        <v>532</v>
      </c>
      <c r="AV53" s="97" t="s">
        <v>533</v>
      </c>
      <c r="AW53" s="124"/>
      <c r="AX53" s="125"/>
      <c r="AY53" s="126"/>
      <c r="AZ53" s="123"/>
      <c r="BA53" s="98"/>
      <c r="BB53" s="99"/>
      <c r="BC53" s="1"/>
      <c r="BD53" s="1"/>
      <c r="BE53" s="1"/>
      <c r="BF53" s="1"/>
      <c r="BG53" s="1"/>
      <c r="BH53" s="1"/>
      <c r="BI53" s="1"/>
      <c r="BJ53" s="1"/>
      <c r="BK53" s="1"/>
      <c r="BL53" s="1"/>
      <c r="BM53" s="1"/>
      <c r="BN53" s="1"/>
      <c r="BO53" s="1"/>
    </row>
    <row r="54" spans="1:67" ht="307.5" customHeight="1">
      <c r="A54" s="541"/>
      <c r="B54" s="135"/>
      <c r="C54" s="135"/>
      <c r="D54" s="135"/>
      <c r="E54" s="135"/>
      <c r="F54" s="135"/>
      <c r="G54" s="135"/>
      <c r="H54" s="136"/>
      <c r="I54" s="137"/>
      <c r="J54" s="138"/>
      <c r="K54" s="135"/>
      <c r="L54" s="138"/>
      <c r="M54" s="137"/>
      <c r="N54" s="138"/>
      <c r="O54" s="139"/>
      <c r="P54" s="103">
        <v>2</v>
      </c>
      <c r="Q54" s="107" t="s">
        <v>534</v>
      </c>
      <c r="R54" s="103" t="str">
        <f t="shared" si="20"/>
        <v>Probabilidad</v>
      </c>
      <c r="S54" s="108" t="s">
        <v>103</v>
      </c>
      <c r="T54" s="108" t="s">
        <v>104</v>
      </c>
      <c r="U54" s="109" t="str">
        <f t="shared" si="5"/>
        <v>40%</v>
      </c>
      <c r="V54" s="108" t="s">
        <v>105</v>
      </c>
      <c r="W54" s="108" t="s">
        <v>106</v>
      </c>
      <c r="X54" s="108" t="s">
        <v>107</v>
      </c>
      <c r="Y54" s="110">
        <f t="shared" si="6"/>
        <v>0</v>
      </c>
      <c r="Z54" s="111" t="str">
        <f t="shared" si="7"/>
        <v>Muy Baja</v>
      </c>
      <c r="AA54" s="109">
        <f t="shared" si="8"/>
        <v>0</v>
      </c>
      <c r="AB54" s="111" t="str">
        <f t="shared" si="9"/>
        <v>Leve</v>
      </c>
      <c r="AC54" s="109">
        <f t="shared" si="10"/>
        <v>0</v>
      </c>
      <c r="AD54" s="112" t="str">
        <f t="shared" si="11"/>
        <v>Bajo</v>
      </c>
      <c r="AE54" s="108" t="s">
        <v>108</v>
      </c>
      <c r="AF54" s="256" t="s">
        <v>535</v>
      </c>
      <c r="AG54" s="102" t="s">
        <v>536</v>
      </c>
      <c r="AH54" s="114">
        <v>44958</v>
      </c>
      <c r="AI54" s="114">
        <v>44938</v>
      </c>
      <c r="AJ54" s="158" t="s">
        <v>537</v>
      </c>
      <c r="AK54" s="103">
        <v>2</v>
      </c>
      <c r="AL54" s="155" t="s">
        <v>538</v>
      </c>
      <c r="AM54" s="103">
        <v>2</v>
      </c>
      <c r="AN54" s="117" t="s">
        <v>113</v>
      </c>
      <c r="AO54" s="103">
        <v>2</v>
      </c>
      <c r="AP54" s="118" t="s">
        <v>114</v>
      </c>
      <c r="AQ54" s="254" t="s">
        <v>539</v>
      </c>
      <c r="AR54" s="263" t="s">
        <v>540</v>
      </c>
      <c r="AS54" s="97" t="s">
        <v>541</v>
      </c>
      <c r="AT54" s="119" t="s">
        <v>542</v>
      </c>
      <c r="AU54" s="97" t="s">
        <v>543</v>
      </c>
      <c r="AV54" s="148" t="s">
        <v>544</v>
      </c>
      <c r="AW54" s="124"/>
      <c r="AX54" s="125"/>
      <c r="AY54" s="157"/>
      <c r="AZ54" s="123"/>
      <c r="BA54" s="98"/>
      <c r="BB54" s="125"/>
      <c r="BC54" s="1"/>
      <c r="BD54" s="1"/>
      <c r="BE54" s="1"/>
      <c r="BF54" s="1"/>
      <c r="BG54" s="1"/>
      <c r="BH54" s="1"/>
      <c r="BI54" s="1"/>
      <c r="BJ54" s="1"/>
      <c r="BK54" s="1"/>
      <c r="BL54" s="1"/>
      <c r="BM54" s="1"/>
      <c r="BN54" s="1"/>
      <c r="BO54" s="1"/>
    </row>
    <row r="55" spans="1:67" ht="206.25" customHeight="1">
      <c r="A55" s="542"/>
      <c r="B55" s="142"/>
      <c r="C55" s="142"/>
      <c r="D55" s="142"/>
      <c r="E55" s="142"/>
      <c r="F55" s="142"/>
      <c r="G55" s="142"/>
      <c r="H55" s="143"/>
      <c r="I55" s="144"/>
      <c r="J55" s="145"/>
      <c r="K55" s="142"/>
      <c r="L55" s="145"/>
      <c r="M55" s="144"/>
      <c r="N55" s="145"/>
      <c r="O55" s="146"/>
      <c r="P55" s="103">
        <v>3</v>
      </c>
      <c r="Q55" s="107" t="s">
        <v>545</v>
      </c>
      <c r="R55" s="103" t="str">
        <f t="shared" si="20"/>
        <v>Probabilidad</v>
      </c>
      <c r="S55" s="108" t="s">
        <v>103</v>
      </c>
      <c r="T55" s="108" t="s">
        <v>104</v>
      </c>
      <c r="U55" s="109" t="str">
        <f t="shared" si="5"/>
        <v>40%</v>
      </c>
      <c r="V55" s="108" t="s">
        <v>105</v>
      </c>
      <c r="W55" s="108" t="s">
        <v>106</v>
      </c>
      <c r="X55" s="108" t="s">
        <v>107</v>
      </c>
      <c r="Y55" s="110">
        <f t="shared" si="6"/>
        <v>0</v>
      </c>
      <c r="Z55" s="111" t="str">
        <f t="shared" si="7"/>
        <v>Muy Baja</v>
      </c>
      <c r="AA55" s="109">
        <f t="shared" si="8"/>
        <v>0</v>
      </c>
      <c r="AB55" s="111" t="str">
        <f t="shared" si="9"/>
        <v>Leve</v>
      </c>
      <c r="AC55" s="109">
        <f t="shared" si="10"/>
        <v>0</v>
      </c>
      <c r="AD55" s="112" t="str">
        <f t="shared" si="11"/>
        <v>Bajo</v>
      </c>
      <c r="AE55" s="108" t="s">
        <v>108</v>
      </c>
      <c r="AF55" s="256" t="s">
        <v>546</v>
      </c>
      <c r="AG55" s="103" t="s">
        <v>252</v>
      </c>
      <c r="AH55" s="114">
        <v>44958</v>
      </c>
      <c r="AI55" s="114">
        <v>45107</v>
      </c>
      <c r="AJ55" s="158" t="s">
        <v>547</v>
      </c>
      <c r="AK55" s="103">
        <v>3</v>
      </c>
      <c r="AL55" s="155" t="s">
        <v>538</v>
      </c>
      <c r="AM55" s="103">
        <v>3</v>
      </c>
      <c r="AN55" s="117" t="s">
        <v>113</v>
      </c>
      <c r="AO55" s="103">
        <v>3</v>
      </c>
      <c r="AP55" s="118" t="s">
        <v>114</v>
      </c>
      <c r="AQ55" s="254" t="s">
        <v>548</v>
      </c>
      <c r="AR55" s="120" t="s">
        <v>549</v>
      </c>
      <c r="AS55" s="97" t="s">
        <v>550</v>
      </c>
      <c r="AT55" s="119" t="s">
        <v>551</v>
      </c>
      <c r="AU55" s="97" t="s">
        <v>552</v>
      </c>
      <c r="AV55" s="148" t="s">
        <v>553</v>
      </c>
      <c r="AW55" s="124"/>
      <c r="AX55" s="125"/>
      <c r="AY55" s="126"/>
      <c r="AZ55" s="202"/>
      <c r="BA55" s="98"/>
      <c r="BB55" s="99"/>
      <c r="BC55" s="1"/>
      <c r="BD55" s="1"/>
      <c r="BE55" s="1"/>
      <c r="BF55" s="1"/>
      <c r="BG55" s="1"/>
      <c r="BH55" s="1"/>
      <c r="BI55" s="1"/>
      <c r="BJ55" s="1"/>
      <c r="BK55" s="1"/>
      <c r="BL55" s="1"/>
      <c r="BM55" s="1"/>
      <c r="BN55" s="1"/>
      <c r="BO55" s="1"/>
    </row>
    <row r="56" spans="1:67" ht="233.25" customHeight="1">
      <c r="A56" s="264">
        <v>22</v>
      </c>
      <c r="B56" s="265" t="s">
        <v>30</v>
      </c>
      <c r="C56" s="265" t="s">
        <v>306</v>
      </c>
      <c r="D56" s="265" t="s">
        <v>554</v>
      </c>
      <c r="E56" s="265" t="s">
        <v>555</v>
      </c>
      <c r="F56" s="265" t="s">
        <v>556</v>
      </c>
      <c r="G56" s="265" t="s">
        <v>511</v>
      </c>
      <c r="H56" s="266">
        <v>4</v>
      </c>
      <c r="I56" s="267" t="str">
        <f t="shared" ref="I56:I58" si="29">IF(H56&lt;=0,"",IF(H56&lt;=2,"Muy Baja",IF(H56&lt;=24,"Baja",IF(H56&lt;=500,"Media",IF(H56&lt;=5000,"Alta","Muy Alta")))))</f>
        <v>Baja</v>
      </c>
      <c r="J56" s="268">
        <f t="shared" ref="J56:J58" si="30">IF(I56="","",IF(I56="Muy Baja",0.2,IF(I56="Baja",0.4,IF(I56="Media",0.6,IF(I56="Alta",0.8,IF(I56="Muy Alta",1,))))))</f>
        <v>0.4</v>
      </c>
      <c r="K56" s="265" t="s">
        <v>557</v>
      </c>
      <c r="L56" s="268" t="s">
        <v>557</v>
      </c>
      <c r="M56" s="267" t="e">
        <f>IF(OR(L56='[1]Tabla Impacto'!$C$11,L56='[1]Tabla Impacto'!$D$11),"Leve",IF(OR(L56='[1]Tabla Impacto'!$C$12,L56='[1]Tabla Impacto'!$D$12),"Menor",IF(OR(L56='[1]Tabla Impacto'!$C$13,L56='[1]Tabla Impacto'!$D$13),"Moderado",IF(OR(#REF!='[1]Tabla Impacto'!$C$14,L56='[1]Tabla Impacto'!$D$14),"Mayor",IF(OR(L56='[1]Tabla Impacto'!$C$15,L39='[1]Tabla Impacto'!$D$15),"Catastrófico","")))))</f>
        <v>#REF!</v>
      </c>
      <c r="N56" s="268" t="e">
        <f t="shared" ref="N56:N58" si="31">IF(M56="","",IF(M56="Leve",0.2,IF(M56="Menor",0.4,IF(M56="Moderado",0.6,IF(M56="Mayor",0.8,IF(M56="Catastrófico",1,))))))</f>
        <v>#REF!</v>
      </c>
      <c r="O56" s="269" t="e">
        <f t="shared" ref="O56:O58" si="32">IF(OR(AND(I56="Muy Baja",M56="Leve"),AND(I56="Muy Baja",M56="Menor"),AND(I56="Baja",M56="Leve")),"Bajo",IF(OR(AND(I56="Muy baja",M56="Moderado"),AND(I56="Baja",M56="Menor"),AND(I56="Baja",M56="Moderado"),AND(I56="Media",M56="Leve"),AND(I56="Media",M56="Menor"),AND(I56="Media",M56="Moderado"),AND(I56="Alta",M56="Leve"),AND(I56="Alta",M56="Menor")),"Moderado",IF(OR(AND(I56="Muy Baja",M56="Mayor"),AND(I56="Baja",M56="Mayor"),AND(I56="Media",M56="Mayor"),AND(I56="Alta",M56="Moderado"),AND(I56="Alta",M56="Mayor"),AND(I56="Muy Alta",M56="Leve"),AND(I56="Muy Alta",M56="Menor"),AND(I56="Muy Alta",M56="Moderado"),AND(I56="Muy Alta",M56="Mayor")),"Alto",IF(OR(AND(I56="Muy Baja",M56="Catastrófico"),AND(I56="Baja",M56="Catastrófico"),AND(I56="Media",M56="Catastrófico"),AND(I56="Alta",M56="Catastrófico"),AND(I56="Muy Alta",M56="Catastrófico")),"Extremo",""))))</f>
        <v>#REF!</v>
      </c>
      <c r="P56" s="266">
        <v>1</v>
      </c>
      <c r="Q56" s="265" t="s">
        <v>558</v>
      </c>
      <c r="R56" s="266" t="str">
        <f t="shared" si="20"/>
        <v>Probabilidad</v>
      </c>
      <c r="S56" s="270" t="s">
        <v>103</v>
      </c>
      <c r="T56" s="270" t="s">
        <v>104</v>
      </c>
      <c r="U56" s="271" t="str">
        <f t="shared" si="5"/>
        <v>40%</v>
      </c>
      <c r="V56" s="270" t="s">
        <v>468</v>
      </c>
      <c r="W56" s="270" t="s">
        <v>106</v>
      </c>
      <c r="X56" s="270" t="s">
        <v>469</v>
      </c>
      <c r="Y56" s="272">
        <f t="shared" si="6"/>
        <v>0.24</v>
      </c>
      <c r="Z56" s="273" t="str">
        <f t="shared" si="7"/>
        <v>Baja</v>
      </c>
      <c r="AA56" s="271">
        <f t="shared" si="8"/>
        <v>0.24</v>
      </c>
      <c r="AB56" s="273" t="str">
        <f t="shared" si="9"/>
        <v/>
      </c>
      <c r="AC56" s="271" t="str">
        <f t="shared" si="10"/>
        <v/>
      </c>
      <c r="AD56" s="274" t="str">
        <f t="shared" si="11"/>
        <v/>
      </c>
      <c r="AE56" s="270" t="s">
        <v>108</v>
      </c>
      <c r="AF56" s="256" t="s">
        <v>559</v>
      </c>
      <c r="AG56" s="275" t="s">
        <v>189</v>
      </c>
      <c r="AH56" s="276">
        <v>44958</v>
      </c>
      <c r="AI56" s="276">
        <v>45261</v>
      </c>
      <c r="AJ56" s="277" t="s">
        <v>560</v>
      </c>
      <c r="AK56" s="266">
        <v>1</v>
      </c>
      <c r="AL56" s="250" t="s">
        <v>527</v>
      </c>
      <c r="AM56" s="266">
        <v>1</v>
      </c>
      <c r="AN56" s="278" t="s">
        <v>113</v>
      </c>
      <c r="AO56" s="266">
        <v>1</v>
      </c>
      <c r="AP56" s="279" t="s">
        <v>114</v>
      </c>
      <c r="AQ56" s="280" t="s">
        <v>561</v>
      </c>
      <c r="AR56" s="281" t="s">
        <v>562</v>
      </c>
      <c r="AS56" s="282" t="s">
        <v>563</v>
      </c>
      <c r="AT56" s="282" t="s">
        <v>564</v>
      </c>
      <c r="AU56" s="283" t="s">
        <v>565</v>
      </c>
      <c r="AV56" s="284" t="s">
        <v>566</v>
      </c>
      <c r="AW56" s="285"/>
      <c r="AX56" s="286"/>
      <c r="AY56" s="287"/>
      <c r="AZ56" s="288"/>
      <c r="BA56" s="289"/>
      <c r="BB56" s="290"/>
      <c r="BC56" s="291"/>
      <c r="BD56" s="291"/>
      <c r="BE56" s="291"/>
      <c r="BF56" s="291"/>
      <c r="BG56" s="291"/>
      <c r="BH56" s="291"/>
      <c r="BI56" s="291"/>
      <c r="BJ56" s="291"/>
      <c r="BK56" s="291"/>
      <c r="BL56" s="291"/>
      <c r="BM56" s="291"/>
      <c r="BN56" s="291"/>
      <c r="BO56" s="291"/>
    </row>
    <row r="57" spans="1:67" ht="158.25" customHeight="1">
      <c r="A57" s="292">
        <v>23</v>
      </c>
      <c r="B57" s="293" t="s">
        <v>567</v>
      </c>
      <c r="C57" s="294" t="s">
        <v>130</v>
      </c>
      <c r="D57" s="265" t="s">
        <v>568</v>
      </c>
      <c r="E57" s="265" t="s">
        <v>569</v>
      </c>
      <c r="F57" s="265" t="s">
        <v>570</v>
      </c>
      <c r="G57" s="265" t="s">
        <v>100</v>
      </c>
      <c r="H57" s="266">
        <v>4</v>
      </c>
      <c r="I57" s="267" t="str">
        <f t="shared" si="29"/>
        <v>Baja</v>
      </c>
      <c r="J57" s="268">
        <f t="shared" si="30"/>
        <v>0.4</v>
      </c>
      <c r="K57" s="268" t="s">
        <v>571</v>
      </c>
      <c r="L57" s="268" t="s">
        <v>571</v>
      </c>
      <c r="M57" s="267" t="e">
        <f>IF(OR(L57='[1]Tabla Impacto'!$C$11,L57='[1]Tabla Impacto'!$D$11),"Leve",IF(OR(L57='[1]Tabla Impacto'!$C$12,L57='[1]Tabla Impacto'!$D$12),"Menor",IF(OR(L57='[1]Tabla Impacto'!$C$13,L57='[1]Tabla Impacto'!$D$13),"Moderado",IF(OR(#REF!='[1]Tabla Impacto'!$C$14,L57='[1]Tabla Impacto'!$D$14),"Mayor",IF(OR(L57='[1]Tabla Impacto'!$C$15,L35='[1]Tabla Impacto'!$D$15),"Catastrófico","")))))</f>
        <v>#REF!</v>
      </c>
      <c r="N57" s="268" t="e">
        <f t="shared" si="31"/>
        <v>#REF!</v>
      </c>
      <c r="O57" s="269" t="e">
        <f t="shared" si="32"/>
        <v>#REF!</v>
      </c>
      <c r="P57" s="266">
        <v>1</v>
      </c>
      <c r="Q57" s="204" t="s">
        <v>572</v>
      </c>
      <c r="R57" s="266" t="str">
        <f t="shared" si="20"/>
        <v>Probabilidad</v>
      </c>
      <c r="S57" s="270" t="s">
        <v>103</v>
      </c>
      <c r="T57" s="270" t="s">
        <v>104</v>
      </c>
      <c r="U57" s="271" t="str">
        <f t="shared" si="5"/>
        <v>40%</v>
      </c>
      <c r="V57" s="270" t="s">
        <v>105</v>
      </c>
      <c r="W57" s="270" t="s">
        <v>106</v>
      </c>
      <c r="X57" s="270" t="s">
        <v>107</v>
      </c>
      <c r="Y57" s="272">
        <f t="shared" si="6"/>
        <v>0.24</v>
      </c>
      <c r="Z57" s="273" t="str">
        <f t="shared" si="7"/>
        <v>Baja</v>
      </c>
      <c r="AA57" s="271">
        <f t="shared" si="8"/>
        <v>0.24</v>
      </c>
      <c r="AB57" s="273" t="str">
        <f t="shared" si="9"/>
        <v/>
      </c>
      <c r="AC57" s="271" t="str">
        <f t="shared" si="10"/>
        <v/>
      </c>
      <c r="AD57" s="274" t="str">
        <f t="shared" si="11"/>
        <v/>
      </c>
      <c r="AE57" s="270" t="s">
        <v>108</v>
      </c>
      <c r="AF57" s="256" t="s">
        <v>573</v>
      </c>
      <c r="AG57" s="265" t="s">
        <v>110</v>
      </c>
      <c r="AH57" s="276">
        <v>44958</v>
      </c>
      <c r="AI57" s="276">
        <v>45291</v>
      </c>
      <c r="AJ57" s="295" t="s">
        <v>574</v>
      </c>
      <c r="AK57" s="266">
        <v>1</v>
      </c>
      <c r="AL57" s="296" t="s">
        <v>575</v>
      </c>
      <c r="AM57" s="266">
        <v>1</v>
      </c>
      <c r="AN57" s="278" t="s">
        <v>113</v>
      </c>
      <c r="AO57" s="266">
        <v>1</v>
      </c>
      <c r="AP57" s="279" t="s">
        <v>114</v>
      </c>
      <c r="AQ57" s="297" t="s">
        <v>576</v>
      </c>
      <c r="AR57" s="298" t="s">
        <v>577</v>
      </c>
      <c r="AS57" s="299" t="s">
        <v>578</v>
      </c>
      <c r="AT57" s="300" t="s">
        <v>579</v>
      </c>
      <c r="AU57" s="301"/>
      <c r="AV57" s="123"/>
      <c r="AW57" s="124"/>
      <c r="AX57" s="125"/>
      <c r="AY57" s="302"/>
      <c r="AZ57" s="199"/>
      <c r="BA57" s="98"/>
      <c r="BB57" s="99"/>
      <c r="BC57" s="1"/>
      <c r="BD57" s="1"/>
      <c r="BE57" s="1"/>
      <c r="BF57" s="1"/>
      <c r="BG57" s="1"/>
      <c r="BH57" s="1"/>
      <c r="BI57" s="1"/>
      <c r="BJ57" s="1"/>
      <c r="BK57" s="1"/>
      <c r="BL57" s="1"/>
      <c r="BM57" s="1"/>
      <c r="BN57" s="1"/>
      <c r="BO57" s="1"/>
    </row>
    <row r="58" spans="1:67" ht="177.75" customHeight="1">
      <c r="A58" s="303">
        <v>24</v>
      </c>
      <c r="B58" s="304" t="s">
        <v>580</v>
      </c>
      <c r="C58" s="304" t="s">
        <v>130</v>
      </c>
      <c r="D58" s="304" t="s">
        <v>581</v>
      </c>
      <c r="E58" s="304" t="s">
        <v>582</v>
      </c>
      <c r="F58" s="304" t="s">
        <v>583</v>
      </c>
      <c r="G58" s="304" t="s">
        <v>100</v>
      </c>
      <c r="H58" s="305">
        <v>4</v>
      </c>
      <c r="I58" s="306" t="str">
        <f t="shared" si="29"/>
        <v>Baja</v>
      </c>
      <c r="J58" s="307">
        <f t="shared" si="30"/>
        <v>0.4</v>
      </c>
      <c r="K58" s="307" t="s">
        <v>571</v>
      </c>
      <c r="L58" s="307" t="s">
        <v>571</v>
      </c>
      <c r="M58" s="306" t="str">
        <f>IF(OR(L58='[1]Tabla Impacto'!$C$11,L58='[1]Tabla Impacto'!$D$11),"Leve",IF(OR(L58='[1]Tabla Impacto'!$C$12,L58='[1]Tabla Impacto'!$D$12),"Menor",IF(OR(L58='[1]Tabla Impacto'!$C$13,L58='[1]Tabla Impacto'!$D$13),"Moderado",IF(OR(L35='[1]Tabla Impacto'!$C$14,L58='[1]Tabla Impacto'!$D$14),"Mayor",IF(OR(L58='[1]Tabla Impacto'!$C$15,L38='[1]Tabla Impacto'!$D$15),"Catastrófico","")))))</f>
        <v>Mayor</v>
      </c>
      <c r="N58" s="307">
        <f t="shared" si="31"/>
        <v>0.8</v>
      </c>
      <c r="O58" s="308" t="str">
        <f t="shared" si="32"/>
        <v>Alto</v>
      </c>
      <c r="P58" s="305">
        <v>1</v>
      </c>
      <c r="Q58" s="309" t="s">
        <v>584</v>
      </c>
      <c r="R58" s="305" t="str">
        <f t="shared" si="20"/>
        <v>Probabilidad</v>
      </c>
      <c r="S58" s="310" t="s">
        <v>145</v>
      </c>
      <c r="T58" s="310" t="s">
        <v>104</v>
      </c>
      <c r="U58" s="311" t="str">
        <f t="shared" si="5"/>
        <v>30%</v>
      </c>
      <c r="V58" s="310" t="s">
        <v>105</v>
      </c>
      <c r="W58" s="310" t="s">
        <v>106</v>
      </c>
      <c r="X58" s="310" t="s">
        <v>107</v>
      </c>
      <c r="Y58" s="312">
        <f t="shared" si="6"/>
        <v>0.28000000000000003</v>
      </c>
      <c r="Z58" s="313" t="str">
        <f t="shared" si="7"/>
        <v>Baja</v>
      </c>
      <c r="AA58" s="311">
        <f t="shared" si="8"/>
        <v>0.28000000000000003</v>
      </c>
      <c r="AB58" s="313" t="str">
        <f t="shared" si="9"/>
        <v>Mayor</v>
      </c>
      <c r="AC58" s="311">
        <f t="shared" si="10"/>
        <v>0.8</v>
      </c>
      <c r="AD58" s="314" t="str">
        <f t="shared" si="11"/>
        <v>Alto</v>
      </c>
      <c r="AE58" s="310" t="s">
        <v>108</v>
      </c>
      <c r="AF58" s="315" t="s">
        <v>573</v>
      </c>
      <c r="AG58" s="304" t="s">
        <v>214</v>
      </c>
      <c r="AH58" s="316">
        <v>44958</v>
      </c>
      <c r="AI58" s="316">
        <v>45291</v>
      </c>
      <c r="AJ58" s="317" t="s">
        <v>585</v>
      </c>
      <c r="AK58" s="305">
        <v>1</v>
      </c>
      <c r="AL58" s="318" t="s">
        <v>586</v>
      </c>
      <c r="AM58" s="305">
        <v>1</v>
      </c>
      <c r="AN58" s="319" t="s">
        <v>113</v>
      </c>
      <c r="AO58" s="305">
        <v>1</v>
      </c>
      <c r="AP58" s="320" t="s">
        <v>114</v>
      </c>
      <c r="AQ58" s="321" t="s">
        <v>587</v>
      </c>
      <c r="AR58" s="322"/>
      <c r="AS58" s="323"/>
      <c r="AT58" s="324" t="s">
        <v>587</v>
      </c>
      <c r="AU58" s="325"/>
      <c r="AV58" s="325"/>
      <c r="AW58" s="326"/>
      <c r="AX58" s="327"/>
      <c r="AY58" s="328"/>
      <c r="AZ58" s="323"/>
      <c r="BA58" s="329"/>
      <c r="BB58" s="330"/>
      <c r="BC58" s="1"/>
      <c r="BD58" s="1"/>
      <c r="BE58" s="1"/>
      <c r="BF58" s="1"/>
      <c r="BG58" s="1"/>
      <c r="BH58" s="1"/>
      <c r="BI58" s="1"/>
      <c r="BJ58" s="1"/>
      <c r="BK58" s="1"/>
      <c r="BL58" s="1"/>
      <c r="BM58" s="1"/>
      <c r="BN58" s="1"/>
      <c r="BO58" s="1"/>
    </row>
    <row r="59" spans="1:67" ht="78.75" customHeight="1">
      <c r="A59" s="1"/>
      <c r="B59" s="1"/>
      <c r="C59" s="1"/>
      <c r="D59" s="1"/>
      <c r="E59" s="1"/>
      <c r="F59" s="1"/>
      <c r="G59" s="1"/>
      <c r="H59" s="1"/>
      <c r="I59" s="1"/>
      <c r="J59" s="1"/>
      <c r="K59" s="1"/>
      <c r="L59" s="1"/>
      <c r="M59" s="1"/>
      <c r="N59" s="1"/>
      <c r="O59" s="1"/>
      <c r="P59" s="1"/>
      <c r="Q59" s="331"/>
      <c r="R59" s="1"/>
      <c r="S59" s="1"/>
      <c r="T59" s="1"/>
      <c r="U59" s="1"/>
      <c r="V59" s="1"/>
      <c r="W59" s="1"/>
      <c r="X59" s="1"/>
      <c r="Y59" s="1"/>
      <c r="Z59" s="1"/>
      <c r="AA59" s="1"/>
      <c r="AB59" s="1"/>
      <c r="AC59" s="1"/>
      <c r="AD59" s="332"/>
      <c r="AE59" s="1"/>
      <c r="AF59" s="1"/>
      <c r="AG59" s="1"/>
      <c r="AH59" s="1"/>
      <c r="AI59" s="1"/>
      <c r="AJ59" s="1"/>
      <c r="AK59" s="1"/>
      <c r="AL59" s="1"/>
      <c r="AM59" s="1"/>
      <c r="AN59" s="1"/>
      <c r="AO59" s="1"/>
      <c r="AP59" s="1"/>
      <c r="AQ59" s="333"/>
      <c r="AR59" s="334"/>
      <c r="AS59" s="333"/>
      <c r="AT59" s="333"/>
      <c r="AU59" s="1"/>
      <c r="AV59" s="1"/>
      <c r="AW59" s="1"/>
      <c r="AX59" s="33"/>
      <c r="AY59" s="1"/>
      <c r="AZ59" s="1"/>
      <c r="BA59" s="32"/>
      <c r="BB59" s="32" t="s">
        <v>588</v>
      </c>
      <c r="BC59" s="1"/>
      <c r="BD59" s="1"/>
      <c r="BE59" s="1"/>
      <c r="BF59" s="1"/>
      <c r="BG59" s="1"/>
      <c r="BH59" s="1"/>
      <c r="BI59" s="1"/>
      <c r="BJ59" s="1"/>
      <c r="BK59" s="1"/>
      <c r="BL59" s="1"/>
      <c r="BM59" s="1"/>
      <c r="BN59" s="1"/>
      <c r="BO59" s="1"/>
    </row>
    <row r="60" spans="1:67" ht="46.5" customHeight="1">
      <c r="A60" s="1"/>
      <c r="B60" s="1"/>
      <c r="C60" s="1"/>
      <c r="D60" s="1"/>
      <c r="E60" s="1"/>
      <c r="F60" s="1"/>
      <c r="G60" s="1"/>
      <c r="H60" s="1"/>
      <c r="I60" s="1"/>
      <c r="J60" s="1"/>
      <c r="K60" s="1"/>
      <c r="L60" s="1"/>
      <c r="M60" s="1"/>
      <c r="N60" s="1"/>
      <c r="O60" s="1"/>
      <c r="P60" s="1"/>
      <c r="Q60" s="335"/>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32"/>
      <c r="AS60" s="1"/>
      <c r="AT60" s="1"/>
      <c r="AU60" s="1"/>
      <c r="AV60" s="1"/>
      <c r="AW60" s="1"/>
      <c r="AX60" s="33"/>
      <c r="AY60" s="1"/>
      <c r="AZ60" s="1"/>
      <c r="BA60" s="32"/>
      <c r="BB60" s="334" t="s">
        <v>589</v>
      </c>
      <c r="BC60" s="1"/>
      <c r="BD60" s="1"/>
      <c r="BE60" s="1"/>
      <c r="BF60" s="1"/>
      <c r="BG60" s="1"/>
      <c r="BH60" s="1"/>
      <c r="BI60" s="1"/>
      <c r="BJ60" s="1"/>
      <c r="BK60" s="1"/>
      <c r="BL60" s="1"/>
      <c r="BM60" s="1"/>
      <c r="BN60" s="1"/>
      <c r="BO60" s="1"/>
    </row>
    <row r="61" spans="1:67" ht="46.5" customHeight="1">
      <c r="A61" s="1"/>
      <c r="B61" s="1"/>
      <c r="C61" s="1"/>
      <c r="D61" s="1"/>
      <c r="E61" s="1"/>
      <c r="F61" s="1"/>
      <c r="G61" s="1"/>
      <c r="H61" s="1"/>
      <c r="I61" s="1"/>
      <c r="J61" s="1"/>
      <c r="K61" s="1"/>
      <c r="L61" s="1"/>
      <c r="M61" s="1"/>
      <c r="N61" s="1"/>
      <c r="O61" s="1"/>
      <c r="P61" s="1"/>
      <c r="Q61" s="335"/>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32"/>
      <c r="AS61" s="1"/>
      <c r="AT61" s="1"/>
      <c r="AU61" s="1"/>
      <c r="AV61" s="1"/>
      <c r="AW61" s="1"/>
      <c r="AX61" s="33"/>
      <c r="AY61" s="1"/>
      <c r="AZ61" s="1"/>
      <c r="BA61" s="32"/>
      <c r="BB61" s="32"/>
      <c r="BC61" s="1"/>
      <c r="BD61" s="1"/>
      <c r="BE61" s="1"/>
      <c r="BF61" s="1"/>
      <c r="BG61" s="1"/>
      <c r="BH61" s="1"/>
      <c r="BI61" s="1"/>
      <c r="BJ61" s="1"/>
      <c r="BK61" s="1"/>
      <c r="BL61" s="1"/>
      <c r="BM61" s="1"/>
      <c r="BN61" s="1"/>
      <c r="BO61" s="1"/>
    </row>
    <row r="62" spans="1:67" ht="46.5" customHeight="1">
      <c r="A62" s="1"/>
      <c r="B62" s="1"/>
      <c r="C62" s="1"/>
      <c r="D62" s="1"/>
      <c r="E62" s="1"/>
      <c r="F62" s="1"/>
      <c r="G62" s="1"/>
      <c r="H62" s="1"/>
      <c r="I62" s="1"/>
      <c r="J62" s="1"/>
      <c r="K62" s="1"/>
      <c r="L62" s="1"/>
      <c r="M62" s="1"/>
      <c r="N62" s="1"/>
      <c r="O62" s="1"/>
      <c r="P62" s="1"/>
      <c r="Q62" s="335"/>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32"/>
      <c r="AS62" s="1"/>
      <c r="AT62" s="1"/>
      <c r="AU62" s="1"/>
      <c r="AV62" s="1"/>
      <c r="AW62" s="1"/>
      <c r="AX62" s="33"/>
      <c r="AY62" s="1"/>
      <c r="AZ62" s="1"/>
      <c r="BA62" s="32"/>
      <c r="BB62" s="32"/>
      <c r="BC62" s="1"/>
      <c r="BD62" s="1"/>
      <c r="BE62" s="1"/>
      <c r="BF62" s="1"/>
      <c r="BG62" s="1"/>
      <c r="BH62" s="1"/>
      <c r="BI62" s="1"/>
      <c r="BJ62" s="1"/>
      <c r="BK62" s="1"/>
      <c r="BL62" s="1"/>
      <c r="BM62" s="1"/>
      <c r="BN62" s="1"/>
      <c r="BO62" s="1"/>
    </row>
    <row r="63" spans="1:67" ht="46.5" customHeight="1">
      <c r="A63" s="1"/>
      <c r="B63" s="1"/>
      <c r="C63" s="1"/>
      <c r="D63" s="1"/>
      <c r="E63" s="1"/>
      <c r="F63" s="1"/>
      <c r="G63" s="1"/>
      <c r="H63" s="1"/>
      <c r="I63" s="1"/>
      <c r="J63" s="1"/>
      <c r="K63" s="1"/>
      <c r="L63" s="1"/>
      <c r="M63" s="1"/>
      <c r="N63" s="1"/>
      <c r="O63" s="1"/>
      <c r="P63" s="1"/>
      <c r="Q63" s="335"/>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32"/>
      <c r="AS63" s="1"/>
      <c r="AT63" s="1"/>
      <c r="AU63" s="1"/>
      <c r="AV63" s="1"/>
      <c r="AW63" s="1"/>
      <c r="AX63" s="33"/>
      <c r="AY63" s="1"/>
      <c r="AZ63" s="1"/>
      <c r="BA63" s="32"/>
      <c r="BB63" s="32"/>
      <c r="BC63" s="1"/>
      <c r="BD63" s="1"/>
      <c r="BE63" s="1"/>
      <c r="BF63" s="1"/>
      <c r="BG63" s="1"/>
      <c r="BH63" s="1"/>
      <c r="BI63" s="1"/>
      <c r="BJ63" s="1"/>
      <c r="BK63" s="1"/>
      <c r="BL63" s="1"/>
      <c r="BM63" s="1"/>
      <c r="BN63" s="1"/>
      <c r="BO63" s="1"/>
    </row>
    <row r="64" spans="1:67" ht="46.5" customHeight="1">
      <c r="A64" s="1"/>
      <c r="B64" s="1"/>
      <c r="C64" s="1"/>
      <c r="D64" s="1"/>
      <c r="E64" s="1"/>
      <c r="F64" s="1"/>
      <c r="G64" s="1"/>
      <c r="H64" s="1"/>
      <c r="I64" s="1"/>
      <c r="J64" s="1"/>
      <c r="K64" s="1"/>
      <c r="L64" s="1"/>
      <c r="M64" s="1"/>
      <c r="N64" s="1"/>
      <c r="O64" s="1"/>
      <c r="P64" s="1"/>
      <c r="Q64" s="335"/>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32"/>
      <c r="AS64" s="1"/>
      <c r="AT64" s="1"/>
      <c r="AU64" s="1"/>
      <c r="AV64" s="1"/>
      <c r="AW64" s="1"/>
      <c r="AX64" s="33"/>
      <c r="AY64" s="1"/>
      <c r="AZ64" s="1"/>
      <c r="BA64" s="32"/>
      <c r="BB64" s="32"/>
      <c r="BC64" s="1"/>
      <c r="BD64" s="1"/>
      <c r="BE64" s="1"/>
      <c r="BF64" s="1"/>
      <c r="BG64" s="1"/>
      <c r="BH64" s="1"/>
      <c r="BI64" s="1"/>
      <c r="BJ64" s="1"/>
      <c r="BK64" s="1"/>
      <c r="BL64" s="1"/>
      <c r="BM64" s="1"/>
      <c r="BN64" s="1"/>
      <c r="BO64" s="1"/>
    </row>
    <row r="65" spans="1:67" ht="46.5" customHeight="1">
      <c r="A65" s="1"/>
      <c r="B65" s="1"/>
      <c r="C65" s="1"/>
      <c r="D65" s="1"/>
      <c r="E65" s="1"/>
      <c r="F65" s="1"/>
      <c r="G65" s="1"/>
      <c r="H65" s="1"/>
      <c r="I65" s="1"/>
      <c r="J65" s="1"/>
      <c r="K65" s="1"/>
      <c r="L65" s="1"/>
      <c r="M65" s="1"/>
      <c r="N65" s="1"/>
      <c r="O65" s="1"/>
      <c r="P65" s="1"/>
      <c r="Q65" s="335"/>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32"/>
      <c r="AS65" s="1"/>
      <c r="AT65" s="1"/>
      <c r="AU65" s="1"/>
      <c r="AV65" s="1"/>
      <c r="AW65" s="1"/>
      <c r="AX65" s="33"/>
      <c r="AY65" s="1"/>
      <c r="AZ65" s="1"/>
      <c r="BA65" s="32"/>
      <c r="BB65" s="32"/>
      <c r="BC65" s="1"/>
      <c r="BD65" s="1"/>
      <c r="BE65" s="1"/>
      <c r="BF65" s="1"/>
      <c r="BG65" s="1"/>
      <c r="BH65" s="1"/>
      <c r="BI65" s="1"/>
      <c r="BJ65" s="1"/>
      <c r="BK65" s="1"/>
      <c r="BL65" s="1"/>
      <c r="BM65" s="1"/>
      <c r="BN65" s="1"/>
      <c r="BO65" s="1"/>
    </row>
    <row r="66" spans="1:67" ht="46.5" customHeight="1">
      <c r="A66" s="1"/>
      <c r="B66" s="1"/>
      <c r="C66" s="1"/>
      <c r="D66" s="1"/>
      <c r="E66" s="1"/>
      <c r="F66" s="1"/>
      <c r="G66" s="1"/>
      <c r="H66" s="1"/>
      <c r="I66" s="1"/>
      <c r="J66" s="1"/>
      <c r="K66" s="1"/>
      <c r="L66" s="1"/>
      <c r="M66" s="1"/>
      <c r="N66" s="1"/>
      <c r="O66" s="1"/>
      <c r="P66" s="1"/>
      <c r="Q66" s="335"/>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32"/>
      <c r="AS66" s="1"/>
      <c r="AT66" s="1"/>
      <c r="AU66" s="1"/>
      <c r="AV66" s="1"/>
      <c r="AW66" s="1"/>
      <c r="AX66" s="33"/>
      <c r="AY66" s="1"/>
      <c r="AZ66" s="1"/>
      <c r="BA66" s="32"/>
      <c r="BB66" s="32"/>
      <c r="BC66" s="1"/>
      <c r="BD66" s="1"/>
      <c r="BE66" s="1"/>
      <c r="BF66" s="1"/>
      <c r="BG66" s="1"/>
      <c r="BH66" s="1"/>
      <c r="BI66" s="1"/>
      <c r="BJ66" s="1"/>
      <c r="BK66" s="1"/>
      <c r="BL66" s="1"/>
      <c r="BM66" s="1"/>
      <c r="BN66" s="1"/>
      <c r="BO66" s="1"/>
    </row>
    <row r="67" spans="1:67" ht="46.5" customHeight="1">
      <c r="A67" s="1"/>
      <c r="B67" s="1"/>
      <c r="C67" s="1"/>
      <c r="D67" s="1"/>
      <c r="E67" s="1"/>
      <c r="F67" s="1"/>
      <c r="G67" s="1"/>
      <c r="H67" s="1"/>
      <c r="I67" s="1"/>
      <c r="J67" s="1"/>
      <c r="K67" s="1"/>
      <c r="L67" s="1"/>
      <c r="M67" s="1"/>
      <c r="N67" s="1"/>
      <c r="O67" s="1"/>
      <c r="P67" s="1"/>
      <c r="Q67" s="335"/>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32"/>
      <c r="AS67" s="1"/>
      <c r="AT67" s="1"/>
      <c r="AU67" s="1"/>
      <c r="AV67" s="1"/>
      <c r="AW67" s="1"/>
      <c r="AX67" s="33"/>
      <c r="AY67" s="1"/>
      <c r="AZ67" s="1"/>
      <c r="BA67" s="32"/>
      <c r="BB67" s="32"/>
      <c r="BC67" s="1"/>
      <c r="BD67" s="1"/>
      <c r="BE67" s="1"/>
      <c r="BF67" s="1"/>
      <c r="BG67" s="1"/>
      <c r="BH67" s="1"/>
      <c r="BI67" s="1"/>
      <c r="BJ67" s="1"/>
      <c r="BK67" s="1"/>
      <c r="BL67" s="1"/>
      <c r="BM67" s="1"/>
      <c r="BN67" s="1"/>
      <c r="BO67" s="1"/>
    </row>
    <row r="68" spans="1:67" ht="46.5" customHeight="1">
      <c r="A68" s="336"/>
      <c r="B68" s="336"/>
      <c r="C68" s="336"/>
      <c r="D68" s="336"/>
      <c r="E68" s="336"/>
      <c r="F68" s="36"/>
      <c r="G68" s="337"/>
      <c r="H68" s="36"/>
      <c r="I68" s="36"/>
      <c r="J68" s="36"/>
      <c r="K68" s="36"/>
      <c r="L68" s="36"/>
      <c r="M68" s="36"/>
      <c r="N68" s="36"/>
      <c r="O68" s="36"/>
      <c r="P68" s="36"/>
      <c r="Q68" s="337"/>
      <c r="R68" s="36"/>
      <c r="S68" s="36"/>
      <c r="T68" s="36"/>
      <c r="U68" s="36"/>
      <c r="V68" s="36"/>
      <c r="W68" s="36"/>
      <c r="X68" s="36"/>
      <c r="Y68" s="36"/>
      <c r="Z68" s="36"/>
      <c r="AA68" s="36"/>
      <c r="AB68" s="36"/>
      <c r="AC68" s="36"/>
      <c r="AD68" s="36"/>
      <c r="AE68" s="36"/>
      <c r="AF68" s="36"/>
      <c r="AG68" s="36"/>
      <c r="AH68" s="1"/>
      <c r="AI68" s="1"/>
      <c r="AJ68" s="36"/>
      <c r="AK68" s="36"/>
      <c r="AL68" s="36"/>
      <c r="AM68" s="36"/>
      <c r="AN68" s="36"/>
      <c r="AO68" s="36"/>
      <c r="AP68" s="36"/>
      <c r="AQ68" s="1"/>
      <c r="AR68" s="32"/>
      <c r="AS68" s="1"/>
      <c r="AT68" s="1"/>
      <c r="AU68" s="1"/>
      <c r="AV68" s="1"/>
      <c r="AW68" s="1"/>
      <c r="AX68" s="33"/>
      <c r="AY68" s="1"/>
      <c r="AZ68" s="1"/>
      <c r="BA68" s="32"/>
      <c r="BB68" s="32"/>
      <c r="BC68" s="1"/>
      <c r="BD68" s="1"/>
      <c r="BE68" s="1"/>
      <c r="BF68" s="1"/>
      <c r="BG68" s="1"/>
      <c r="BH68" s="1"/>
      <c r="BI68" s="1"/>
      <c r="BJ68" s="1"/>
      <c r="BK68" s="1"/>
      <c r="BL68" s="1"/>
      <c r="BM68" s="1"/>
      <c r="BN68" s="1"/>
      <c r="BO68" s="1"/>
    </row>
    <row r="69" spans="1:67" ht="46.5" customHeight="1">
      <c r="A69" s="336"/>
      <c r="B69" s="336"/>
      <c r="C69" s="336"/>
      <c r="D69" s="336"/>
      <c r="E69" s="336"/>
      <c r="F69" s="36"/>
      <c r="G69" s="337"/>
      <c r="H69" s="36"/>
      <c r="I69" s="36"/>
      <c r="J69" s="36"/>
      <c r="K69" s="36"/>
      <c r="L69" s="36"/>
      <c r="M69" s="36"/>
      <c r="N69" s="36"/>
      <c r="O69" s="36"/>
      <c r="P69" s="36"/>
      <c r="Q69" s="337"/>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1"/>
      <c r="AR69" s="32"/>
      <c r="AS69" s="1"/>
      <c r="AT69" s="1"/>
      <c r="AU69" s="1"/>
      <c r="AV69" s="1"/>
      <c r="AW69" s="1"/>
      <c r="AX69" s="33"/>
      <c r="AY69" s="1"/>
      <c r="AZ69" s="1"/>
      <c r="BA69" s="32"/>
      <c r="BB69" s="32"/>
      <c r="BC69" s="1"/>
      <c r="BD69" s="1"/>
      <c r="BE69" s="1"/>
      <c r="BF69" s="1"/>
      <c r="BG69" s="1"/>
      <c r="BH69" s="1"/>
      <c r="BI69" s="1"/>
      <c r="BJ69" s="1"/>
      <c r="BK69" s="1"/>
      <c r="BL69" s="1"/>
      <c r="BM69" s="1"/>
      <c r="BN69" s="1"/>
      <c r="BO69" s="1"/>
    </row>
    <row r="70" spans="1:67" ht="46.5" customHeight="1">
      <c r="A70" s="336"/>
      <c r="B70" s="336"/>
      <c r="C70" s="336"/>
      <c r="D70" s="336"/>
      <c r="E70" s="336"/>
      <c r="F70" s="36"/>
      <c r="G70" s="337"/>
      <c r="H70" s="36"/>
      <c r="I70" s="36"/>
      <c r="J70" s="36"/>
      <c r="K70" s="36"/>
      <c r="L70" s="36"/>
      <c r="M70" s="36"/>
      <c r="N70" s="36"/>
      <c r="O70" s="36"/>
      <c r="P70" s="36"/>
      <c r="Q70" s="337"/>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1"/>
      <c r="AR70" s="32"/>
      <c r="AS70" s="1"/>
      <c r="AT70" s="1"/>
      <c r="AU70" s="1"/>
      <c r="AV70" s="1"/>
      <c r="AW70" s="1"/>
      <c r="AX70" s="33"/>
      <c r="AY70" s="1"/>
      <c r="AZ70" s="1"/>
      <c r="BA70" s="32"/>
      <c r="BB70" s="32"/>
      <c r="BC70" s="1"/>
      <c r="BD70" s="1"/>
      <c r="BE70" s="1"/>
      <c r="BF70" s="1"/>
      <c r="BG70" s="1"/>
      <c r="BH70" s="1"/>
      <c r="BI70" s="1"/>
      <c r="BJ70" s="1"/>
      <c r="BK70" s="1"/>
      <c r="BL70" s="1"/>
      <c r="BM70" s="1"/>
      <c r="BN70" s="1"/>
      <c r="BO70" s="1"/>
    </row>
    <row r="71" spans="1:67" ht="46.5" customHeight="1">
      <c r="A71" s="336"/>
      <c r="B71" s="336"/>
      <c r="C71" s="336"/>
      <c r="D71" s="336"/>
      <c r="E71" s="336"/>
      <c r="F71" s="36"/>
      <c r="G71" s="337"/>
      <c r="H71" s="36"/>
      <c r="I71" s="36"/>
      <c r="J71" s="36"/>
      <c r="K71" s="36"/>
      <c r="L71" s="36"/>
      <c r="M71" s="36"/>
      <c r="N71" s="36"/>
      <c r="O71" s="36"/>
      <c r="P71" s="36"/>
      <c r="Q71" s="337"/>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1"/>
      <c r="AR71" s="32"/>
      <c r="AS71" s="1"/>
      <c r="AT71" s="1"/>
      <c r="AU71" s="1"/>
      <c r="AV71" s="1"/>
      <c r="AW71" s="1"/>
      <c r="AX71" s="33"/>
      <c r="AY71" s="1"/>
      <c r="AZ71" s="1"/>
      <c r="BA71" s="32"/>
      <c r="BB71" s="32"/>
      <c r="BC71" s="1"/>
      <c r="BD71" s="1"/>
      <c r="BE71" s="1"/>
      <c r="BF71" s="1"/>
      <c r="BG71" s="1"/>
      <c r="BH71" s="1"/>
      <c r="BI71" s="1"/>
      <c r="BJ71" s="1"/>
      <c r="BK71" s="1"/>
      <c r="BL71" s="1"/>
      <c r="BM71" s="1"/>
      <c r="BN71" s="1"/>
      <c r="BO71" s="1"/>
    </row>
    <row r="72" spans="1:67" ht="46.5" customHeight="1">
      <c r="A72" s="336"/>
      <c r="B72" s="336"/>
      <c r="C72" s="336"/>
      <c r="D72" s="336"/>
      <c r="E72" s="336"/>
      <c r="F72" s="36"/>
      <c r="G72" s="337"/>
      <c r="H72" s="36"/>
      <c r="I72" s="36"/>
      <c r="J72" s="36"/>
      <c r="K72" s="36"/>
      <c r="L72" s="36"/>
      <c r="M72" s="36"/>
      <c r="N72" s="36"/>
      <c r="O72" s="36"/>
      <c r="P72" s="36"/>
      <c r="Q72" s="337"/>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1"/>
      <c r="AR72" s="32"/>
      <c r="AS72" s="1"/>
      <c r="AT72" s="1"/>
      <c r="AU72" s="1"/>
      <c r="AV72" s="1"/>
      <c r="AW72" s="1"/>
      <c r="AX72" s="33"/>
      <c r="AY72" s="1"/>
      <c r="AZ72" s="1"/>
      <c r="BA72" s="32"/>
      <c r="BB72" s="32"/>
      <c r="BC72" s="1"/>
      <c r="BD72" s="1"/>
      <c r="BE72" s="1"/>
      <c r="BF72" s="1"/>
      <c r="BG72" s="1"/>
      <c r="BH72" s="1"/>
      <c r="BI72" s="1"/>
      <c r="BJ72" s="1"/>
      <c r="BK72" s="1"/>
      <c r="BL72" s="1"/>
      <c r="BM72" s="1"/>
      <c r="BN72" s="1"/>
      <c r="BO72" s="1"/>
    </row>
    <row r="73" spans="1:67" ht="46.5" customHeight="1">
      <c r="A73" s="336"/>
      <c r="B73" s="336"/>
      <c r="C73" s="336"/>
      <c r="D73" s="336"/>
      <c r="E73" s="336"/>
      <c r="F73" s="36"/>
      <c r="G73" s="337"/>
      <c r="H73" s="36"/>
      <c r="I73" s="36"/>
      <c r="J73" s="36"/>
      <c r="K73" s="36"/>
      <c r="L73" s="36"/>
      <c r="M73" s="36"/>
      <c r="N73" s="36"/>
      <c r="O73" s="36"/>
      <c r="P73" s="36"/>
      <c r="Q73" s="337"/>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1"/>
      <c r="AR73" s="32"/>
      <c r="AS73" s="1"/>
      <c r="AT73" s="1"/>
      <c r="AU73" s="1"/>
      <c r="AV73" s="1"/>
      <c r="AW73" s="1"/>
      <c r="AX73" s="33"/>
      <c r="AY73" s="1"/>
      <c r="AZ73" s="1"/>
      <c r="BA73" s="32"/>
      <c r="BB73" s="32"/>
      <c r="BC73" s="1"/>
      <c r="BD73" s="1"/>
      <c r="BE73" s="1"/>
      <c r="BF73" s="1"/>
      <c r="BG73" s="1"/>
      <c r="BH73" s="1"/>
      <c r="BI73" s="1"/>
      <c r="BJ73" s="1"/>
      <c r="BK73" s="1"/>
      <c r="BL73" s="1"/>
      <c r="BM73" s="1"/>
      <c r="BN73" s="1"/>
      <c r="BO73" s="1"/>
    </row>
    <row r="74" spans="1:67" ht="46.5" customHeight="1">
      <c r="A74" s="336"/>
      <c r="B74" s="336"/>
      <c r="C74" s="336"/>
      <c r="D74" s="336"/>
      <c r="E74" s="336"/>
      <c r="F74" s="36"/>
      <c r="G74" s="337"/>
      <c r="H74" s="36"/>
      <c r="I74" s="36"/>
      <c r="J74" s="36"/>
      <c r="K74" s="36"/>
      <c r="L74" s="36"/>
      <c r="M74" s="36"/>
      <c r="N74" s="36"/>
      <c r="O74" s="36"/>
      <c r="P74" s="36"/>
      <c r="Q74" s="337"/>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1"/>
      <c r="AR74" s="32"/>
      <c r="AS74" s="1"/>
      <c r="AT74" s="1"/>
      <c r="AU74" s="1"/>
      <c r="AV74" s="1"/>
      <c r="AW74" s="1"/>
      <c r="AX74" s="33"/>
      <c r="AY74" s="1"/>
      <c r="AZ74" s="1"/>
      <c r="BA74" s="32"/>
      <c r="BB74" s="32"/>
      <c r="BC74" s="1"/>
      <c r="BD74" s="1"/>
      <c r="BE74" s="1"/>
      <c r="BF74" s="1"/>
      <c r="BG74" s="1"/>
      <c r="BH74" s="1"/>
      <c r="BI74" s="1"/>
      <c r="BJ74" s="1"/>
      <c r="BK74" s="1"/>
      <c r="BL74" s="1"/>
      <c r="BM74" s="1"/>
      <c r="BN74" s="1"/>
      <c r="BO74" s="1"/>
    </row>
    <row r="75" spans="1:67" ht="46.5" customHeight="1">
      <c r="A75" s="336"/>
      <c r="B75" s="336"/>
      <c r="C75" s="336"/>
      <c r="D75" s="336"/>
      <c r="E75" s="336"/>
      <c r="F75" s="36"/>
      <c r="G75" s="337"/>
      <c r="H75" s="36"/>
      <c r="I75" s="36"/>
      <c r="J75" s="36"/>
      <c r="K75" s="36"/>
      <c r="L75" s="36"/>
      <c r="M75" s="36"/>
      <c r="N75" s="36"/>
      <c r="O75" s="36"/>
      <c r="P75" s="36"/>
      <c r="Q75" s="337"/>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1"/>
      <c r="AR75" s="32"/>
      <c r="AS75" s="1"/>
      <c r="AT75" s="1"/>
      <c r="AU75" s="1"/>
      <c r="AV75" s="1"/>
      <c r="AW75" s="1"/>
      <c r="AX75" s="33"/>
      <c r="AY75" s="1"/>
      <c r="AZ75" s="1"/>
      <c r="BA75" s="32"/>
      <c r="BB75" s="32"/>
      <c r="BC75" s="1"/>
      <c r="BD75" s="1"/>
      <c r="BE75" s="1"/>
      <c r="BF75" s="1"/>
      <c r="BG75" s="1"/>
      <c r="BH75" s="1"/>
      <c r="BI75" s="1"/>
      <c r="BJ75" s="1"/>
      <c r="BK75" s="1"/>
      <c r="BL75" s="1"/>
      <c r="BM75" s="1"/>
      <c r="BN75" s="1"/>
      <c r="BO75" s="1"/>
    </row>
    <row r="76" spans="1:67" ht="46.5" customHeight="1">
      <c r="A76" s="336"/>
      <c r="B76" s="336"/>
      <c r="C76" s="336"/>
      <c r="D76" s="336"/>
      <c r="E76" s="336"/>
      <c r="F76" s="36"/>
      <c r="G76" s="337"/>
      <c r="H76" s="36"/>
      <c r="I76" s="36"/>
      <c r="J76" s="36"/>
      <c r="K76" s="36"/>
      <c r="L76" s="36"/>
      <c r="M76" s="36"/>
      <c r="N76" s="36"/>
      <c r="O76" s="36"/>
      <c r="P76" s="36"/>
      <c r="Q76" s="337"/>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1"/>
      <c r="AR76" s="32"/>
      <c r="AS76" s="1"/>
      <c r="AT76" s="1"/>
      <c r="AU76" s="1"/>
      <c r="AV76" s="1"/>
      <c r="AW76" s="1"/>
      <c r="AX76" s="33"/>
      <c r="AY76" s="1"/>
      <c r="AZ76" s="1"/>
      <c r="BA76" s="32"/>
      <c r="BB76" s="32"/>
      <c r="BC76" s="1"/>
      <c r="BD76" s="1"/>
      <c r="BE76" s="1"/>
      <c r="BF76" s="1"/>
      <c r="BG76" s="1"/>
      <c r="BH76" s="1"/>
      <c r="BI76" s="1"/>
      <c r="BJ76" s="1"/>
      <c r="BK76" s="1"/>
      <c r="BL76" s="1"/>
      <c r="BM76" s="1"/>
      <c r="BN76" s="1"/>
      <c r="BO76" s="1"/>
    </row>
    <row r="77" spans="1:67" ht="46.5" customHeight="1">
      <c r="A77" s="336"/>
      <c r="B77" s="336"/>
      <c r="C77" s="336"/>
      <c r="D77" s="336"/>
      <c r="E77" s="336"/>
      <c r="F77" s="36"/>
      <c r="G77" s="337"/>
      <c r="H77" s="36"/>
      <c r="I77" s="36"/>
      <c r="J77" s="36"/>
      <c r="K77" s="36"/>
      <c r="L77" s="36"/>
      <c r="M77" s="36"/>
      <c r="N77" s="36"/>
      <c r="O77" s="36"/>
      <c r="P77" s="36"/>
      <c r="Q77" s="337"/>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1"/>
      <c r="AR77" s="32"/>
      <c r="AS77" s="1"/>
      <c r="AT77" s="1"/>
      <c r="AU77" s="1"/>
      <c r="AV77" s="1"/>
      <c r="AW77" s="1"/>
      <c r="AX77" s="33"/>
      <c r="AY77" s="1"/>
      <c r="AZ77" s="1"/>
      <c r="BA77" s="32"/>
      <c r="BB77" s="32"/>
      <c r="BC77" s="1"/>
      <c r="BD77" s="1"/>
      <c r="BE77" s="1"/>
      <c r="BF77" s="1"/>
      <c r="BG77" s="1"/>
      <c r="BH77" s="1"/>
      <c r="BI77" s="1"/>
      <c r="BJ77" s="1"/>
      <c r="BK77" s="1"/>
      <c r="BL77" s="1"/>
      <c r="BM77" s="1"/>
      <c r="BN77" s="1"/>
      <c r="BO77" s="1"/>
    </row>
    <row r="78" spans="1:67" ht="46.5" customHeight="1">
      <c r="A78" s="336"/>
      <c r="B78" s="336"/>
      <c r="C78" s="336"/>
      <c r="D78" s="336"/>
      <c r="E78" s="336"/>
      <c r="F78" s="36"/>
      <c r="G78" s="337"/>
      <c r="H78" s="36"/>
      <c r="I78" s="36"/>
      <c r="J78" s="36"/>
      <c r="K78" s="36"/>
      <c r="L78" s="36"/>
      <c r="M78" s="36"/>
      <c r="N78" s="36"/>
      <c r="O78" s="36"/>
      <c r="P78" s="36"/>
      <c r="Q78" s="337"/>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1"/>
      <c r="AR78" s="32"/>
      <c r="AS78" s="1"/>
      <c r="AT78" s="1"/>
      <c r="AU78" s="1"/>
      <c r="AV78" s="1"/>
      <c r="AW78" s="1"/>
      <c r="AX78" s="33"/>
      <c r="AY78" s="1"/>
      <c r="AZ78" s="1"/>
      <c r="BA78" s="32"/>
      <c r="BB78" s="32"/>
      <c r="BC78" s="1"/>
      <c r="BD78" s="1"/>
      <c r="BE78" s="1"/>
      <c r="BF78" s="1"/>
      <c r="BG78" s="1"/>
      <c r="BH78" s="1"/>
      <c r="BI78" s="1"/>
      <c r="BJ78" s="1"/>
      <c r="BK78" s="1"/>
      <c r="BL78" s="1"/>
      <c r="BM78" s="1"/>
      <c r="BN78" s="1"/>
      <c r="BO78" s="1"/>
    </row>
    <row r="79" spans="1:67" ht="46.5" customHeight="1">
      <c r="A79" s="336"/>
      <c r="B79" s="336"/>
      <c r="C79" s="336"/>
      <c r="D79" s="336"/>
      <c r="E79" s="336"/>
      <c r="F79" s="36"/>
      <c r="G79" s="337"/>
      <c r="H79" s="36"/>
      <c r="I79" s="36"/>
      <c r="J79" s="36"/>
      <c r="K79" s="36"/>
      <c r="L79" s="36"/>
      <c r="M79" s="36"/>
      <c r="N79" s="36"/>
      <c r="O79" s="36"/>
      <c r="P79" s="36"/>
      <c r="Q79" s="337"/>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1"/>
      <c r="AR79" s="32"/>
      <c r="AS79" s="1"/>
      <c r="AT79" s="1"/>
      <c r="AU79" s="1"/>
      <c r="AV79" s="1"/>
      <c r="AW79" s="1"/>
      <c r="AX79" s="33"/>
      <c r="AY79" s="1"/>
      <c r="AZ79" s="1"/>
      <c r="BA79" s="32"/>
      <c r="BB79" s="32"/>
      <c r="BC79" s="1"/>
      <c r="BD79" s="1"/>
      <c r="BE79" s="1"/>
      <c r="BF79" s="1"/>
      <c r="BG79" s="1"/>
      <c r="BH79" s="1"/>
      <c r="BI79" s="1"/>
      <c r="BJ79" s="1"/>
      <c r="BK79" s="1"/>
      <c r="BL79" s="1"/>
      <c r="BM79" s="1"/>
      <c r="BN79" s="1"/>
      <c r="BO79" s="1"/>
    </row>
    <row r="80" spans="1:67" ht="46.5" customHeight="1">
      <c r="A80" s="336"/>
      <c r="B80" s="336"/>
      <c r="C80" s="336"/>
      <c r="D80" s="336"/>
      <c r="E80" s="336"/>
      <c r="F80" s="36"/>
      <c r="G80" s="337"/>
      <c r="H80" s="36"/>
      <c r="I80" s="36"/>
      <c r="J80" s="36"/>
      <c r="K80" s="36"/>
      <c r="L80" s="36"/>
      <c r="M80" s="36"/>
      <c r="N80" s="36"/>
      <c r="O80" s="36"/>
      <c r="P80" s="36"/>
      <c r="Q80" s="337"/>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1"/>
      <c r="AR80" s="32"/>
      <c r="AS80" s="1"/>
      <c r="AT80" s="1"/>
      <c r="AU80" s="1"/>
      <c r="AV80" s="1"/>
      <c r="AW80" s="1"/>
      <c r="AX80" s="33"/>
      <c r="AY80" s="1"/>
      <c r="AZ80" s="1"/>
      <c r="BA80" s="32"/>
      <c r="BB80" s="32"/>
      <c r="BC80" s="1"/>
      <c r="BD80" s="1"/>
      <c r="BE80" s="1"/>
      <c r="BF80" s="1"/>
      <c r="BG80" s="1"/>
      <c r="BH80" s="1"/>
      <c r="BI80" s="1"/>
      <c r="BJ80" s="1"/>
      <c r="BK80" s="1"/>
      <c r="BL80" s="1"/>
      <c r="BM80" s="1"/>
      <c r="BN80" s="1"/>
      <c r="BO80" s="1"/>
    </row>
    <row r="81" spans="1:67" ht="46.5" customHeight="1">
      <c r="A81" s="336"/>
      <c r="B81" s="336"/>
      <c r="C81" s="336"/>
      <c r="D81" s="336"/>
      <c r="E81" s="336"/>
      <c r="F81" s="36"/>
      <c r="G81" s="337"/>
      <c r="H81" s="36"/>
      <c r="I81" s="36"/>
      <c r="J81" s="36"/>
      <c r="K81" s="36"/>
      <c r="L81" s="36"/>
      <c r="M81" s="36"/>
      <c r="N81" s="36"/>
      <c r="O81" s="36"/>
      <c r="P81" s="36"/>
      <c r="Q81" s="337"/>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1"/>
      <c r="AR81" s="32"/>
      <c r="AS81" s="1"/>
      <c r="AT81" s="1"/>
      <c r="AU81" s="1"/>
      <c r="AV81" s="1"/>
      <c r="AW81" s="1"/>
      <c r="AX81" s="33"/>
      <c r="AY81" s="1"/>
      <c r="AZ81" s="1"/>
      <c r="BA81" s="32"/>
      <c r="BB81" s="32"/>
      <c r="BC81" s="1"/>
      <c r="BD81" s="1"/>
      <c r="BE81" s="1"/>
      <c r="BF81" s="1"/>
      <c r="BG81" s="1"/>
      <c r="BH81" s="1"/>
      <c r="BI81" s="1"/>
      <c r="BJ81" s="1"/>
      <c r="BK81" s="1"/>
      <c r="BL81" s="1"/>
      <c r="BM81" s="1"/>
      <c r="BN81" s="1"/>
      <c r="BO81" s="1"/>
    </row>
    <row r="82" spans="1:67" ht="46.5" customHeight="1">
      <c r="A82" s="336"/>
      <c r="B82" s="336"/>
      <c r="C82" s="336"/>
      <c r="D82" s="336"/>
      <c r="E82" s="336"/>
      <c r="F82" s="36"/>
      <c r="G82" s="337"/>
      <c r="H82" s="36"/>
      <c r="I82" s="36"/>
      <c r="J82" s="36"/>
      <c r="K82" s="36"/>
      <c r="L82" s="36"/>
      <c r="M82" s="36"/>
      <c r="N82" s="36"/>
      <c r="O82" s="36"/>
      <c r="P82" s="36"/>
      <c r="Q82" s="337"/>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1"/>
      <c r="AR82" s="32"/>
      <c r="AS82" s="1"/>
      <c r="AT82" s="1"/>
      <c r="AU82" s="1"/>
      <c r="AV82" s="1"/>
      <c r="AW82" s="1"/>
      <c r="AX82" s="33"/>
      <c r="AY82" s="1"/>
      <c r="AZ82" s="1"/>
      <c r="BA82" s="32"/>
      <c r="BB82" s="32"/>
      <c r="BC82" s="1"/>
      <c r="BD82" s="1"/>
      <c r="BE82" s="1"/>
      <c r="BF82" s="1"/>
      <c r="BG82" s="1"/>
      <c r="BH82" s="1"/>
      <c r="BI82" s="1"/>
      <c r="BJ82" s="1"/>
      <c r="BK82" s="1"/>
      <c r="BL82" s="1"/>
      <c r="BM82" s="1"/>
      <c r="BN82" s="1"/>
      <c r="BO82" s="1"/>
    </row>
    <row r="83" spans="1:67" ht="46.5" customHeight="1">
      <c r="A83" s="336"/>
      <c r="B83" s="336"/>
      <c r="C83" s="336"/>
      <c r="D83" s="336"/>
      <c r="E83" s="336"/>
      <c r="F83" s="36"/>
      <c r="G83" s="337"/>
      <c r="H83" s="36"/>
      <c r="I83" s="36"/>
      <c r="J83" s="36"/>
      <c r="K83" s="36"/>
      <c r="L83" s="36"/>
      <c r="M83" s="36"/>
      <c r="N83" s="36"/>
      <c r="O83" s="36"/>
      <c r="P83" s="36"/>
      <c r="Q83" s="337"/>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1"/>
      <c r="AR83" s="32"/>
      <c r="AS83" s="1"/>
      <c r="AT83" s="1"/>
      <c r="AU83" s="1"/>
      <c r="AV83" s="1"/>
      <c r="AW83" s="1"/>
      <c r="AX83" s="33"/>
      <c r="AY83" s="1"/>
      <c r="AZ83" s="1"/>
      <c r="BA83" s="32"/>
      <c r="BB83" s="32"/>
      <c r="BC83" s="1"/>
      <c r="BD83" s="1"/>
      <c r="BE83" s="1"/>
      <c r="BF83" s="1"/>
      <c r="BG83" s="1"/>
      <c r="BH83" s="1"/>
      <c r="BI83" s="1"/>
      <c r="BJ83" s="1"/>
      <c r="BK83" s="1"/>
      <c r="BL83" s="1"/>
      <c r="BM83" s="1"/>
      <c r="BN83" s="1"/>
      <c r="BO83" s="1"/>
    </row>
    <row r="84" spans="1:67" ht="46.5" customHeight="1">
      <c r="A84" s="336"/>
      <c r="B84" s="336"/>
      <c r="C84" s="336"/>
      <c r="D84" s="336"/>
      <c r="E84" s="336"/>
      <c r="F84" s="36"/>
      <c r="G84" s="337"/>
      <c r="H84" s="36"/>
      <c r="I84" s="36"/>
      <c r="J84" s="36"/>
      <c r="K84" s="36"/>
      <c r="L84" s="36"/>
      <c r="M84" s="36"/>
      <c r="N84" s="36"/>
      <c r="O84" s="36"/>
      <c r="P84" s="36"/>
      <c r="Q84" s="337"/>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1"/>
      <c r="AR84" s="32"/>
      <c r="AS84" s="1"/>
      <c r="AT84" s="1"/>
      <c r="AU84" s="1"/>
      <c r="AV84" s="1"/>
      <c r="AW84" s="1"/>
      <c r="AX84" s="33"/>
      <c r="AY84" s="1"/>
      <c r="AZ84" s="1"/>
      <c r="BA84" s="32"/>
      <c r="BB84" s="32"/>
      <c r="BC84" s="1"/>
      <c r="BD84" s="1"/>
      <c r="BE84" s="1"/>
      <c r="BF84" s="1"/>
      <c r="BG84" s="1"/>
      <c r="BH84" s="1"/>
      <c r="BI84" s="1"/>
      <c r="BJ84" s="1"/>
      <c r="BK84" s="1"/>
      <c r="BL84" s="1"/>
      <c r="BM84" s="1"/>
      <c r="BN84" s="1"/>
      <c r="BO84" s="1"/>
    </row>
    <row r="85" spans="1:67" ht="46.5" customHeight="1">
      <c r="A85" s="336"/>
      <c r="B85" s="336"/>
      <c r="C85" s="336"/>
      <c r="D85" s="336"/>
      <c r="E85" s="336"/>
      <c r="F85" s="36"/>
      <c r="G85" s="337"/>
      <c r="H85" s="36"/>
      <c r="I85" s="36"/>
      <c r="J85" s="36"/>
      <c r="K85" s="36"/>
      <c r="L85" s="36"/>
      <c r="M85" s="36"/>
      <c r="N85" s="36"/>
      <c r="O85" s="36"/>
      <c r="P85" s="36"/>
      <c r="Q85" s="337"/>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1"/>
      <c r="AR85" s="32"/>
      <c r="AS85" s="1"/>
      <c r="AT85" s="1"/>
      <c r="AU85" s="1"/>
      <c r="AV85" s="1"/>
      <c r="AW85" s="1"/>
      <c r="AX85" s="33"/>
      <c r="AY85" s="1"/>
      <c r="AZ85" s="1"/>
      <c r="BA85" s="32"/>
      <c r="BB85" s="32"/>
      <c r="BC85" s="1"/>
      <c r="BD85" s="1"/>
      <c r="BE85" s="1"/>
      <c r="BF85" s="1"/>
      <c r="BG85" s="1"/>
      <c r="BH85" s="1"/>
      <c r="BI85" s="1"/>
      <c r="BJ85" s="1"/>
      <c r="BK85" s="1"/>
      <c r="BL85" s="1"/>
      <c r="BM85" s="1"/>
      <c r="BN85" s="1"/>
      <c r="BO85" s="1"/>
    </row>
    <row r="86" spans="1:67" ht="46.5" customHeight="1">
      <c r="A86" s="336"/>
      <c r="B86" s="336"/>
      <c r="C86" s="336"/>
      <c r="D86" s="336"/>
      <c r="E86" s="336"/>
      <c r="F86" s="36"/>
      <c r="G86" s="337"/>
      <c r="H86" s="36"/>
      <c r="I86" s="36"/>
      <c r="J86" s="36"/>
      <c r="K86" s="36"/>
      <c r="L86" s="36"/>
      <c r="M86" s="36"/>
      <c r="N86" s="36"/>
      <c r="O86" s="36"/>
      <c r="P86" s="36"/>
      <c r="Q86" s="337"/>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1"/>
      <c r="AR86" s="32"/>
      <c r="AS86" s="1"/>
      <c r="AT86" s="1"/>
      <c r="AU86" s="1"/>
      <c r="AV86" s="1"/>
      <c r="AW86" s="1"/>
      <c r="AX86" s="33"/>
      <c r="AY86" s="1"/>
      <c r="AZ86" s="1"/>
      <c r="BA86" s="32"/>
      <c r="BB86" s="32"/>
      <c r="BC86" s="1"/>
      <c r="BD86" s="1"/>
      <c r="BE86" s="1"/>
      <c r="BF86" s="1"/>
      <c r="BG86" s="1"/>
      <c r="BH86" s="1"/>
      <c r="BI86" s="1"/>
      <c r="BJ86" s="1"/>
      <c r="BK86" s="1"/>
      <c r="BL86" s="1"/>
      <c r="BM86" s="1"/>
      <c r="BN86" s="1"/>
      <c r="BO86" s="1"/>
    </row>
    <row r="87" spans="1:67" ht="46.5" customHeight="1">
      <c r="A87" s="336"/>
      <c r="B87" s="336"/>
      <c r="C87" s="336"/>
      <c r="D87" s="336"/>
      <c r="E87" s="336"/>
      <c r="F87" s="36"/>
      <c r="G87" s="337"/>
      <c r="H87" s="36"/>
      <c r="I87" s="36"/>
      <c r="J87" s="36"/>
      <c r="K87" s="36"/>
      <c r="L87" s="36"/>
      <c r="M87" s="36"/>
      <c r="N87" s="36"/>
      <c r="O87" s="36"/>
      <c r="P87" s="36"/>
      <c r="Q87" s="337"/>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1"/>
      <c r="AR87" s="32"/>
      <c r="AS87" s="1"/>
      <c r="AT87" s="1"/>
      <c r="AU87" s="1"/>
      <c r="AV87" s="1"/>
      <c r="AW87" s="1"/>
      <c r="AX87" s="33"/>
      <c r="AY87" s="1"/>
      <c r="AZ87" s="1"/>
      <c r="BA87" s="32"/>
      <c r="BB87" s="32"/>
      <c r="BC87" s="1"/>
      <c r="BD87" s="1"/>
      <c r="BE87" s="1"/>
      <c r="BF87" s="1"/>
      <c r="BG87" s="1"/>
      <c r="BH87" s="1"/>
      <c r="BI87" s="1"/>
      <c r="BJ87" s="1"/>
      <c r="BK87" s="1"/>
      <c r="BL87" s="1"/>
      <c r="BM87" s="1"/>
      <c r="BN87" s="1"/>
      <c r="BO87" s="1"/>
    </row>
    <row r="88" spans="1:67" ht="46.5" customHeight="1">
      <c r="A88" s="336"/>
      <c r="B88" s="336"/>
      <c r="C88" s="336"/>
      <c r="D88" s="336"/>
      <c r="E88" s="336"/>
      <c r="F88" s="36"/>
      <c r="G88" s="337"/>
      <c r="H88" s="36"/>
      <c r="I88" s="36"/>
      <c r="J88" s="36"/>
      <c r="K88" s="36"/>
      <c r="L88" s="36"/>
      <c r="M88" s="36"/>
      <c r="N88" s="36"/>
      <c r="O88" s="36"/>
      <c r="P88" s="36"/>
      <c r="Q88" s="337"/>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1"/>
      <c r="AR88" s="32"/>
      <c r="AS88" s="1"/>
      <c r="AT88" s="1"/>
      <c r="AU88" s="1"/>
      <c r="AV88" s="1"/>
      <c r="AW88" s="1"/>
      <c r="AX88" s="33"/>
      <c r="AY88" s="1"/>
      <c r="AZ88" s="1"/>
      <c r="BA88" s="32"/>
      <c r="BB88" s="32"/>
      <c r="BC88" s="1"/>
      <c r="BD88" s="1"/>
      <c r="BE88" s="1"/>
      <c r="BF88" s="1"/>
      <c r="BG88" s="1"/>
      <c r="BH88" s="1"/>
      <c r="BI88" s="1"/>
      <c r="BJ88" s="1"/>
      <c r="BK88" s="1"/>
      <c r="BL88" s="1"/>
      <c r="BM88" s="1"/>
      <c r="BN88" s="1"/>
      <c r="BO88" s="1"/>
    </row>
    <row r="89" spans="1:67" ht="46.5" customHeight="1">
      <c r="A89" s="336"/>
      <c r="B89" s="336"/>
      <c r="C89" s="336"/>
      <c r="D89" s="336"/>
      <c r="E89" s="336"/>
      <c r="F89" s="36"/>
      <c r="G89" s="337"/>
      <c r="H89" s="36"/>
      <c r="I89" s="36"/>
      <c r="J89" s="36"/>
      <c r="K89" s="36"/>
      <c r="L89" s="36"/>
      <c r="M89" s="36"/>
      <c r="N89" s="36"/>
      <c r="O89" s="36"/>
      <c r="P89" s="36"/>
      <c r="Q89" s="337"/>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1"/>
      <c r="AR89" s="32"/>
      <c r="AS89" s="1"/>
      <c r="AT89" s="1"/>
      <c r="AU89" s="1"/>
      <c r="AV89" s="1"/>
      <c r="AW89" s="1"/>
      <c r="AX89" s="33"/>
      <c r="AY89" s="1"/>
      <c r="AZ89" s="1"/>
      <c r="BA89" s="32"/>
      <c r="BB89" s="32"/>
      <c r="BC89" s="1"/>
      <c r="BD89" s="1"/>
      <c r="BE89" s="1"/>
      <c r="BF89" s="1"/>
      <c r="BG89" s="1"/>
      <c r="BH89" s="1"/>
      <c r="BI89" s="1"/>
      <c r="BJ89" s="1"/>
      <c r="BK89" s="1"/>
      <c r="BL89" s="1"/>
      <c r="BM89" s="1"/>
      <c r="BN89" s="1"/>
      <c r="BO89" s="1"/>
    </row>
    <row r="90" spans="1:67" ht="46.5" customHeight="1">
      <c r="A90" s="336"/>
      <c r="B90" s="336"/>
      <c r="C90" s="336"/>
      <c r="D90" s="336"/>
      <c r="E90" s="336"/>
      <c r="F90" s="36"/>
      <c r="G90" s="337"/>
      <c r="H90" s="36"/>
      <c r="I90" s="36"/>
      <c r="J90" s="36"/>
      <c r="K90" s="36"/>
      <c r="L90" s="36"/>
      <c r="M90" s="36"/>
      <c r="N90" s="36"/>
      <c r="O90" s="36"/>
      <c r="P90" s="36"/>
      <c r="Q90" s="337"/>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1"/>
      <c r="AR90" s="32"/>
      <c r="AS90" s="1"/>
      <c r="AT90" s="1"/>
      <c r="AU90" s="1"/>
      <c r="AV90" s="1"/>
      <c r="AW90" s="1"/>
      <c r="AX90" s="33"/>
      <c r="AY90" s="1"/>
      <c r="AZ90" s="1"/>
      <c r="BA90" s="32"/>
      <c r="BB90" s="32"/>
      <c r="BC90" s="1"/>
      <c r="BD90" s="1"/>
      <c r="BE90" s="1"/>
      <c r="BF90" s="1"/>
      <c r="BG90" s="1"/>
      <c r="BH90" s="1"/>
      <c r="BI90" s="1"/>
      <c r="BJ90" s="1"/>
      <c r="BK90" s="1"/>
      <c r="BL90" s="1"/>
      <c r="BM90" s="1"/>
      <c r="BN90" s="1"/>
      <c r="BO90" s="1"/>
    </row>
    <row r="91" spans="1:67" ht="46.5" customHeight="1">
      <c r="A91" s="336"/>
      <c r="B91" s="336"/>
      <c r="C91" s="336"/>
      <c r="D91" s="336"/>
      <c r="E91" s="336"/>
      <c r="F91" s="36"/>
      <c r="G91" s="337"/>
      <c r="H91" s="36"/>
      <c r="I91" s="36"/>
      <c r="J91" s="36"/>
      <c r="K91" s="36"/>
      <c r="L91" s="36"/>
      <c r="M91" s="36"/>
      <c r="N91" s="36"/>
      <c r="O91" s="36"/>
      <c r="P91" s="36"/>
      <c r="Q91" s="337"/>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1"/>
      <c r="AR91" s="32"/>
      <c r="AS91" s="1"/>
      <c r="AT91" s="1"/>
      <c r="AU91" s="1"/>
      <c r="AV91" s="1"/>
      <c r="AW91" s="1"/>
      <c r="AX91" s="33"/>
      <c r="AY91" s="1"/>
      <c r="AZ91" s="1"/>
      <c r="BA91" s="32"/>
      <c r="BB91" s="32"/>
      <c r="BC91" s="1"/>
      <c r="BD91" s="1"/>
      <c r="BE91" s="1"/>
      <c r="BF91" s="1"/>
      <c r="BG91" s="1"/>
      <c r="BH91" s="1"/>
      <c r="BI91" s="1"/>
      <c r="BJ91" s="1"/>
      <c r="BK91" s="1"/>
      <c r="BL91" s="1"/>
      <c r="BM91" s="1"/>
      <c r="BN91" s="1"/>
      <c r="BO91" s="1"/>
    </row>
    <row r="92" spans="1:67" ht="46.5" customHeight="1">
      <c r="A92" s="336"/>
      <c r="B92" s="336"/>
      <c r="C92" s="336"/>
      <c r="D92" s="336"/>
      <c r="E92" s="336"/>
      <c r="F92" s="36"/>
      <c r="G92" s="337"/>
      <c r="H92" s="36"/>
      <c r="I92" s="36"/>
      <c r="J92" s="36"/>
      <c r="K92" s="36"/>
      <c r="L92" s="36"/>
      <c r="M92" s="36"/>
      <c r="N92" s="36"/>
      <c r="O92" s="36"/>
      <c r="P92" s="36"/>
      <c r="Q92" s="337"/>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1"/>
      <c r="AR92" s="32"/>
      <c r="AS92" s="1"/>
      <c r="AT92" s="1"/>
      <c r="AU92" s="1"/>
      <c r="AV92" s="1"/>
      <c r="AW92" s="1"/>
      <c r="AX92" s="33"/>
      <c r="AY92" s="1"/>
      <c r="AZ92" s="1"/>
      <c r="BA92" s="32"/>
      <c r="BB92" s="32"/>
      <c r="BC92" s="1"/>
      <c r="BD92" s="1"/>
      <c r="BE92" s="1"/>
      <c r="BF92" s="1"/>
      <c r="BG92" s="1"/>
      <c r="BH92" s="1"/>
      <c r="BI92" s="1"/>
      <c r="BJ92" s="1"/>
      <c r="BK92" s="1"/>
      <c r="BL92" s="1"/>
      <c r="BM92" s="1"/>
      <c r="BN92" s="1"/>
      <c r="BO92" s="1"/>
    </row>
    <row r="93" spans="1:67" ht="46.5" customHeight="1">
      <c r="A93" s="336"/>
      <c r="B93" s="336"/>
      <c r="C93" s="336"/>
      <c r="D93" s="336"/>
      <c r="E93" s="336"/>
      <c r="F93" s="36"/>
      <c r="G93" s="337"/>
      <c r="H93" s="36"/>
      <c r="I93" s="36"/>
      <c r="J93" s="36"/>
      <c r="K93" s="36"/>
      <c r="L93" s="36"/>
      <c r="M93" s="36"/>
      <c r="N93" s="36"/>
      <c r="O93" s="36"/>
      <c r="P93" s="36"/>
      <c r="Q93" s="337"/>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1"/>
      <c r="AR93" s="32"/>
      <c r="AS93" s="1"/>
      <c r="AT93" s="1"/>
      <c r="AU93" s="1"/>
      <c r="AV93" s="1"/>
      <c r="AW93" s="1"/>
      <c r="AX93" s="33"/>
      <c r="AY93" s="1"/>
      <c r="AZ93" s="1"/>
      <c r="BA93" s="32"/>
      <c r="BB93" s="32"/>
      <c r="BC93" s="1"/>
      <c r="BD93" s="1"/>
      <c r="BE93" s="1"/>
      <c r="BF93" s="1"/>
      <c r="BG93" s="1"/>
      <c r="BH93" s="1"/>
      <c r="BI93" s="1"/>
      <c r="BJ93" s="1"/>
      <c r="BK93" s="1"/>
      <c r="BL93" s="1"/>
      <c r="BM93" s="1"/>
      <c r="BN93" s="1"/>
      <c r="BO93" s="1"/>
    </row>
    <row r="94" spans="1:67" ht="46.5" customHeight="1">
      <c r="A94" s="336"/>
      <c r="B94" s="336"/>
      <c r="C94" s="336"/>
      <c r="D94" s="336"/>
      <c r="E94" s="336"/>
      <c r="F94" s="36"/>
      <c r="G94" s="337"/>
      <c r="H94" s="36"/>
      <c r="I94" s="36"/>
      <c r="J94" s="36"/>
      <c r="K94" s="36"/>
      <c r="L94" s="36"/>
      <c r="M94" s="36"/>
      <c r="N94" s="36"/>
      <c r="O94" s="36"/>
      <c r="P94" s="36"/>
      <c r="Q94" s="337"/>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1"/>
      <c r="AR94" s="32"/>
      <c r="AS94" s="1"/>
      <c r="AT94" s="1"/>
      <c r="AU94" s="1"/>
      <c r="AV94" s="1"/>
      <c r="AW94" s="1"/>
      <c r="AX94" s="33"/>
      <c r="AY94" s="1"/>
      <c r="AZ94" s="1"/>
      <c r="BA94" s="32"/>
      <c r="BB94" s="32"/>
      <c r="BC94" s="1"/>
      <c r="BD94" s="1"/>
      <c r="BE94" s="1"/>
      <c r="BF94" s="1"/>
      <c r="BG94" s="1"/>
      <c r="BH94" s="1"/>
      <c r="BI94" s="1"/>
      <c r="BJ94" s="1"/>
      <c r="BK94" s="1"/>
      <c r="BL94" s="1"/>
      <c r="BM94" s="1"/>
      <c r="BN94" s="1"/>
      <c r="BO94" s="1"/>
    </row>
    <row r="95" spans="1:67" ht="46.5" customHeight="1">
      <c r="A95" s="336"/>
      <c r="B95" s="336"/>
      <c r="C95" s="336"/>
      <c r="D95" s="336"/>
      <c r="E95" s="336"/>
      <c r="F95" s="36"/>
      <c r="G95" s="337"/>
      <c r="H95" s="36"/>
      <c r="I95" s="36"/>
      <c r="J95" s="36"/>
      <c r="K95" s="36"/>
      <c r="L95" s="36"/>
      <c r="M95" s="36"/>
      <c r="N95" s="36"/>
      <c r="O95" s="36"/>
      <c r="P95" s="36"/>
      <c r="Q95" s="337"/>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1"/>
      <c r="AR95" s="32"/>
      <c r="AS95" s="1"/>
      <c r="AT95" s="1"/>
      <c r="AU95" s="1"/>
      <c r="AV95" s="1"/>
      <c r="AW95" s="1"/>
      <c r="AX95" s="33"/>
      <c r="AY95" s="1"/>
      <c r="AZ95" s="1"/>
      <c r="BA95" s="32"/>
      <c r="BB95" s="32"/>
      <c r="BC95" s="1"/>
      <c r="BD95" s="1"/>
      <c r="BE95" s="1"/>
      <c r="BF95" s="1"/>
      <c r="BG95" s="1"/>
      <c r="BH95" s="1"/>
      <c r="BI95" s="1"/>
      <c r="BJ95" s="1"/>
      <c r="BK95" s="1"/>
      <c r="BL95" s="1"/>
      <c r="BM95" s="1"/>
      <c r="BN95" s="1"/>
      <c r="BO95" s="1"/>
    </row>
    <row r="96" spans="1:67" ht="46.5" customHeight="1">
      <c r="A96" s="336"/>
      <c r="B96" s="336"/>
      <c r="C96" s="336"/>
      <c r="D96" s="336"/>
      <c r="E96" s="336"/>
      <c r="F96" s="36"/>
      <c r="G96" s="337"/>
      <c r="H96" s="36"/>
      <c r="I96" s="36"/>
      <c r="J96" s="36"/>
      <c r="K96" s="36"/>
      <c r="L96" s="36"/>
      <c r="M96" s="36"/>
      <c r="N96" s="36"/>
      <c r="O96" s="36"/>
      <c r="P96" s="36"/>
      <c r="Q96" s="337"/>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1"/>
      <c r="AR96" s="32"/>
      <c r="AS96" s="1"/>
      <c r="AT96" s="1"/>
      <c r="AU96" s="1"/>
      <c r="AV96" s="1"/>
      <c r="AW96" s="1"/>
      <c r="AX96" s="33"/>
      <c r="AY96" s="1"/>
      <c r="AZ96" s="1"/>
      <c r="BA96" s="32"/>
      <c r="BB96" s="32"/>
      <c r="BC96" s="1"/>
      <c r="BD96" s="1"/>
      <c r="BE96" s="1"/>
      <c r="BF96" s="1"/>
      <c r="BG96" s="1"/>
      <c r="BH96" s="1"/>
      <c r="BI96" s="1"/>
      <c r="BJ96" s="1"/>
      <c r="BK96" s="1"/>
      <c r="BL96" s="1"/>
      <c r="BM96" s="1"/>
      <c r="BN96" s="1"/>
      <c r="BO96" s="1"/>
    </row>
    <row r="97" spans="1:67" ht="46.5" customHeight="1">
      <c r="A97" s="336"/>
      <c r="B97" s="336"/>
      <c r="C97" s="336"/>
      <c r="D97" s="336"/>
      <c r="E97" s="336"/>
      <c r="F97" s="36"/>
      <c r="G97" s="337"/>
      <c r="H97" s="36"/>
      <c r="I97" s="36"/>
      <c r="J97" s="36"/>
      <c r="K97" s="36"/>
      <c r="L97" s="36"/>
      <c r="M97" s="36"/>
      <c r="N97" s="36"/>
      <c r="O97" s="36"/>
      <c r="P97" s="36"/>
      <c r="Q97" s="337"/>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1"/>
      <c r="AR97" s="32"/>
      <c r="AS97" s="1"/>
      <c r="AT97" s="1"/>
      <c r="AU97" s="1"/>
      <c r="AV97" s="1"/>
      <c r="AW97" s="1"/>
      <c r="AX97" s="33"/>
      <c r="AY97" s="1"/>
      <c r="AZ97" s="1"/>
      <c r="BA97" s="32"/>
      <c r="BB97" s="32"/>
      <c r="BC97" s="1"/>
      <c r="BD97" s="1"/>
      <c r="BE97" s="1"/>
      <c r="BF97" s="1"/>
      <c r="BG97" s="1"/>
      <c r="BH97" s="1"/>
      <c r="BI97" s="1"/>
      <c r="BJ97" s="1"/>
      <c r="BK97" s="1"/>
      <c r="BL97" s="1"/>
      <c r="BM97" s="1"/>
      <c r="BN97" s="1"/>
      <c r="BO97" s="1"/>
    </row>
    <row r="98" spans="1:67" ht="46.5" customHeight="1">
      <c r="A98" s="336"/>
      <c r="B98" s="336"/>
      <c r="C98" s="336"/>
      <c r="D98" s="336"/>
      <c r="E98" s="336"/>
      <c r="F98" s="36"/>
      <c r="G98" s="337"/>
      <c r="H98" s="36"/>
      <c r="I98" s="36"/>
      <c r="J98" s="36"/>
      <c r="K98" s="36"/>
      <c r="L98" s="36"/>
      <c r="M98" s="36"/>
      <c r="N98" s="36"/>
      <c r="O98" s="36"/>
      <c r="P98" s="36"/>
      <c r="Q98" s="337"/>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1"/>
      <c r="AR98" s="32"/>
      <c r="AS98" s="1"/>
      <c r="AT98" s="1"/>
      <c r="AU98" s="1"/>
      <c r="AV98" s="1"/>
      <c r="AW98" s="1"/>
      <c r="AX98" s="33"/>
      <c r="AY98" s="1"/>
      <c r="AZ98" s="1"/>
      <c r="BA98" s="32"/>
      <c r="BB98" s="32"/>
      <c r="BC98" s="1"/>
      <c r="BD98" s="1"/>
      <c r="BE98" s="1"/>
      <c r="BF98" s="1"/>
      <c r="BG98" s="1"/>
      <c r="BH98" s="1"/>
      <c r="BI98" s="1"/>
      <c r="BJ98" s="1"/>
      <c r="BK98" s="1"/>
      <c r="BL98" s="1"/>
      <c r="BM98" s="1"/>
      <c r="BN98" s="1"/>
      <c r="BO98" s="1"/>
    </row>
    <row r="99" spans="1:67" ht="46.5" customHeight="1">
      <c r="A99" s="336"/>
      <c r="B99" s="336"/>
      <c r="C99" s="336"/>
      <c r="D99" s="336"/>
      <c r="E99" s="336"/>
      <c r="F99" s="36"/>
      <c r="G99" s="337"/>
      <c r="H99" s="36"/>
      <c r="I99" s="36"/>
      <c r="J99" s="36"/>
      <c r="K99" s="36"/>
      <c r="L99" s="36"/>
      <c r="M99" s="36"/>
      <c r="N99" s="36"/>
      <c r="O99" s="36"/>
      <c r="P99" s="36"/>
      <c r="Q99" s="337"/>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1"/>
      <c r="AR99" s="32"/>
      <c r="AS99" s="1"/>
      <c r="AT99" s="1"/>
      <c r="AU99" s="1"/>
      <c r="AV99" s="1"/>
      <c r="AW99" s="1"/>
      <c r="AX99" s="33"/>
      <c r="AY99" s="1"/>
      <c r="AZ99" s="1"/>
      <c r="BA99" s="32"/>
      <c r="BB99" s="32"/>
      <c r="BC99" s="1"/>
      <c r="BD99" s="1"/>
      <c r="BE99" s="1"/>
      <c r="BF99" s="1"/>
      <c r="BG99" s="1"/>
      <c r="BH99" s="1"/>
      <c r="BI99" s="1"/>
      <c r="BJ99" s="1"/>
      <c r="BK99" s="1"/>
      <c r="BL99" s="1"/>
      <c r="BM99" s="1"/>
      <c r="BN99" s="1"/>
      <c r="BO99" s="1"/>
    </row>
    <row r="100" spans="1:67" ht="46.5" customHeight="1">
      <c r="A100" s="336"/>
      <c r="B100" s="336"/>
      <c r="C100" s="336"/>
      <c r="D100" s="336"/>
      <c r="E100" s="336"/>
      <c r="F100" s="36"/>
      <c r="G100" s="337"/>
      <c r="H100" s="36"/>
      <c r="I100" s="36"/>
      <c r="J100" s="36"/>
      <c r="K100" s="36"/>
      <c r="L100" s="36"/>
      <c r="M100" s="36"/>
      <c r="N100" s="36"/>
      <c r="O100" s="36"/>
      <c r="P100" s="36"/>
      <c r="Q100" s="337"/>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1"/>
      <c r="AR100" s="32"/>
      <c r="AS100" s="1"/>
      <c r="AT100" s="1"/>
      <c r="AU100" s="1"/>
      <c r="AV100" s="1"/>
      <c r="AW100" s="1"/>
      <c r="AX100" s="33"/>
      <c r="AY100" s="1"/>
      <c r="AZ100" s="1"/>
      <c r="BA100" s="32"/>
      <c r="BB100" s="32"/>
      <c r="BC100" s="1"/>
      <c r="BD100" s="1"/>
      <c r="BE100" s="1"/>
      <c r="BF100" s="1"/>
      <c r="BG100" s="1"/>
      <c r="BH100" s="1"/>
      <c r="BI100" s="1"/>
      <c r="BJ100" s="1"/>
      <c r="BK100" s="1"/>
      <c r="BL100" s="1"/>
      <c r="BM100" s="1"/>
      <c r="BN100" s="1"/>
      <c r="BO100" s="1"/>
    </row>
    <row r="101" spans="1:67" ht="46.5" customHeight="1">
      <c r="A101" s="336"/>
      <c r="B101" s="336"/>
      <c r="C101" s="336"/>
      <c r="D101" s="336"/>
      <c r="E101" s="336"/>
      <c r="F101" s="36"/>
      <c r="G101" s="337"/>
      <c r="H101" s="36"/>
      <c r="I101" s="36"/>
      <c r="J101" s="36"/>
      <c r="K101" s="36"/>
      <c r="L101" s="36"/>
      <c r="M101" s="36"/>
      <c r="N101" s="36"/>
      <c r="O101" s="36"/>
      <c r="P101" s="36"/>
      <c r="Q101" s="337"/>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1"/>
      <c r="AR101" s="32"/>
      <c r="AS101" s="1"/>
      <c r="AT101" s="1"/>
      <c r="AU101" s="1"/>
      <c r="AV101" s="1"/>
      <c r="AW101" s="1"/>
      <c r="AX101" s="33"/>
      <c r="AY101" s="1"/>
      <c r="AZ101" s="1"/>
      <c r="BA101" s="32"/>
      <c r="BB101" s="32"/>
      <c r="BC101" s="1"/>
      <c r="BD101" s="1"/>
      <c r="BE101" s="1"/>
      <c r="BF101" s="1"/>
      <c r="BG101" s="1"/>
      <c r="BH101" s="1"/>
      <c r="BI101" s="1"/>
      <c r="BJ101" s="1"/>
      <c r="BK101" s="1"/>
      <c r="BL101" s="1"/>
      <c r="BM101" s="1"/>
      <c r="BN101" s="1"/>
      <c r="BO101" s="1"/>
    </row>
    <row r="102" spans="1:67" ht="46.5" customHeight="1">
      <c r="A102" s="336"/>
      <c r="B102" s="336"/>
      <c r="C102" s="336"/>
      <c r="D102" s="336"/>
      <c r="E102" s="336"/>
      <c r="F102" s="36"/>
      <c r="G102" s="337"/>
      <c r="H102" s="36"/>
      <c r="I102" s="36"/>
      <c r="J102" s="36"/>
      <c r="K102" s="36"/>
      <c r="L102" s="36"/>
      <c r="M102" s="36"/>
      <c r="N102" s="36"/>
      <c r="O102" s="36"/>
      <c r="P102" s="36"/>
      <c r="Q102" s="337"/>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1"/>
      <c r="AR102" s="32"/>
      <c r="AS102" s="1"/>
      <c r="AT102" s="1"/>
      <c r="AU102" s="1"/>
      <c r="AV102" s="1"/>
      <c r="AW102" s="1"/>
      <c r="AX102" s="33"/>
      <c r="AY102" s="1"/>
      <c r="AZ102" s="1"/>
      <c r="BA102" s="32"/>
      <c r="BB102" s="32"/>
      <c r="BC102" s="1"/>
      <c r="BD102" s="1"/>
      <c r="BE102" s="1"/>
      <c r="BF102" s="1"/>
      <c r="BG102" s="1"/>
      <c r="BH102" s="1"/>
      <c r="BI102" s="1"/>
      <c r="BJ102" s="1"/>
      <c r="BK102" s="1"/>
      <c r="BL102" s="1"/>
      <c r="BM102" s="1"/>
      <c r="BN102" s="1"/>
      <c r="BO102" s="1"/>
    </row>
    <row r="103" spans="1:67" ht="46.5" customHeight="1">
      <c r="A103" s="336"/>
      <c r="B103" s="336"/>
      <c r="C103" s="336"/>
      <c r="D103" s="336"/>
      <c r="E103" s="336"/>
      <c r="F103" s="36"/>
      <c r="G103" s="337"/>
      <c r="H103" s="36"/>
      <c r="I103" s="36"/>
      <c r="J103" s="36"/>
      <c r="K103" s="36"/>
      <c r="L103" s="36"/>
      <c r="M103" s="36"/>
      <c r="N103" s="36"/>
      <c r="O103" s="36"/>
      <c r="P103" s="36"/>
      <c r="Q103" s="337"/>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1"/>
      <c r="AR103" s="32"/>
      <c r="AS103" s="1"/>
      <c r="AT103" s="1"/>
      <c r="AU103" s="1"/>
      <c r="AV103" s="1"/>
      <c r="AW103" s="1"/>
      <c r="AX103" s="33"/>
      <c r="AY103" s="1"/>
      <c r="AZ103" s="1"/>
      <c r="BA103" s="32"/>
      <c r="BB103" s="32"/>
      <c r="BC103" s="1"/>
      <c r="BD103" s="1"/>
      <c r="BE103" s="1"/>
      <c r="BF103" s="1"/>
      <c r="BG103" s="1"/>
      <c r="BH103" s="1"/>
      <c r="BI103" s="1"/>
      <c r="BJ103" s="1"/>
      <c r="BK103" s="1"/>
      <c r="BL103" s="1"/>
      <c r="BM103" s="1"/>
      <c r="BN103" s="1"/>
      <c r="BO103" s="1"/>
    </row>
    <row r="104" spans="1:67" ht="46.5" customHeight="1">
      <c r="A104" s="336"/>
      <c r="B104" s="336"/>
      <c r="C104" s="336"/>
      <c r="D104" s="336"/>
      <c r="E104" s="336"/>
      <c r="F104" s="36"/>
      <c r="G104" s="337"/>
      <c r="H104" s="36"/>
      <c r="I104" s="36"/>
      <c r="J104" s="36"/>
      <c r="K104" s="36"/>
      <c r="L104" s="36"/>
      <c r="M104" s="36"/>
      <c r="N104" s="36"/>
      <c r="O104" s="36"/>
      <c r="P104" s="36"/>
      <c r="Q104" s="337"/>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1"/>
      <c r="AR104" s="32"/>
      <c r="AS104" s="1"/>
      <c r="AT104" s="1"/>
      <c r="AU104" s="1"/>
      <c r="AV104" s="1"/>
      <c r="AW104" s="1"/>
      <c r="AX104" s="33"/>
      <c r="AY104" s="1"/>
      <c r="AZ104" s="1"/>
      <c r="BA104" s="32"/>
      <c r="BB104" s="32"/>
      <c r="BC104" s="1"/>
      <c r="BD104" s="1"/>
      <c r="BE104" s="1"/>
      <c r="BF104" s="1"/>
      <c r="BG104" s="1"/>
      <c r="BH104" s="1"/>
      <c r="BI104" s="1"/>
      <c r="BJ104" s="1"/>
      <c r="BK104" s="1"/>
      <c r="BL104" s="1"/>
      <c r="BM104" s="1"/>
      <c r="BN104" s="1"/>
      <c r="BO104" s="1"/>
    </row>
    <row r="105" spans="1:67" ht="46.5" customHeight="1">
      <c r="A105" s="336"/>
      <c r="B105" s="336"/>
      <c r="C105" s="336"/>
      <c r="D105" s="336"/>
      <c r="E105" s="336"/>
      <c r="F105" s="36"/>
      <c r="G105" s="337"/>
      <c r="H105" s="36"/>
      <c r="I105" s="36"/>
      <c r="J105" s="36"/>
      <c r="K105" s="36"/>
      <c r="L105" s="36"/>
      <c r="M105" s="36"/>
      <c r="N105" s="36"/>
      <c r="O105" s="36"/>
      <c r="P105" s="36"/>
      <c r="Q105" s="337"/>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1"/>
      <c r="AR105" s="32"/>
      <c r="AS105" s="1"/>
      <c r="AT105" s="1"/>
      <c r="AU105" s="1"/>
      <c r="AV105" s="1"/>
      <c r="AW105" s="1"/>
      <c r="AX105" s="33"/>
      <c r="AY105" s="1"/>
      <c r="AZ105" s="1"/>
      <c r="BA105" s="32"/>
      <c r="BB105" s="32"/>
      <c r="BC105" s="1"/>
      <c r="BD105" s="1"/>
      <c r="BE105" s="1"/>
      <c r="BF105" s="1"/>
      <c r="BG105" s="1"/>
      <c r="BH105" s="1"/>
      <c r="BI105" s="1"/>
      <c r="BJ105" s="1"/>
      <c r="BK105" s="1"/>
      <c r="BL105" s="1"/>
      <c r="BM105" s="1"/>
      <c r="BN105" s="1"/>
      <c r="BO105" s="1"/>
    </row>
    <row r="106" spans="1:67" ht="46.5" customHeight="1">
      <c r="A106" s="336"/>
      <c r="B106" s="336"/>
      <c r="C106" s="336"/>
      <c r="D106" s="336"/>
      <c r="E106" s="336"/>
      <c r="F106" s="36"/>
      <c r="G106" s="337"/>
      <c r="H106" s="36"/>
      <c r="I106" s="36"/>
      <c r="J106" s="36"/>
      <c r="K106" s="36"/>
      <c r="L106" s="36"/>
      <c r="M106" s="36"/>
      <c r="N106" s="36"/>
      <c r="O106" s="36"/>
      <c r="P106" s="36"/>
      <c r="Q106" s="337"/>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1"/>
      <c r="AR106" s="32"/>
      <c r="AS106" s="1"/>
      <c r="AT106" s="1"/>
      <c r="AU106" s="1"/>
      <c r="AV106" s="1"/>
      <c r="AW106" s="1"/>
      <c r="AX106" s="33"/>
      <c r="AY106" s="1"/>
      <c r="AZ106" s="1"/>
      <c r="BA106" s="32"/>
      <c r="BB106" s="32"/>
      <c r="BC106" s="1"/>
      <c r="BD106" s="1"/>
      <c r="BE106" s="1"/>
      <c r="BF106" s="1"/>
      <c r="BG106" s="1"/>
      <c r="BH106" s="1"/>
      <c r="BI106" s="1"/>
      <c r="BJ106" s="1"/>
      <c r="BK106" s="1"/>
      <c r="BL106" s="1"/>
      <c r="BM106" s="1"/>
      <c r="BN106" s="1"/>
      <c r="BO106" s="1"/>
    </row>
    <row r="107" spans="1:67" ht="46.5" customHeight="1">
      <c r="A107" s="336"/>
      <c r="B107" s="336"/>
      <c r="C107" s="336"/>
      <c r="D107" s="336"/>
      <c r="E107" s="336"/>
      <c r="F107" s="36"/>
      <c r="G107" s="337"/>
      <c r="H107" s="36"/>
      <c r="I107" s="36"/>
      <c r="J107" s="36"/>
      <c r="K107" s="36"/>
      <c r="L107" s="36"/>
      <c r="M107" s="36"/>
      <c r="N107" s="36"/>
      <c r="O107" s="36"/>
      <c r="P107" s="36"/>
      <c r="Q107" s="337"/>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1"/>
      <c r="AR107" s="32"/>
      <c r="AS107" s="1"/>
      <c r="AT107" s="1"/>
      <c r="AU107" s="1"/>
      <c r="AV107" s="1"/>
      <c r="AW107" s="1"/>
      <c r="AX107" s="33"/>
      <c r="AY107" s="1"/>
      <c r="AZ107" s="1"/>
      <c r="BA107" s="32"/>
      <c r="BB107" s="32"/>
      <c r="BC107" s="1"/>
      <c r="BD107" s="1"/>
      <c r="BE107" s="1"/>
      <c r="BF107" s="1"/>
      <c r="BG107" s="1"/>
      <c r="BH107" s="1"/>
      <c r="BI107" s="1"/>
      <c r="BJ107" s="1"/>
      <c r="BK107" s="1"/>
      <c r="BL107" s="1"/>
      <c r="BM107" s="1"/>
      <c r="BN107" s="1"/>
      <c r="BO107" s="1"/>
    </row>
    <row r="108" spans="1:67" ht="46.5" customHeight="1">
      <c r="A108" s="336"/>
      <c r="B108" s="336"/>
      <c r="C108" s="336"/>
      <c r="D108" s="336"/>
      <c r="E108" s="336"/>
      <c r="F108" s="36"/>
      <c r="G108" s="337"/>
      <c r="H108" s="36"/>
      <c r="I108" s="36"/>
      <c r="J108" s="36"/>
      <c r="K108" s="36"/>
      <c r="L108" s="36"/>
      <c r="M108" s="36"/>
      <c r="N108" s="36"/>
      <c r="O108" s="36"/>
      <c r="P108" s="36"/>
      <c r="Q108" s="337"/>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1"/>
      <c r="AR108" s="32"/>
      <c r="AS108" s="1"/>
      <c r="AT108" s="1"/>
      <c r="AU108" s="1"/>
      <c r="AV108" s="1"/>
      <c r="AW108" s="1"/>
      <c r="AX108" s="33"/>
      <c r="AY108" s="1"/>
      <c r="AZ108" s="1"/>
      <c r="BA108" s="32"/>
      <c r="BB108" s="32"/>
      <c r="BC108" s="1"/>
      <c r="BD108" s="1"/>
      <c r="BE108" s="1"/>
      <c r="BF108" s="1"/>
      <c r="BG108" s="1"/>
      <c r="BH108" s="1"/>
      <c r="BI108" s="1"/>
      <c r="BJ108" s="1"/>
      <c r="BK108" s="1"/>
      <c r="BL108" s="1"/>
      <c r="BM108" s="1"/>
      <c r="BN108" s="1"/>
      <c r="BO108" s="1"/>
    </row>
    <row r="109" spans="1:67" ht="46.5" customHeight="1">
      <c r="A109" s="336"/>
      <c r="B109" s="336"/>
      <c r="C109" s="336"/>
      <c r="D109" s="336"/>
      <c r="E109" s="336"/>
      <c r="F109" s="36"/>
      <c r="G109" s="337"/>
      <c r="H109" s="36"/>
      <c r="I109" s="36"/>
      <c r="J109" s="36"/>
      <c r="K109" s="36"/>
      <c r="L109" s="36"/>
      <c r="M109" s="36"/>
      <c r="N109" s="36"/>
      <c r="O109" s="36"/>
      <c r="P109" s="36"/>
      <c r="Q109" s="337"/>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1"/>
      <c r="AR109" s="32"/>
      <c r="AS109" s="1"/>
      <c r="AT109" s="1"/>
      <c r="AU109" s="1"/>
      <c r="AV109" s="1"/>
      <c r="AW109" s="1"/>
      <c r="AX109" s="33"/>
      <c r="AY109" s="1"/>
      <c r="AZ109" s="1"/>
      <c r="BA109" s="32"/>
      <c r="BB109" s="32"/>
      <c r="BC109" s="1"/>
      <c r="BD109" s="1"/>
      <c r="BE109" s="1"/>
      <c r="BF109" s="1"/>
      <c r="BG109" s="1"/>
      <c r="BH109" s="1"/>
      <c r="BI109" s="1"/>
      <c r="BJ109" s="1"/>
      <c r="BK109" s="1"/>
      <c r="BL109" s="1"/>
      <c r="BM109" s="1"/>
      <c r="BN109" s="1"/>
      <c r="BO109" s="1"/>
    </row>
    <row r="110" spans="1:67" ht="46.5" customHeight="1">
      <c r="A110" s="336"/>
      <c r="B110" s="336"/>
      <c r="C110" s="336"/>
      <c r="D110" s="336"/>
      <c r="E110" s="336"/>
      <c r="F110" s="36"/>
      <c r="G110" s="337"/>
      <c r="H110" s="36"/>
      <c r="I110" s="36"/>
      <c r="J110" s="36"/>
      <c r="K110" s="36"/>
      <c r="L110" s="36"/>
      <c r="M110" s="36"/>
      <c r="N110" s="36"/>
      <c r="O110" s="36"/>
      <c r="P110" s="36"/>
      <c r="Q110" s="337"/>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1"/>
      <c r="AR110" s="32"/>
      <c r="AS110" s="1"/>
      <c r="AT110" s="1"/>
      <c r="AU110" s="1"/>
      <c r="AV110" s="1"/>
      <c r="AW110" s="1"/>
      <c r="AX110" s="33"/>
      <c r="AY110" s="1"/>
      <c r="AZ110" s="1"/>
      <c r="BA110" s="32"/>
      <c r="BB110" s="32"/>
      <c r="BC110" s="1"/>
      <c r="BD110" s="1"/>
      <c r="BE110" s="1"/>
      <c r="BF110" s="1"/>
      <c r="BG110" s="1"/>
      <c r="BH110" s="1"/>
      <c r="BI110" s="1"/>
      <c r="BJ110" s="1"/>
      <c r="BK110" s="1"/>
      <c r="BL110" s="1"/>
      <c r="BM110" s="1"/>
      <c r="BN110" s="1"/>
      <c r="BO110" s="1"/>
    </row>
    <row r="111" spans="1:67" ht="46.5" customHeight="1">
      <c r="A111" s="336"/>
      <c r="B111" s="336"/>
      <c r="C111" s="336"/>
      <c r="D111" s="336"/>
      <c r="E111" s="336"/>
      <c r="F111" s="36"/>
      <c r="G111" s="337"/>
      <c r="H111" s="36"/>
      <c r="I111" s="36"/>
      <c r="J111" s="36"/>
      <c r="K111" s="36"/>
      <c r="L111" s="36"/>
      <c r="M111" s="36"/>
      <c r="N111" s="36"/>
      <c r="O111" s="36"/>
      <c r="P111" s="36"/>
      <c r="Q111" s="337"/>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1"/>
      <c r="AR111" s="32"/>
      <c r="AS111" s="1"/>
      <c r="AT111" s="1"/>
      <c r="AU111" s="1"/>
      <c r="AV111" s="1"/>
      <c r="AW111" s="1"/>
      <c r="AX111" s="33"/>
      <c r="AY111" s="1"/>
      <c r="AZ111" s="1"/>
      <c r="BA111" s="32"/>
      <c r="BB111" s="32"/>
      <c r="BC111" s="1"/>
      <c r="BD111" s="1"/>
      <c r="BE111" s="1"/>
      <c r="BF111" s="1"/>
      <c r="BG111" s="1"/>
      <c r="BH111" s="1"/>
      <c r="BI111" s="1"/>
      <c r="BJ111" s="1"/>
      <c r="BK111" s="1"/>
      <c r="BL111" s="1"/>
      <c r="BM111" s="1"/>
      <c r="BN111" s="1"/>
      <c r="BO111" s="1"/>
    </row>
    <row r="112" spans="1:67" ht="46.5" customHeight="1">
      <c r="A112" s="336"/>
      <c r="B112" s="336"/>
      <c r="C112" s="336"/>
      <c r="D112" s="336"/>
      <c r="E112" s="336"/>
      <c r="F112" s="36"/>
      <c r="G112" s="337"/>
      <c r="H112" s="36"/>
      <c r="I112" s="36"/>
      <c r="J112" s="36"/>
      <c r="K112" s="36"/>
      <c r="L112" s="36"/>
      <c r="M112" s="36"/>
      <c r="N112" s="36"/>
      <c r="O112" s="36"/>
      <c r="P112" s="36"/>
      <c r="Q112" s="337"/>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1"/>
      <c r="AR112" s="32"/>
      <c r="AS112" s="1"/>
      <c r="AT112" s="1"/>
      <c r="AU112" s="1"/>
      <c r="AV112" s="1"/>
      <c r="AW112" s="1"/>
      <c r="AX112" s="33"/>
      <c r="AY112" s="1"/>
      <c r="AZ112" s="1"/>
      <c r="BA112" s="32"/>
      <c r="BB112" s="32"/>
      <c r="BC112" s="1"/>
      <c r="BD112" s="1"/>
      <c r="BE112" s="1"/>
      <c r="BF112" s="1"/>
      <c r="BG112" s="1"/>
      <c r="BH112" s="1"/>
      <c r="BI112" s="1"/>
      <c r="BJ112" s="1"/>
      <c r="BK112" s="1"/>
      <c r="BL112" s="1"/>
      <c r="BM112" s="1"/>
      <c r="BN112" s="1"/>
      <c r="BO112" s="1"/>
    </row>
    <row r="113" spans="1:67" ht="46.5" customHeight="1">
      <c r="A113" s="336"/>
      <c r="B113" s="336"/>
      <c r="C113" s="336"/>
      <c r="D113" s="336"/>
      <c r="E113" s="336"/>
      <c r="F113" s="36"/>
      <c r="G113" s="337"/>
      <c r="H113" s="36"/>
      <c r="I113" s="36"/>
      <c r="J113" s="36"/>
      <c r="K113" s="36"/>
      <c r="L113" s="36"/>
      <c r="M113" s="36"/>
      <c r="N113" s="36"/>
      <c r="O113" s="36"/>
      <c r="P113" s="36"/>
      <c r="Q113" s="337"/>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1"/>
      <c r="AR113" s="32"/>
      <c r="AS113" s="1"/>
      <c r="AT113" s="1"/>
      <c r="AU113" s="1"/>
      <c r="AV113" s="1"/>
      <c r="AW113" s="1"/>
      <c r="AX113" s="33"/>
      <c r="AY113" s="1"/>
      <c r="AZ113" s="1"/>
      <c r="BA113" s="32"/>
      <c r="BB113" s="32"/>
      <c r="BC113" s="1"/>
      <c r="BD113" s="1"/>
      <c r="BE113" s="1"/>
      <c r="BF113" s="1"/>
      <c r="BG113" s="1"/>
      <c r="BH113" s="1"/>
      <c r="BI113" s="1"/>
      <c r="BJ113" s="1"/>
      <c r="BK113" s="1"/>
      <c r="BL113" s="1"/>
      <c r="BM113" s="1"/>
      <c r="BN113" s="1"/>
      <c r="BO113" s="1"/>
    </row>
    <row r="114" spans="1:67" ht="46.5" customHeight="1">
      <c r="A114" s="336"/>
      <c r="B114" s="336"/>
      <c r="C114" s="336"/>
      <c r="D114" s="336"/>
      <c r="E114" s="336"/>
      <c r="F114" s="36"/>
      <c r="G114" s="337"/>
      <c r="H114" s="36"/>
      <c r="I114" s="36"/>
      <c r="J114" s="36"/>
      <c r="K114" s="36"/>
      <c r="L114" s="36"/>
      <c r="M114" s="36"/>
      <c r="N114" s="36"/>
      <c r="O114" s="36"/>
      <c r="P114" s="36"/>
      <c r="Q114" s="337"/>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1"/>
      <c r="AR114" s="32"/>
      <c r="AS114" s="1"/>
      <c r="AT114" s="1"/>
      <c r="AU114" s="1"/>
      <c r="AV114" s="1"/>
      <c r="AW114" s="1"/>
      <c r="AX114" s="33"/>
      <c r="AY114" s="1"/>
      <c r="AZ114" s="1"/>
      <c r="BA114" s="32"/>
      <c r="BB114" s="32"/>
      <c r="BC114" s="1"/>
      <c r="BD114" s="1"/>
      <c r="BE114" s="1"/>
      <c r="BF114" s="1"/>
      <c r="BG114" s="1"/>
      <c r="BH114" s="1"/>
      <c r="BI114" s="1"/>
      <c r="BJ114" s="1"/>
      <c r="BK114" s="1"/>
      <c r="BL114" s="1"/>
      <c r="BM114" s="1"/>
      <c r="BN114" s="1"/>
      <c r="BO114" s="1"/>
    </row>
    <row r="115" spans="1:67" ht="46.5" customHeight="1">
      <c r="A115" s="336"/>
      <c r="B115" s="336"/>
      <c r="C115" s="336"/>
      <c r="D115" s="336"/>
      <c r="E115" s="336"/>
      <c r="F115" s="36"/>
      <c r="G115" s="337"/>
      <c r="H115" s="36"/>
      <c r="I115" s="36"/>
      <c r="J115" s="36"/>
      <c r="K115" s="36"/>
      <c r="L115" s="36"/>
      <c r="M115" s="36"/>
      <c r="N115" s="36"/>
      <c r="O115" s="36"/>
      <c r="P115" s="36"/>
      <c r="Q115" s="337"/>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1"/>
      <c r="AR115" s="32"/>
      <c r="AS115" s="1"/>
      <c r="AT115" s="1"/>
      <c r="AU115" s="1"/>
      <c r="AV115" s="1"/>
      <c r="AW115" s="1"/>
      <c r="AX115" s="33"/>
      <c r="AY115" s="1"/>
      <c r="AZ115" s="1"/>
      <c r="BA115" s="32"/>
      <c r="BB115" s="32"/>
      <c r="BC115" s="1"/>
      <c r="BD115" s="1"/>
      <c r="BE115" s="1"/>
      <c r="BF115" s="1"/>
      <c r="BG115" s="1"/>
      <c r="BH115" s="1"/>
      <c r="BI115" s="1"/>
      <c r="BJ115" s="1"/>
      <c r="BK115" s="1"/>
      <c r="BL115" s="1"/>
      <c r="BM115" s="1"/>
      <c r="BN115" s="1"/>
      <c r="BO115" s="1"/>
    </row>
    <row r="116" spans="1:67" ht="46.5" customHeight="1">
      <c r="A116" s="336"/>
      <c r="B116" s="336"/>
      <c r="C116" s="336"/>
      <c r="D116" s="336"/>
      <c r="E116" s="336"/>
      <c r="F116" s="36"/>
      <c r="G116" s="337"/>
      <c r="H116" s="36"/>
      <c r="I116" s="36"/>
      <c r="J116" s="36"/>
      <c r="K116" s="36"/>
      <c r="L116" s="36"/>
      <c r="M116" s="36"/>
      <c r="N116" s="36"/>
      <c r="O116" s="36"/>
      <c r="P116" s="36"/>
      <c r="Q116" s="337"/>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1"/>
      <c r="AR116" s="32"/>
      <c r="AS116" s="1"/>
      <c r="AT116" s="1"/>
      <c r="AU116" s="1"/>
      <c r="AV116" s="1"/>
      <c r="AW116" s="1"/>
      <c r="AX116" s="33"/>
      <c r="AY116" s="1"/>
      <c r="AZ116" s="1"/>
      <c r="BA116" s="32"/>
      <c r="BB116" s="32"/>
      <c r="BC116" s="1"/>
      <c r="BD116" s="1"/>
      <c r="BE116" s="1"/>
      <c r="BF116" s="1"/>
      <c r="BG116" s="1"/>
      <c r="BH116" s="1"/>
      <c r="BI116" s="1"/>
      <c r="BJ116" s="1"/>
      <c r="BK116" s="1"/>
      <c r="BL116" s="1"/>
      <c r="BM116" s="1"/>
      <c r="BN116" s="1"/>
      <c r="BO116" s="1"/>
    </row>
    <row r="117" spans="1:67" ht="46.5" customHeight="1">
      <c r="A117" s="336"/>
      <c r="B117" s="336"/>
      <c r="C117" s="336"/>
      <c r="D117" s="336"/>
      <c r="E117" s="336"/>
      <c r="F117" s="36"/>
      <c r="G117" s="337"/>
      <c r="H117" s="36"/>
      <c r="I117" s="36"/>
      <c r="J117" s="36"/>
      <c r="K117" s="36"/>
      <c r="L117" s="36"/>
      <c r="M117" s="36"/>
      <c r="N117" s="36"/>
      <c r="O117" s="36"/>
      <c r="P117" s="36"/>
      <c r="Q117" s="337"/>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1"/>
      <c r="AR117" s="32"/>
      <c r="AS117" s="1"/>
      <c r="AT117" s="1"/>
      <c r="AU117" s="1"/>
      <c r="AV117" s="1"/>
      <c r="AW117" s="1"/>
      <c r="AX117" s="33"/>
      <c r="AY117" s="1"/>
      <c r="AZ117" s="1"/>
      <c r="BA117" s="32"/>
      <c r="BB117" s="32"/>
      <c r="BC117" s="1"/>
      <c r="BD117" s="1"/>
      <c r="BE117" s="1"/>
      <c r="BF117" s="1"/>
      <c r="BG117" s="1"/>
      <c r="BH117" s="1"/>
      <c r="BI117" s="1"/>
      <c r="BJ117" s="1"/>
      <c r="BK117" s="1"/>
      <c r="BL117" s="1"/>
      <c r="BM117" s="1"/>
      <c r="BN117" s="1"/>
      <c r="BO117" s="1"/>
    </row>
    <row r="118" spans="1:67" ht="46.5" customHeight="1">
      <c r="A118" s="336"/>
      <c r="B118" s="336"/>
      <c r="C118" s="336"/>
      <c r="D118" s="336"/>
      <c r="E118" s="336"/>
      <c r="F118" s="36"/>
      <c r="G118" s="337"/>
      <c r="H118" s="36"/>
      <c r="I118" s="36"/>
      <c r="J118" s="36"/>
      <c r="K118" s="36"/>
      <c r="L118" s="36"/>
      <c r="M118" s="36"/>
      <c r="N118" s="36"/>
      <c r="O118" s="36"/>
      <c r="P118" s="36"/>
      <c r="Q118" s="337"/>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1"/>
      <c r="AR118" s="32"/>
      <c r="AS118" s="1"/>
      <c r="AT118" s="1"/>
      <c r="AU118" s="1"/>
      <c r="AV118" s="1"/>
      <c r="AW118" s="1"/>
      <c r="AX118" s="33"/>
      <c r="AY118" s="1"/>
      <c r="AZ118" s="1"/>
      <c r="BA118" s="32"/>
      <c r="BB118" s="32"/>
      <c r="BC118" s="1"/>
      <c r="BD118" s="1"/>
      <c r="BE118" s="1"/>
      <c r="BF118" s="1"/>
      <c r="BG118" s="1"/>
      <c r="BH118" s="1"/>
      <c r="BI118" s="1"/>
      <c r="BJ118" s="1"/>
      <c r="BK118" s="1"/>
      <c r="BL118" s="1"/>
      <c r="BM118" s="1"/>
      <c r="BN118" s="1"/>
      <c r="BO118" s="1"/>
    </row>
    <row r="119" spans="1:67" ht="46.5" customHeight="1">
      <c r="A119" s="336"/>
      <c r="B119" s="336"/>
      <c r="C119" s="336"/>
      <c r="D119" s="336"/>
      <c r="E119" s="336"/>
      <c r="F119" s="36"/>
      <c r="G119" s="337"/>
      <c r="H119" s="36"/>
      <c r="I119" s="36"/>
      <c r="J119" s="36"/>
      <c r="K119" s="36"/>
      <c r="L119" s="36"/>
      <c r="M119" s="36"/>
      <c r="N119" s="36"/>
      <c r="O119" s="36"/>
      <c r="P119" s="36"/>
      <c r="Q119" s="337"/>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1"/>
      <c r="AR119" s="32"/>
      <c r="AS119" s="1"/>
      <c r="AT119" s="1"/>
      <c r="AU119" s="1"/>
      <c r="AV119" s="1"/>
      <c r="AW119" s="1"/>
      <c r="AX119" s="33"/>
      <c r="AY119" s="1"/>
      <c r="AZ119" s="1"/>
      <c r="BA119" s="32"/>
      <c r="BB119" s="32"/>
      <c r="BC119" s="1"/>
      <c r="BD119" s="1"/>
      <c r="BE119" s="1"/>
      <c r="BF119" s="1"/>
      <c r="BG119" s="1"/>
      <c r="BH119" s="1"/>
      <c r="BI119" s="1"/>
      <c r="BJ119" s="1"/>
      <c r="BK119" s="1"/>
      <c r="BL119" s="1"/>
      <c r="BM119" s="1"/>
      <c r="BN119" s="1"/>
      <c r="BO119" s="1"/>
    </row>
    <row r="120" spans="1:67" ht="46.5" customHeight="1">
      <c r="A120" s="336"/>
      <c r="B120" s="336"/>
      <c r="C120" s="336"/>
      <c r="D120" s="336"/>
      <c r="E120" s="336"/>
      <c r="F120" s="36"/>
      <c r="G120" s="337"/>
      <c r="H120" s="36"/>
      <c r="I120" s="36"/>
      <c r="J120" s="36"/>
      <c r="K120" s="36"/>
      <c r="L120" s="36"/>
      <c r="M120" s="36"/>
      <c r="N120" s="36"/>
      <c r="O120" s="36"/>
      <c r="P120" s="36"/>
      <c r="Q120" s="337"/>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1"/>
      <c r="AR120" s="32"/>
      <c r="AS120" s="1"/>
      <c r="AT120" s="1"/>
      <c r="AU120" s="1"/>
      <c r="AV120" s="1"/>
      <c r="AW120" s="1"/>
      <c r="AX120" s="33"/>
      <c r="AY120" s="1"/>
      <c r="AZ120" s="1"/>
      <c r="BA120" s="32"/>
      <c r="BB120" s="32"/>
      <c r="BC120" s="1"/>
      <c r="BD120" s="1"/>
      <c r="BE120" s="1"/>
      <c r="BF120" s="1"/>
      <c r="BG120" s="1"/>
      <c r="BH120" s="1"/>
      <c r="BI120" s="1"/>
      <c r="BJ120" s="1"/>
      <c r="BK120" s="1"/>
      <c r="BL120" s="1"/>
      <c r="BM120" s="1"/>
      <c r="BN120" s="1"/>
      <c r="BO120" s="1"/>
    </row>
    <row r="121" spans="1:67" ht="46.5" customHeight="1">
      <c r="A121" s="336"/>
      <c r="B121" s="336"/>
      <c r="C121" s="336"/>
      <c r="D121" s="336"/>
      <c r="E121" s="336"/>
      <c r="F121" s="36"/>
      <c r="G121" s="337"/>
      <c r="H121" s="36"/>
      <c r="I121" s="36"/>
      <c r="J121" s="36"/>
      <c r="K121" s="36"/>
      <c r="L121" s="36"/>
      <c r="M121" s="36"/>
      <c r="N121" s="36"/>
      <c r="O121" s="36"/>
      <c r="P121" s="36"/>
      <c r="Q121" s="337"/>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1"/>
      <c r="AR121" s="32"/>
      <c r="AS121" s="1"/>
      <c r="AT121" s="1"/>
      <c r="AU121" s="1"/>
      <c r="AV121" s="1"/>
      <c r="AW121" s="1"/>
      <c r="AX121" s="33"/>
      <c r="AY121" s="1"/>
      <c r="AZ121" s="1"/>
      <c r="BA121" s="32"/>
      <c r="BB121" s="32"/>
      <c r="BC121" s="1"/>
      <c r="BD121" s="1"/>
      <c r="BE121" s="1"/>
      <c r="BF121" s="1"/>
      <c r="BG121" s="1"/>
      <c r="BH121" s="1"/>
      <c r="BI121" s="1"/>
      <c r="BJ121" s="1"/>
      <c r="BK121" s="1"/>
      <c r="BL121" s="1"/>
      <c r="BM121" s="1"/>
      <c r="BN121" s="1"/>
      <c r="BO121" s="1"/>
    </row>
    <row r="122" spans="1:67" ht="46.5" customHeight="1">
      <c r="A122" s="336"/>
      <c r="B122" s="336"/>
      <c r="C122" s="336"/>
      <c r="D122" s="336"/>
      <c r="E122" s="336"/>
      <c r="F122" s="36"/>
      <c r="G122" s="337"/>
      <c r="H122" s="36"/>
      <c r="I122" s="36"/>
      <c r="J122" s="36"/>
      <c r="K122" s="36"/>
      <c r="L122" s="36"/>
      <c r="M122" s="36"/>
      <c r="N122" s="36"/>
      <c r="O122" s="36"/>
      <c r="P122" s="36"/>
      <c r="Q122" s="337"/>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1"/>
      <c r="AR122" s="32"/>
      <c r="AS122" s="1"/>
      <c r="AT122" s="1"/>
      <c r="AU122" s="1"/>
      <c r="AV122" s="1"/>
      <c r="AW122" s="1"/>
      <c r="AX122" s="33"/>
      <c r="AY122" s="1"/>
      <c r="AZ122" s="1"/>
      <c r="BA122" s="32"/>
      <c r="BB122" s="32"/>
      <c r="BC122" s="1"/>
      <c r="BD122" s="1"/>
      <c r="BE122" s="1"/>
      <c r="BF122" s="1"/>
      <c r="BG122" s="1"/>
      <c r="BH122" s="1"/>
      <c r="BI122" s="1"/>
      <c r="BJ122" s="1"/>
      <c r="BK122" s="1"/>
      <c r="BL122" s="1"/>
      <c r="BM122" s="1"/>
      <c r="BN122" s="1"/>
      <c r="BO122" s="1"/>
    </row>
    <row r="123" spans="1:67" ht="46.5" customHeight="1">
      <c r="A123" s="336"/>
      <c r="B123" s="336"/>
      <c r="C123" s="336"/>
      <c r="D123" s="336"/>
      <c r="E123" s="336"/>
      <c r="F123" s="36"/>
      <c r="G123" s="337"/>
      <c r="H123" s="36"/>
      <c r="I123" s="36"/>
      <c r="J123" s="36"/>
      <c r="K123" s="36"/>
      <c r="L123" s="36"/>
      <c r="M123" s="36"/>
      <c r="N123" s="36"/>
      <c r="O123" s="36"/>
      <c r="P123" s="36"/>
      <c r="Q123" s="337"/>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1"/>
      <c r="AR123" s="32"/>
      <c r="AS123" s="1"/>
      <c r="AT123" s="1"/>
      <c r="AU123" s="1"/>
      <c r="AV123" s="1"/>
      <c r="AW123" s="1"/>
      <c r="AX123" s="33"/>
      <c r="AY123" s="1"/>
      <c r="AZ123" s="1"/>
      <c r="BA123" s="32"/>
      <c r="BB123" s="32"/>
      <c r="BC123" s="1"/>
      <c r="BD123" s="1"/>
      <c r="BE123" s="1"/>
      <c r="BF123" s="1"/>
      <c r="BG123" s="1"/>
      <c r="BH123" s="1"/>
      <c r="BI123" s="1"/>
      <c r="BJ123" s="1"/>
      <c r="BK123" s="1"/>
      <c r="BL123" s="1"/>
      <c r="BM123" s="1"/>
      <c r="BN123" s="1"/>
      <c r="BO123" s="1"/>
    </row>
    <row r="124" spans="1:67" ht="46.5" customHeight="1">
      <c r="A124" s="336"/>
      <c r="B124" s="336"/>
      <c r="C124" s="336"/>
      <c r="D124" s="336"/>
      <c r="E124" s="336"/>
      <c r="F124" s="36"/>
      <c r="G124" s="337"/>
      <c r="H124" s="36"/>
      <c r="I124" s="36"/>
      <c r="J124" s="36"/>
      <c r="K124" s="36"/>
      <c r="L124" s="36"/>
      <c r="M124" s="36"/>
      <c r="N124" s="36"/>
      <c r="O124" s="36"/>
      <c r="P124" s="36"/>
      <c r="Q124" s="337"/>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1"/>
      <c r="AR124" s="32"/>
      <c r="AS124" s="1"/>
      <c r="AT124" s="1"/>
      <c r="AU124" s="1"/>
      <c r="AV124" s="1"/>
      <c r="AW124" s="1"/>
      <c r="AX124" s="33"/>
      <c r="AY124" s="1"/>
      <c r="AZ124" s="1"/>
      <c r="BA124" s="32"/>
      <c r="BB124" s="32"/>
      <c r="BC124" s="1"/>
      <c r="BD124" s="1"/>
      <c r="BE124" s="1"/>
      <c r="BF124" s="1"/>
      <c r="BG124" s="1"/>
      <c r="BH124" s="1"/>
      <c r="BI124" s="1"/>
      <c r="BJ124" s="1"/>
      <c r="BK124" s="1"/>
      <c r="BL124" s="1"/>
      <c r="BM124" s="1"/>
      <c r="BN124" s="1"/>
      <c r="BO124" s="1"/>
    </row>
    <row r="125" spans="1:67" ht="46.5" customHeight="1">
      <c r="A125" s="336"/>
      <c r="B125" s="336"/>
      <c r="C125" s="336"/>
      <c r="D125" s="336"/>
      <c r="E125" s="336"/>
      <c r="F125" s="36"/>
      <c r="G125" s="337"/>
      <c r="H125" s="36"/>
      <c r="I125" s="36"/>
      <c r="J125" s="36"/>
      <c r="K125" s="36"/>
      <c r="L125" s="36"/>
      <c r="M125" s="36"/>
      <c r="N125" s="36"/>
      <c r="O125" s="36"/>
      <c r="P125" s="36"/>
      <c r="Q125" s="337"/>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1"/>
      <c r="AR125" s="32"/>
      <c r="AS125" s="1"/>
      <c r="AT125" s="1"/>
      <c r="AU125" s="1"/>
      <c r="AV125" s="1"/>
      <c r="AW125" s="1"/>
      <c r="AX125" s="33"/>
      <c r="AY125" s="1"/>
      <c r="AZ125" s="1"/>
      <c r="BA125" s="32"/>
      <c r="BB125" s="32"/>
      <c r="BC125" s="1"/>
      <c r="BD125" s="1"/>
      <c r="BE125" s="1"/>
      <c r="BF125" s="1"/>
      <c r="BG125" s="1"/>
      <c r="BH125" s="1"/>
      <c r="BI125" s="1"/>
      <c r="BJ125" s="1"/>
      <c r="BK125" s="1"/>
      <c r="BL125" s="1"/>
      <c r="BM125" s="1"/>
      <c r="BN125" s="1"/>
      <c r="BO125" s="1"/>
    </row>
    <row r="126" spans="1:67" ht="46.5" customHeight="1">
      <c r="A126" s="336"/>
      <c r="B126" s="336"/>
      <c r="C126" s="336"/>
      <c r="D126" s="336"/>
      <c r="E126" s="336"/>
      <c r="F126" s="36"/>
      <c r="G126" s="337"/>
      <c r="H126" s="36"/>
      <c r="I126" s="36"/>
      <c r="J126" s="36"/>
      <c r="K126" s="36"/>
      <c r="L126" s="36"/>
      <c r="M126" s="36"/>
      <c r="N126" s="36"/>
      <c r="O126" s="36"/>
      <c r="P126" s="36"/>
      <c r="Q126" s="337"/>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1"/>
      <c r="AR126" s="32"/>
      <c r="AS126" s="1"/>
      <c r="AT126" s="1"/>
      <c r="AU126" s="1"/>
      <c r="AV126" s="1"/>
      <c r="AW126" s="1"/>
      <c r="AX126" s="33"/>
      <c r="AY126" s="1"/>
      <c r="AZ126" s="1"/>
      <c r="BA126" s="32"/>
      <c r="BB126" s="32"/>
      <c r="BC126" s="1"/>
      <c r="BD126" s="1"/>
      <c r="BE126" s="1"/>
      <c r="BF126" s="1"/>
      <c r="BG126" s="1"/>
      <c r="BH126" s="1"/>
      <c r="BI126" s="1"/>
      <c r="BJ126" s="1"/>
      <c r="BK126" s="1"/>
      <c r="BL126" s="1"/>
      <c r="BM126" s="1"/>
      <c r="BN126" s="1"/>
      <c r="BO126" s="1"/>
    </row>
    <row r="127" spans="1:67" ht="46.5" customHeight="1">
      <c r="A127" s="336"/>
      <c r="B127" s="336"/>
      <c r="C127" s="336"/>
      <c r="D127" s="336"/>
      <c r="E127" s="336"/>
      <c r="F127" s="36"/>
      <c r="G127" s="337"/>
      <c r="H127" s="36"/>
      <c r="I127" s="36"/>
      <c r="J127" s="36"/>
      <c r="K127" s="36"/>
      <c r="L127" s="36"/>
      <c r="M127" s="36"/>
      <c r="N127" s="36"/>
      <c r="O127" s="36"/>
      <c r="P127" s="36"/>
      <c r="Q127" s="337"/>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1"/>
      <c r="AR127" s="32"/>
      <c r="AS127" s="1"/>
      <c r="AT127" s="1"/>
      <c r="AU127" s="1"/>
      <c r="AV127" s="1"/>
      <c r="AW127" s="1"/>
      <c r="AX127" s="33"/>
      <c r="AY127" s="1"/>
      <c r="AZ127" s="1"/>
      <c r="BA127" s="32"/>
      <c r="BB127" s="32"/>
      <c r="BC127" s="1"/>
      <c r="BD127" s="1"/>
      <c r="BE127" s="1"/>
      <c r="BF127" s="1"/>
      <c r="BG127" s="1"/>
      <c r="BH127" s="1"/>
      <c r="BI127" s="1"/>
      <c r="BJ127" s="1"/>
      <c r="BK127" s="1"/>
      <c r="BL127" s="1"/>
      <c r="BM127" s="1"/>
      <c r="BN127" s="1"/>
      <c r="BO127" s="1"/>
    </row>
    <row r="128" spans="1:67" ht="46.5" customHeight="1">
      <c r="A128" s="336"/>
      <c r="B128" s="336"/>
      <c r="C128" s="336"/>
      <c r="D128" s="336"/>
      <c r="E128" s="336"/>
      <c r="F128" s="36"/>
      <c r="G128" s="337"/>
      <c r="H128" s="36"/>
      <c r="I128" s="36"/>
      <c r="J128" s="36"/>
      <c r="K128" s="36"/>
      <c r="L128" s="36"/>
      <c r="M128" s="36"/>
      <c r="N128" s="36"/>
      <c r="O128" s="36"/>
      <c r="P128" s="36"/>
      <c r="Q128" s="337"/>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1"/>
      <c r="AR128" s="32"/>
      <c r="AS128" s="1"/>
      <c r="AT128" s="1"/>
      <c r="AU128" s="1"/>
      <c r="AV128" s="1"/>
      <c r="AW128" s="1"/>
      <c r="AX128" s="33"/>
      <c r="AY128" s="1"/>
      <c r="AZ128" s="1"/>
      <c r="BA128" s="32"/>
      <c r="BB128" s="32"/>
      <c r="BC128" s="1"/>
      <c r="BD128" s="1"/>
      <c r="BE128" s="1"/>
      <c r="BF128" s="1"/>
      <c r="BG128" s="1"/>
      <c r="BH128" s="1"/>
      <c r="BI128" s="1"/>
      <c r="BJ128" s="1"/>
      <c r="BK128" s="1"/>
      <c r="BL128" s="1"/>
      <c r="BM128" s="1"/>
      <c r="BN128" s="1"/>
      <c r="BO128" s="1"/>
    </row>
    <row r="129" spans="1:67" ht="46.5" customHeight="1">
      <c r="A129" s="336"/>
      <c r="B129" s="336"/>
      <c r="C129" s="336"/>
      <c r="D129" s="336"/>
      <c r="E129" s="336"/>
      <c r="F129" s="36"/>
      <c r="G129" s="337"/>
      <c r="H129" s="36"/>
      <c r="I129" s="36"/>
      <c r="J129" s="36"/>
      <c r="K129" s="36"/>
      <c r="L129" s="36"/>
      <c r="M129" s="36"/>
      <c r="N129" s="36"/>
      <c r="O129" s="36"/>
      <c r="P129" s="36"/>
      <c r="Q129" s="337"/>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1"/>
      <c r="AR129" s="32"/>
      <c r="AS129" s="1"/>
      <c r="AT129" s="1"/>
      <c r="AU129" s="1"/>
      <c r="AV129" s="1"/>
      <c r="AW129" s="1"/>
      <c r="AX129" s="33"/>
      <c r="AY129" s="1"/>
      <c r="AZ129" s="1"/>
      <c r="BA129" s="32"/>
      <c r="BB129" s="32"/>
      <c r="BC129" s="1"/>
      <c r="BD129" s="1"/>
      <c r="BE129" s="1"/>
      <c r="BF129" s="1"/>
      <c r="BG129" s="1"/>
      <c r="BH129" s="1"/>
      <c r="BI129" s="1"/>
      <c r="BJ129" s="1"/>
      <c r="BK129" s="1"/>
      <c r="BL129" s="1"/>
      <c r="BM129" s="1"/>
      <c r="BN129" s="1"/>
      <c r="BO129" s="1"/>
    </row>
    <row r="130" spans="1:67" ht="46.5" customHeight="1">
      <c r="A130" s="336"/>
      <c r="B130" s="336"/>
      <c r="C130" s="336"/>
      <c r="D130" s="336"/>
      <c r="E130" s="336"/>
      <c r="F130" s="36"/>
      <c r="G130" s="337"/>
      <c r="H130" s="36"/>
      <c r="I130" s="36"/>
      <c r="J130" s="36"/>
      <c r="K130" s="36"/>
      <c r="L130" s="36"/>
      <c r="M130" s="36"/>
      <c r="N130" s="36"/>
      <c r="O130" s="36"/>
      <c r="P130" s="36"/>
      <c r="Q130" s="337"/>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1"/>
      <c r="AR130" s="32"/>
      <c r="AS130" s="1"/>
      <c r="AT130" s="1"/>
      <c r="AU130" s="1"/>
      <c r="AV130" s="1"/>
      <c r="AW130" s="1"/>
      <c r="AX130" s="33"/>
      <c r="AY130" s="1"/>
      <c r="AZ130" s="1"/>
      <c r="BA130" s="32"/>
      <c r="BB130" s="32"/>
      <c r="BC130" s="1"/>
      <c r="BD130" s="1"/>
      <c r="BE130" s="1"/>
      <c r="BF130" s="1"/>
      <c r="BG130" s="1"/>
      <c r="BH130" s="1"/>
      <c r="BI130" s="1"/>
      <c r="BJ130" s="1"/>
      <c r="BK130" s="1"/>
      <c r="BL130" s="1"/>
      <c r="BM130" s="1"/>
      <c r="BN130" s="1"/>
      <c r="BO130" s="1"/>
    </row>
    <row r="131" spans="1:67" ht="46.5" customHeight="1">
      <c r="A131" s="336"/>
      <c r="B131" s="336"/>
      <c r="C131" s="336"/>
      <c r="D131" s="336"/>
      <c r="E131" s="336"/>
      <c r="F131" s="36"/>
      <c r="G131" s="337"/>
      <c r="H131" s="36"/>
      <c r="I131" s="36"/>
      <c r="J131" s="36"/>
      <c r="K131" s="36"/>
      <c r="L131" s="36"/>
      <c r="M131" s="36"/>
      <c r="N131" s="36"/>
      <c r="O131" s="36"/>
      <c r="P131" s="36"/>
      <c r="Q131" s="337"/>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1"/>
      <c r="AR131" s="32"/>
      <c r="AS131" s="1"/>
      <c r="AT131" s="1"/>
      <c r="AU131" s="1"/>
      <c r="AV131" s="1"/>
      <c r="AW131" s="1"/>
      <c r="AX131" s="33"/>
      <c r="AY131" s="1"/>
      <c r="AZ131" s="1"/>
      <c r="BA131" s="32"/>
      <c r="BB131" s="32"/>
      <c r="BC131" s="1"/>
      <c r="BD131" s="1"/>
      <c r="BE131" s="1"/>
      <c r="BF131" s="1"/>
      <c r="BG131" s="1"/>
      <c r="BH131" s="1"/>
      <c r="BI131" s="1"/>
      <c r="BJ131" s="1"/>
      <c r="BK131" s="1"/>
      <c r="BL131" s="1"/>
      <c r="BM131" s="1"/>
      <c r="BN131" s="1"/>
      <c r="BO131" s="1"/>
    </row>
    <row r="132" spans="1:67" ht="46.5" customHeight="1">
      <c r="A132" s="336"/>
      <c r="B132" s="336"/>
      <c r="C132" s="336"/>
      <c r="D132" s="336"/>
      <c r="E132" s="336"/>
      <c r="F132" s="36"/>
      <c r="G132" s="337"/>
      <c r="H132" s="36"/>
      <c r="I132" s="36"/>
      <c r="J132" s="36"/>
      <c r="K132" s="36"/>
      <c r="L132" s="36"/>
      <c r="M132" s="36"/>
      <c r="N132" s="36"/>
      <c r="O132" s="36"/>
      <c r="P132" s="36"/>
      <c r="Q132" s="337"/>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1"/>
      <c r="AR132" s="32"/>
      <c r="AS132" s="1"/>
      <c r="AT132" s="1"/>
      <c r="AU132" s="1"/>
      <c r="AV132" s="1"/>
      <c r="AW132" s="1"/>
      <c r="AX132" s="33"/>
      <c r="AY132" s="1"/>
      <c r="AZ132" s="1"/>
      <c r="BA132" s="32"/>
      <c r="BB132" s="32"/>
      <c r="BC132" s="1"/>
      <c r="BD132" s="1"/>
      <c r="BE132" s="1"/>
      <c r="BF132" s="1"/>
      <c r="BG132" s="1"/>
      <c r="BH132" s="1"/>
      <c r="BI132" s="1"/>
      <c r="BJ132" s="1"/>
      <c r="BK132" s="1"/>
      <c r="BL132" s="1"/>
      <c r="BM132" s="1"/>
      <c r="BN132" s="1"/>
      <c r="BO132" s="1"/>
    </row>
    <row r="133" spans="1:67" ht="46.5" customHeight="1">
      <c r="A133" s="336"/>
      <c r="B133" s="336"/>
      <c r="C133" s="336"/>
      <c r="D133" s="336"/>
      <c r="E133" s="336"/>
      <c r="F133" s="36"/>
      <c r="G133" s="337"/>
      <c r="H133" s="36"/>
      <c r="I133" s="36"/>
      <c r="J133" s="36"/>
      <c r="K133" s="36"/>
      <c r="L133" s="36"/>
      <c r="M133" s="36"/>
      <c r="N133" s="36"/>
      <c r="O133" s="36"/>
      <c r="P133" s="36"/>
      <c r="Q133" s="337"/>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1"/>
      <c r="AR133" s="32"/>
      <c r="AS133" s="1"/>
      <c r="AT133" s="1"/>
      <c r="AU133" s="1"/>
      <c r="AV133" s="1"/>
      <c r="AW133" s="1"/>
      <c r="AX133" s="33"/>
      <c r="AY133" s="1"/>
      <c r="AZ133" s="1"/>
      <c r="BA133" s="32"/>
      <c r="BB133" s="32"/>
      <c r="BC133" s="1"/>
      <c r="BD133" s="1"/>
      <c r="BE133" s="1"/>
      <c r="BF133" s="1"/>
      <c r="BG133" s="1"/>
      <c r="BH133" s="1"/>
      <c r="BI133" s="1"/>
      <c r="BJ133" s="1"/>
      <c r="BK133" s="1"/>
      <c r="BL133" s="1"/>
      <c r="BM133" s="1"/>
      <c r="BN133" s="1"/>
      <c r="BO133" s="1"/>
    </row>
    <row r="134" spans="1:67" ht="46.5" customHeight="1">
      <c r="A134" s="336"/>
      <c r="B134" s="336"/>
      <c r="C134" s="336"/>
      <c r="D134" s="336"/>
      <c r="E134" s="336"/>
      <c r="F134" s="36"/>
      <c r="G134" s="337"/>
      <c r="H134" s="36"/>
      <c r="I134" s="36"/>
      <c r="J134" s="36"/>
      <c r="K134" s="36"/>
      <c r="L134" s="36"/>
      <c r="M134" s="36"/>
      <c r="N134" s="36"/>
      <c r="O134" s="36"/>
      <c r="P134" s="36"/>
      <c r="Q134" s="337"/>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1"/>
      <c r="AR134" s="32"/>
      <c r="AS134" s="1"/>
      <c r="AT134" s="1"/>
      <c r="AU134" s="1"/>
      <c r="AV134" s="1"/>
      <c r="AW134" s="1"/>
      <c r="AX134" s="33"/>
      <c r="AY134" s="1"/>
      <c r="AZ134" s="1"/>
      <c r="BA134" s="32"/>
      <c r="BB134" s="32"/>
      <c r="BC134" s="1"/>
      <c r="BD134" s="1"/>
      <c r="BE134" s="1"/>
      <c r="BF134" s="1"/>
      <c r="BG134" s="1"/>
      <c r="BH134" s="1"/>
      <c r="BI134" s="1"/>
      <c r="BJ134" s="1"/>
      <c r="BK134" s="1"/>
      <c r="BL134" s="1"/>
      <c r="BM134" s="1"/>
      <c r="BN134" s="1"/>
      <c r="BO134" s="1"/>
    </row>
    <row r="135" spans="1:67" ht="46.5" customHeight="1">
      <c r="A135" s="336"/>
      <c r="B135" s="336"/>
      <c r="C135" s="336"/>
      <c r="D135" s="336"/>
      <c r="E135" s="336"/>
      <c r="F135" s="36"/>
      <c r="G135" s="337"/>
      <c r="H135" s="36"/>
      <c r="I135" s="36"/>
      <c r="J135" s="36"/>
      <c r="K135" s="36"/>
      <c r="L135" s="36"/>
      <c r="M135" s="36"/>
      <c r="N135" s="36"/>
      <c r="O135" s="36"/>
      <c r="P135" s="36"/>
      <c r="Q135" s="337"/>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1"/>
      <c r="AR135" s="32"/>
      <c r="AS135" s="1"/>
      <c r="AT135" s="1"/>
      <c r="AU135" s="1"/>
      <c r="AV135" s="1"/>
      <c r="AW135" s="1"/>
      <c r="AX135" s="33"/>
      <c r="AY135" s="1"/>
      <c r="AZ135" s="1"/>
      <c r="BA135" s="32"/>
      <c r="BB135" s="32"/>
      <c r="BC135" s="1"/>
      <c r="BD135" s="1"/>
      <c r="BE135" s="1"/>
      <c r="BF135" s="1"/>
      <c r="BG135" s="1"/>
      <c r="BH135" s="1"/>
      <c r="BI135" s="1"/>
      <c r="BJ135" s="1"/>
      <c r="BK135" s="1"/>
      <c r="BL135" s="1"/>
      <c r="BM135" s="1"/>
      <c r="BN135" s="1"/>
      <c r="BO135" s="1"/>
    </row>
    <row r="136" spans="1:67" ht="46.5" customHeight="1">
      <c r="A136" s="336"/>
      <c r="B136" s="336"/>
      <c r="C136" s="336"/>
      <c r="D136" s="336"/>
      <c r="E136" s="336"/>
      <c r="F136" s="36"/>
      <c r="G136" s="337"/>
      <c r="H136" s="36"/>
      <c r="I136" s="36"/>
      <c r="J136" s="36"/>
      <c r="K136" s="36"/>
      <c r="L136" s="36"/>
      <c r="M136" s="36"/>
      <c r="N136" s="36"/>
      <c r="O136" s="36"/>
      <c r="P136" s="36"/>
      <c r="Q136" s="337"/>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1"/>
      <c r="AR136" s="32"/>
      <c r="AS136" s="1"/>
      <c r="AT136" s="1"/>
      <c r="AU136" s="1"/>
      <c r="AV136" s="1"/>
      <c r="AW136" s="1"/>
      <c r="AX136" s="33"/>
      <c r="AY136" s="1"/>
      <c r="AZ136" s="1"/>
      <c r="BA136" s="32"/>
      <c r="BB136" s="32"/>
      <c r="BC136" s="1"/>
      <c r="BD136" s="1"/>
      <c r="BE136" s="1"/>
      <c r="BF136" s="1"/>
      <c r="BG136" s="1"/>
      <c r="BH136" s="1"/>
      <c r="BI136" s="1"/>
      <c r="BJ136" s="1"/>
      <c r="BK136" s="1"/>
      <c r="BL136" s="1"/>
      <c r="BM136" s="1"/>
      <c r="BN136" s="1"/>
      <c r="BO136" s="1"/>
    </row>
    <row r="137" spans="1:67" ht="46.5" customHeight="1">
      <c r="A137" s="336"/>
      <c r="B137" s="336"/>
      <c r="C137" s="336"/>
      <c r="D137" s="336"/>
      <c r="E137" s="336"/>
      <c r="F137" s="36"/>
      <c r="G137" s="337"/>
      <c r="H137" s="36"/>
      <c r="I137" s="36"/>
      <c r="J137" s="36"/>
      <c r="K137" s="36"/>
      <c r="L137" s="36"/>
      <c r="M137" s="36"/>
      <c r="N137" s="36"/>
      <c r="O137" s="36"/>
      <c r="P137" s="36"/>
      <c r="Q137" s="337"/>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1"/>
      <c r="AR137" s="32"/>
      <c r="AS137" s="1"/>
      <c r="AT137" s="1"/>
      <c r="AU137" s="1"/>
      <c r="AV137" s="1"/>
      <c r="AW137" s="1"/>
      <c r="AX137" s="33"/>
      <c r="AY137" s="1"/>
      <c r="AZ137" s="1"/>
      <c r="BA137" s="32"/>
      <c r="BB137" s="32"/>
      <c r="BC137" s="1"/>
      <c r="BD137" s="1"/>
      <c r="BE137" s="1"/>
      <c r="BF137" s="1"/>
      <c r="BG137" s="1"/>
      <c r="BH137" s="1"/>
      <c r="BI137" s="1"/>
      <c r="BJ137" s="1"/>
      <c r="BK137" s="1"/>
      <c r="BL137" s="1"/>
      <c r="BM137" s="1"/>
      <c r="BN137" s="1"/>
      <c r="BO137" s="1"/>
    </row>
    <row r="138" spans="1:67" ht="46.5" customHeight="1">
      <c r="A138" s="336"/>
      <c r="B138" s="336"/>
      <c r="C138" s="336"/>
      <c r="D138" s="336"/>
      <c r="E138" s="336"/>
      <c r="F138" s="36"/>
      <c r="G138" s="337"/>
      <c r="H138" s="36"/>
      <c r="I138" s="36"/>
      <c r="J138" s="36"/>
      <c r="K138" s="36"/>
      <c r="L138" s="36"/>
      <c r="M138" s="36"/>
      <c r="N138" s="36"/>
      <c r="O138" s="36"/>
      <c r="P138" s="36"/>
      <c r="Q138" s="337"/>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1"/>
      <c r="AR138" s="32"/>
      <c r="AS138" s="1"/>
      <c r="AT138" s="1"/>
      <c r="AU138" s="1"/>
      <c r="AV138" s="1"/>
      <c r="AW138" s="1"/>
      <c r="AX138" s="33"/>
      <c r="AY138" s="1"/>
      <c r="AZ138" s="1"/>
      <c r="BA138" s="32"/>
      <c r="BB138" s="32"/>
      <c r="BC138" s="1"/>
      <c r="BD138" s="1"/>
      <c r="BE138" s="1"/>
      <c r="BF138" s="1"/>
      <c r="BG138" s="1"/>
      <c r="BH138" s="1"/>
      <c r="BI138" s="1"/>
      <c r="BJ138" s="1"/>
      <c r="BK138" s="1"/>
      <c r="BL138" s="1"/>
      <c r="BM138" s="1"/>
      <c r="BN138" s="1"/>
      <c r="BO138" s="1"/>
    </row>
    <row r="139" spans="1:67" ht="46.5" customHeight="1">
      <c r="A139" s="336"/>
      <c r="B139" s="336"/>
      <c r="C139" s="336"/>
      <c r="D139" s="336"/>
      <c r="E139" s="336"/>
      <c r="F139" s="36"/>
      <c r="G139" s="337"/>
      <c r="H139" s="36"/>
      <c r="I139" s="36"/>
      <c r="J139" s="36"/>
      <c r="K139" s="36"/>
      <c r="L139" s="36"/>
      <c r="M139" s="36"/>
      <c r="N139" s="36"/>
      <c r="O139" s="36"/>
      <c r="P139" s="36"/>
      <c r="Q139" s="337"/>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1"/>
      <c r="AR139" s="32"/>
      <c r="AS139" s="1"/>
      <c r="AT139" s="1"/>
      <c r="AU139" s="1"/>
      <c r="AV139" s="1"/>
      <c r="AW139" s="1"/>
      <c r="AX139" s="33"/>
      <c r="AY139" s="1"/>
      <c r="AZ139" s="1"/>
      <c r="BA139" s="32"/>
      <c r="BB139" s="32"/>
      <c r="BC139" s="1"/>
      <c r="BD139" s="1"/>
      <c r="BE139" s="1"/>
      <c r="BF139" s="1"/>
      <c r="BG139" s="1"/>
      <c r="BH139" s="1"/>
      <c r="BI139" s="1"/>
      <c r="BJ139" s="1"/>
      <c r="BK139" s="1"/>
      <c r="BL139" s="1"/>
      <c r="BM139" s="1"/>
      <c r="BN139" s="1"/>
      <c r="BO139" s="1"/>
    </row>
    <row r="140" spans="1:67" ht="46.5" customHeight="1">
      <c r="A140" s="336"/>
      <c r="B140" s="336"/>
      <c r="C140" s="336"/>
      <c r="D140" s="336"/>
      <c r="E140" s="336"/>
      <c r="F140" s="36"/>
      <c r="G140" s="337"/>
      <c r="H140" s="36"/>
      <c r="I140" s="36"/>
      <c r="J140" s="36"/>
      <c r="K140" s="36"/>
      <c r="L140" s="36"/>
      <c r="M140" s="36"/>
      <c r="N140" s="36"/>
      <c r="O140" s="36"/>
      <c r="P140" s="36"/>
      <c r="Q140" s="337"/>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1"/>
      <c r="AR140" s="32"/>
      <c r="AS140" s="1"/>
      <c r="AT140" s="1"/>
      <c r="AU140" s="1"/>
      <c r="AV140" s="1"/>
      <c r="AW140" s="1"/>
      <c r="AX140" s="33"/>
      <c r="AY140" s="1"/>
      <c r="AZ140" s="1"/>
      <c r="BA140" s="32"/>
      <c r="BB140" s="32"/>
      <c r="BC140" s="1"/>
      <c r="BD140" s="1"/>
      <c r="BE140" s="1"/>
      <c r="BF140" s="1"/>
      <c r="BG140" s="1"/>
      <c r="BH140" s="1"/>
      <c r="BI140" s="1"/>
      <c r="BJ140" s="1"/>
      <c r="BK140" s="1"/>
      <c r="BL140" s="1"/>
      <c r="BM140" s="1"/>
      <c r="BN140" s="1"/>
      <c r="BO140" s="1"/>
    </row>
    <row r="141" spans="1:67" ht="46.5" customHeight="1">
      <c r="A141" s="336"/>
      <c r="B141" s="336"/>
      <c r="C141" s="336"/>
      <c r="D141" s="336"/>
      <c r="E141" s="336"/>
      <c r="F141" s="36"/>
      <c r="G141" s="337"/>
      <c r="H141" s="36"/>
      <c r="I141" s="36"/>
      <c r="J141" s="36"/>
      <c r="K141" s="36"/>
      <c r="L141" s="36"/>
      <c r="M141" s="36"/>
      <c r="N141" s="36"/>
      <c r="O141" s="36"/>
      <c r="P141" s="36"/>
      <c r="Q141" s="337"/>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1"/>
      <c r="AR141" s="32"/>
      <c r="AS141" s="1"/>
      <c r="AT141" s="1"/>
      <c r="AU141" s="1"/>
      <c r="AV141" s="1"/>
      <c r="AW141" s="1"/>
      <c r="AX141" s="33"/>
      <c r="AY141" s="1"/>
      <c r="AZ141" s="1"/>
      <c r="BA141" s="32"/>
      <c r="BB141" s="32"/>
      <c r="BC141" s="1"/>
      <c r="BD141" s="1"/>
      <c r="BE141" s="1"/>
      <c r="BF141" s="1"/>
      <c r="BG141" s="1"/>
      <c r="BH141" s="1"/>
      <c r="BI141" s="1"/>
      <c r="BJ141" s="1"/>
      <c r="BK141" s="1"/>
      <c r="BL141" s="1"/>
      <c r="BM141" s="1"/>
      <c r="BN141" s="1"/>
      <c r="BO141" s="1"/>
    </row>
    <row r="142" spans="1:67" ht="46.5" customHeight="1">
      <c r="A142" s="336"/>
      <c r="B142" s="336"/>
      <c r="C142" s="336"/>
      <c r="D142" s="336"/>
      <c r="E142" s="336"/>
      <c r="F142" s="36"/>
      <c r="G142" s="337"/>
      <c r="H142" s="36"/>
      <c r="I142" s="36"/>
      <c r="J142" s="36"/>
      <c r="K142" s="36"/>
      <c r="L142" s="36"/>
      <c r="M142" s="36"/>
      <c r="N142" s="36"/>
      <c r="O142" s="36"/>
      <c r="P142" s="36"/>
      <c r="Q142" s="337"/>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1"/>
      <c r="AR142" s="32"/>
      <c r="AS142" s="1"/>
      <c r="AT142" s="1"/>
      <c r="AU142" s="1"/>
      <c r="AV142" s="1"/>
      <c r="AW142" s="1"/>
      <c r="AX142" s="33"/>
      <c r="AY142" s="1"/>
      <c r="AZ142" s="1"/>
      <c r="BA142" s="32"/>
      <c r="BB142" s="32"/>
      <c r="BC142" s="1"/>
      <c r="BD142" s="1"/>
      <c r="BE142" s="1"/>
      <c r="BF142" s="1"/>
      <c r="BG142" s="1"/>
      <c r="BH142" s="1"/>
      <c r="BI142" s="1"/>
      <c r="BJ142" s="1"/>
      <c r="BK142" s="1"/>
      <c r="BL142" s="1"/>
      <c r="BM142" s="1"/>
      <c r="BN142" s="1"/>
      <c r="BO142" s="1"/>
    </row>
    <row r="143" spans="1:67" ht="46.5" customHeight="1">
      <c r="A143" s="336"/>
      <c r="B143" s="336"/>
      <c r="C143" s="336"/>
      <c r="D143" s="336"/>
      <c r="E143" s="336"/>
      <c r="F143" s="36"/>
      <c r="G143" s="337"/>
      <c r="H143" s="36"/>
      <c r="I143" s="36"/>
      <c r="J143" s="36"/>
      <c r="K143" s="36"/>
      <c r="L143" s="36"/>
      <c r="M143" s="36"/>
      <c r="N143" s="36"/>
      <c r="O143" s="36"/>
      <c r="P143" s="36"/>
      <c r="Q143" s="337"/>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1"/>
      <c r="AR143" s="32"/>
      <c r="AS143" s="1"/>
      <c r="AT143" s="1"/>
      <c r="AU143" s="1"/>
      <c r="AV143" s="1"/>
      <c r="AW143" s="1"/>
      <c r="AX143" s="33"/>
      <c r="AY143" s="1"/>
      <c r="AZ143" s="1"/>
      <c r="BA143" s="32"/>
      <c r="BB143" s="32"/>
      <c r="BC143" s="1"/>
      <c r="BD143" s="1"/>
      <c r="BE143" s="1"/>
      <c r="BF143" s="1"/>
      <c r="BG143" s="1"/>
      <c r="BH143" s="1"/>
      <c r="BI143" s="1"/>
      <c r="BJ143" s="1"/>
      <c r="BK143" s="1"/>
      <c r="BL143" s="1"/>
      <c r="BM143" s="1"/>
      <c r="BN143" s="1"/>
      <c r="BO143" s="1"/>
    </row>
    <row r="144" spans="1:67" ht="46.5" customHeight="1">
      <c r="A144" s="336"/>
      <c r="B144" s="336"/>
      <c r="C144" s="336"/>
      <c r="D144" s="336"/>
      <c r="E144" s="336"/>
      <c r="F144" s="36"/>
      <c r="G144" s="337"/>
      <c r="H144" s="36"/>
      <c r="I144" s="36"/>
      <c r="J144" s="36"/>
      <c r="K144" s="36"/>
      <c r="L144" s="36"/>
      <c r="M144" s="36"/>
      <c r="N144" s="36"/>
      <c r="O144" s="36"/>
      <c r="P144" s="36"/>
      <c r="Q144" s="337"/>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1"/>
      <c r="AR144" s="32"/>
      <c r="AS144" s="1"/>
      <c r="AT144" s="1"/>
      <c r="AU144" s="1"/>
      <c r="AV144" s="1"/>
      <c r="AW144" s="1"/>
      <c r="AX144" s="33"/>
      <c r="AY144" s="1"/>
      <c r="AZ144" s="1"/>
      <c r="BA144" s="32"/>
      <c r="BB144" s="32"/>
      <c r="BC144" s="1"/>
      <c r="BD144" s="1"/>
      <c r="BE144" s="1"/>
      <c r="BF144" s="1"/>
      <c r="BG144" s="1"/>
      <c r="BH144" s="1"/>
      <c r="BI144" s="1"/>
      <c r="BJ144" s="1"/>
      <c r="BK144" s="1"/>
      <c r="BL144" s="1"/>
      <c r="BM144" s="1"/>
      <c r="BN144" s="1"/>
      <c r="BO144" s="1"/>
    </row>
    <row r="145" spans="1:67" ht="46.5" customHeight="1">
      <c r="A145" s="336"/>
      <c r="B145" s="336"/>
      <c r="C145" s="336"/>
      <c r="D145" s="336"/>
      <c r="E145" s="336"/>
      <c r="F145" s="36"/>
      <c r="G145" s="337"/>
      <c r="H145" s="36"/>
      <c r="I145" s="36"/>
      <c r="J145" s="36"/>
      <c r="K145" s="36"/>
      <c r="L145" s="36"/>
      <c r="M145" s="36"/>
      <c r="N145" s="36"/>
      <c r="O145" s="36"/>
      <c r="P145" s="36"/>
      <c r="Q145" s="337"/>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1"/>
      <c r="AR145" s="32"/>
      <c r="AS145" s="1"/>
      <c r="AT145" s="1"/>
      <c r="AU145" s="1"/>
      <c r="AV145" s="1"/>
      <c r="AW145" s="1"/>
      <c r="AX145" s="33"/>
      <c r="AY145" s="1"/>
      <c r="AZ145" s="1"/>
      <c r="BA145" s="32"/>
      <c r="BB145" s="32"/>
      <c r="BC145" s="1"/>
      <c r="BD145" s="1"/>
      <c r="BE145" s="1"/>
      <c r="BF145" s="1"/>
      <c r="BG145" s="1"/>
      <c r="BH145" s="1"/>
      <c r="BI145" s="1"/>
      <c r="BJ145" s="1"/>
      <c r="BK145" s="1"/>
      <c r="BL145" s="1"/>
      <c r="BM145" s="1"/>
      <c r="BN145" s="1"/>
      <c r="BO145" s="1"/>
    </row>
    <row r="146" spans="1:67" ht="46.5" customHeight="1">
      <c r="A146" s="336"/>
      <c r="B146" s="336"/>
      <c r="C146" s="336"/>
      <c r="D146" s="336"/>
      <c r="E146" s="336"/>
      <c r="F146" s="36"/>
      <c r="G146" s="337"/>
      <c r="H146" s="36"/>
      <c r="I146" s="36"/>
      <c r="J146" s="36"/>
      <c r="K146" s="36"/>
      <c r="L146" s="36"/>
      <c r="M146" s="36"/>
      <c r="N146" s="36"/>
      <c r="O146" s="36"/>
      <c r="P146" s="36"/>
      <c r="Q146" s="337"/>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1"/>
      <c r="AR146" s="32"/>
      <c r="AS146" s="1"/>
      <c r="AT146" s="1"/>
      <c r="AU146" s="1"/>
      <c r="AV146" s="1"/>
      <c r="AW146" s="1"/>
      <c r="AX146" s="33"/>
      <c r="AY146" s="1"/>
      <c r="AZ146" s="1"/>
      <c r="BA146" s="32"/>
      <c r="BB146" s="32"/>
      <c r="BC146" s="1"/>
      <c r="BD146" s="1"/>
      <c r="BE146" s="1"/>
      <c r="BF146" s="1"/>
      <c r="BG146" s="1"/>
      <c r="BH146" s="1"/>
      <c r="BI146" s="1"/>
      <c r="BJ146" s="1"/>
      <c r="BK146" s="1"/>
      <c r="BL146" s="1"/>
      <c r="BM146" s="1"/>
      <c r="BN146" s="1"/>
      <c r="BO146" s="1"/>
    </row>
    <row r="147" spans="1:67" ht="46.5" customHeight="1">
      <c r="A147" s="336"/>
      <c r="B147" s="336"/>
      <c r="C147" s="336"/>
      <c r="D147" s="336"/>
      <c r="E147" s="336"/>
      <c r="F147" s="36"/>
      <c r="G147" s="337"/>
      <c r="H147" s="36"/>
      <c r="I147" s="36"/>
      <c r="J147" s="36"/>
      <c r="K147" s="36"/>
      <c r="L147" s="36"/>
      <c r="M147" s="36"/>
      <c r="N147" s="36"/>
      <c r="O147" s="36"/>
      <c r="P147" s="36"/>
      <c r="Q147" s="337"/>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1"/>
      <c r="AR147" s="32"/>
      <c r="AS147" s="1"/>
      <c r="AT147" s="1"/>
      <c r="AU147" s="1"/>
      <c r="AV147" s="1"/>
      <c r="AW147" s="1"/>
      <c r="AX147" s="33"/>
      <c r="AY147" s="1"/>
      <c r="AZ147" s="1"/>
      <c r="BA147" s="32"/>
      <c r="BB147" s="32"/>
      <c r="BC147" s="1"/>
      <c r="BD147" s="1"/>
      <c r="BE147" s="1"/>
      <c r="BF147" s="1"/>
      <c r="BG147" s="1"/>
      <c r="BH147" s="1"/>
      <c r="BI147" s="1"/>
      <c r="BJ147" s="1"/>
      <c r="BK147" s="1"/>
      <c r="BL147" s="1"/>
      <c r="BM147" s="1"/>
      <c r="BN147" s="1"/>
      <c r="BO147" s="1"/>
    </row>
    <row r="148" spans="1:67" ht="46.5" customHeight="1">
      <c r="A148" s="336"/>
      <c r="B148" s="336"/>
      <c r="C148" s="336"/>
      <c r="D148" s="336"/>
      <c r="E148" s="336"/>
      <c r="F148" s="36"/>
      <c r="G148" s="337"/>
      <c r="H148" s="36"/>
      <c r="I148" s="36"/>
      <c r="J148" s="36"/>
      <c r="K148" s="36"/>
      <c r="L148" s="36"/>
      <c r="M148" s="36"/>
      <c r="N148" s="36"/>
      <c r="O148" s="36"/>
      <c r="P148" s="36"/>
      <c r="Q148" s="337"/>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1"/>
      <c r="AR148" s="32"/>
      <c r="AS148" s="1"/>
      <c r="AT148" s="1"/>
      <c r="AU148" s="1"/>
      <c r="AV148" s="1"/>
      <c r="AW148" s="1"/>
      <c r="AX148" s="33"/>
      <c r="AY148" s="1"/>
      <c r="AZ148" s="1"/>
      <c r="BA148" s="32"/>
      <c r="BB148" s="32"/>
      <c r="BC148" s="1"/>
      <c r="BD148" s="1"/>
      <c r="BE148" s="1"/>
      <c r="BF148" s="1"/>
      <c r="BG148" s="1"/>
      <c r="BH148" s="1"/>
      <c r="BI148" s="1"/>
      <c r="BJ148" s="1"/>
      <c r="BK148" s="1"/>
      <c r="BL148" s="1"/>
      <c r="BM148" s="1"/>
      <c r="BN148" s="1"/>
      <c r="BO148" s="1"/>
    </row>
    <row r="149" spans="1:67" ht="46.5" customHeight="1">
      <c r="A149" s="336"/>
      <c r="B149" s="336"/>
      <c r="C149" s="336"/>
      <c r="D149" s="336"/>
      <c r="E149" s="336"/>
      <c r="F149" s="36"/>
      <c r="G149" s="337"/>
      <c r="H149" s="36"/>
      <c r="I149" s="36"/>
      <c r="J149" s="36"/>
      <c r="K149" s="36"/>
      <c r="L149" s="36"/>
      <c r="M149" s="36"/>
      <c r="N149" s="36"/>
      <c r="O149" s="36"/>
      <c r="P149" s="36"/>
      <c r="Q149" s="337"/>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1"/>
      <c r="AR149" s="32"/>
      <c r="AS149" s="1"/>
      <c r="AT149" s="1"/>
      <c r="AU149" s="1"/>
      <c r="AV149" s="1"/>
      <c r="AW149" s="1"/>
      <c r="AX149" s="33"/>
      <c r="AY149" s="1"/>
      <c r="AZ149" s="1"/>
      <c r="BA149" s="32"/>
      <c r="BB149" s="32"/>
      <c r="BC149" s="1"/>
      <c r="BD149" s="1"/>
      <c r="BE149" s="1"/>
      <c r="BF149" s="1"/>
      <c r="BG149" s="1"/>
      <c r="BH149" s="1"/>
      <c r="BI149" s="1"/>
      <c r="BJ149" s="1"/>
      <c r="BK149" s="1"/>
      <c r="BL149" s="1"/>
      <c r="BM149" s="1"/>
      <c r="BN149" s="1"/>
      <c r="BO149" s="1"/>
    </row>
    <row r="150" spans="1:67" ht="46.5" customHeight="1">
      <c r="A150" s="336"/>
      <c r="B150" s="336"/>
      <c r="C150" s="336"/>
      <c r="D150" s="336"/>
      <c r="E150" s="336"/>
      <c r="F150" s="36"/>
      <c r="G150" s="337"/>
      <c r="H150" s="36"/>
      <c r="I150" s="36"/>
      <c r="J150" s="36"/>
      <c r="K150" s="36"/>
      <c r="L150" s="36"/>
      <c r="M150" s="36"/>
      <c r="N150" s="36"/>
      <c r="O150" s="36"/>
      <c r="P150" s="36"/>
      <c r="Q150" s="337"/>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1"/>
      <c r="AR150" s="32"/>
      <c r="AS150" s="1"/>
      <c r="AT150" s="1"/>
      <c r="AU150" s="1"/>
      <c r="AV150" s="1"/>
      <c r="AW150" s="1"/>
      <c r="AX150" s="33"/>
      <c r="AY150" s="1"/>
      <c r="AZ150" s="1"/>
      <c r="BA150" s="32"/>
      <c r="BB150" s="32"/>
      <c r="BC150" s="1"/>
      <c r="BD150" s="1"/>
      <c r="BE150" s="1"/>
      <c r="BF150" s="1"/>
      <c r="BG150" s="1"/>
      <c r="BH150" s="1"/>
      <c r="BI150" s="1"/>
      <c r="BJ150" s="1"/>
      <c r="BK150" s="1"/>
      <c r="BL150" s="1"/>
      <c r="BM150" s="1"/>
      <c r="BN150" s="1"/>
      <c r="BO150" s="1"/>
    </row>
    <row r="151" spans="1:67" ht="46.5" customHeight="1">
      <c r="A151" s="336"/>
      <c r="B151" s="336"/>
      <c r="C151" s="336"/>
      <c r="D151" s="336"/>
      <c r="E151" s="336"/>
      <c r="F151" s="36"/>
      <c r="G151" s="337"/>
      <c r="H151" s="36"/>
      <c r="I151" s="36"/>
      <c r="J151" s="36"/>
      <c r="K151" s="36"/>
      <c r="L151" s="36"/>
      <c r="M151" s="36"/>
      <c r="N151" s="36"/>
      <c r="O151" s="36"/>
      <c r="P151" s="36"/>
      <c r="Q151" s="337"/>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1"/>
      <c r="AR151" s="32"/>
      <c r="AS151" s="1"/>
      <c r="AT151" s="1"/>
      <c r="AU151" s="1"/>
      <c r="AV151" s="1"/>
      <c r="AW151" s="1"/>
      <c r="AX151" s="33"/>
      <c r="AY151" s="1"/>
      <c r="AZ151" s="1"/>
      <c r="BA151" s="32"/>
      <c r="BB151" s="32"/>
      <c r="BC151" s="1"/>
      <c r="BD151" s="1"/>
      <c r="BE151" s="1"/>
      <c r="BF151" s="1"/>
      <c r="BG151" s="1"/>
      <c r="BH151" s="1"/>
      <c r="BI151" s="1"/>
      <c r="BJ151" s="1"/>
      <c r="BK151" s="1"/>
      <c r="BL151" s="1"/>
      <c r="BM151" s="1"/>
      <c r="BN151" s="1"/>
      <c r="BO151" s="1"/>
    </row>
    <row r="152" spans="1:67" ht="46.5" customHeight="1">
      <c r="A152" s="336"/>
      <c r="B152" s="336"/>
      <c r="C152" s="336"/>
      <c r="D152" s="336"/>
      <c r="E152" s="336"/>
      <c r="F152" s="36"/>
      <c r="G152" s="337"/>
      <c r="H152" s="36"/>
      <c r="I152" s="36"/>
      <c r="J152" s="36"/>
      <c r="K152" s="36"/>
      <c r="L152" s="36"/>
      <c r="M152" s="36"/>
      <c r="N152" s="36"/>
      <c r="O152" s="36"/>
      <c r="P152" s="36"/>
      <c r="Q152" s="337"/>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1"/>
      <c r="AR152" s="32"/>
      <c r="AS152" s="1"/>
      <c r="AT152" s="1"/>
      <c r="AU152" s="1"/>
      <c r="AV152" s="1"/>
      <c r="AW152" s="1"/>
      <c r="AX152" s="33"/>
      <c r="AY152" s="1"/>
      <c r="AZ152" s="1"/>
      <c r="BA152" s="32"/>
      <c r="BB152" s="32"/>
      <c r="BC152" s="1"/>
      <c r="BD152" s="1"/>
      <c r="BE152" s="1"/>
      <c r="BF152" s="1"/>
      <c r="BG152" s="1"/>
      <c r="BH152" s="1"/>
      <c r="BI152" s="1"/>
      <c r="BJ152" s="1"/>
      <c r="BK152" s="1"/>
      <c r="BL152" s="1"/>
      <c r="BM152" s="1"/>
      <c r="BN152" s="1"/>
      <c r="BO152" s="1"/>
    </row>
    <row r="153" spans="1:67" ht="46.5" customHeight="1">
      <c r="A153" s="336"/>
      <c r="B153" s="336"/>
      <c r="C153" s="336"/>
      <c r="D153" s="336"/>
      <c r="E153" s="336"/>
      <c r="F153" s="36"/>
      <c r="G153" s="337"/>
      <c r="H153" s="36"/>
      <c r="I153" s="36"/>
      <c r="J153" s="36"/>
      <c r="K153" s="36"/>
      <c r="L153" s="36"/>
      <c r="M153" s="36"/>
      <c r="N153" s="36"/>
      <c r="O153" s="36"/>
      <c r="P153" s="36"/>
      <c r="Q153" s="337"/>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1"/>
      <c r="AR153" s="32"/>
      <c r="AS153" s="1"/>
      <c r="AT153" s="1"/>
      <c r="AU153" s="1"/>
      <c r="AV153" s="1"/>
      <c r="AW153" s="1"/>
      <c r="AX153" s="33"/>
      <c r="AY153" s="1"/>
      <c r="AZ153" s="1"/>
      <c r="BA153" s="32"/>
      <c r="BB153" s="32"/>
      <c r="BC153" s="1"/>
      <c r="BD153" s="1"/>
      <c r="BE153" s="1"/>
      <c r="BF153" s="1"/>
      <c r="BG153" s="1"/>
      <c r="BH153" s="1"/>
      <c r="BI153" s="1"/>
      <c r="BJ153" s="1"/>
      <c r="BK153" s="1"/>
      <c r="BL153" s="1"/>
      <c r="BM153" s="1"/>
      <c r="BN153" s="1"/>
      <c r="BO153" s="1"/>
    </row>
    <row r="154" spans="1:67" ht="46.5" customHeight="1">
      <c r="A154" s="336"/>
      <c r="B154" s="336"/>
      <c r="C154" s="336"/>
      <c r="D154" s="336"/>
      <c r="E154" s="336"/>
      <c r="F154" s="36"/>
      <c r="G154" s="337"/>
      <c r="H154" s="36"/>
      <c r="I154" s="36"/>
      <c r="J154" s="36"/>
      <c r="K154" s="36"/>
      <c r="L154" s="36"/>
      <c r="M154" s="36"/>
      <c r="N154" s="36"/>
      <c r="O154" s="36"/>
      <c r="P154" s="36"/>
      <c r="Q154" s="337"/>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1"/>
      <c r="AR154" s="32"/>
      <c r="AS154" s="1"/>
      <c r="AT154" s="1"/>
      <c r="AU154" s="1"/>
      <c r="AV154" s="1"/>
      <c r="AW154" s="1"/>
      <c r="AX154" s="33"/>
      <c r="AY154" s="1"/>
      <c r="AZ154" s="1"/>
      <c r="BA154" s="32"/>
      <c r="BB154" s="32"/>
      <c r="BC154" s="1"/>
      <c r="BD154" s="1"/>
      <c r="BE154" s="1"/>
      <c r="BF154" s="1"/>
      <c r="BG154" s="1"/>
      <c r="BH154" s="1"/>
      <c r="BI154" s="1"/>
      <c r="BJ154" s="1"/>
      <c r="BK154" s="1"/>
      <c r="BL154" s="1"/>
      <c r="BM154" s="1"/>
      <c r="BN154" s="1"/>
      <c r="BO154" s="1"/>
    </row>
    <row r="155" spans="1:67" ht="46.5" customHeight="1">
      <c r="A155" s="336"/>
      <c r="B155" s="336"/>
      <c r="C155" s="336"/>
      <c r="D155" s="336"/>
      <c r="E155" s="336"/>
      <c r="F155" s="36"/>
      <c r="G155" s="337"/>
      <c r="H155" s="36"/>
      <c r="I155" s="36"/>
      <c r="J155" s="36"/>
      <c r="K155" s="36"/>
      <c r="L155" s="36"/>
      <c r="M155" s="36"/>
      <c r="N155" s="36"/>
      <c r="O155" s="36"/>
      <c r="P155" s="36"/>
      <c r="Q155" s="337"/>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1"/>
      <c r="AR155" s="32"/>
      <c r="AS155" s="1"/>
      <c r="AT155" s="1"/>
      <c r="AU155" s="1"/>
      <c r="AV155" s="1"/>
      <c r="AW155" s="1"/>
      <c r="AX155" s="33"/>
      <c r="AY155" s="1"/>
      <c r="AZ155" s="1"/>
      <c r="BA155" s="32"/>
      <c r="BB155" s="32"/>
      <c r="BC155" s="1"/>
      <c r="BD155" s="1"/>
      <c r="BE155" s="1"/>
      <c r="BF155" s="1"/>
      <c r="BG155" s="1"/>
      <c r="BH155" s="1"/>
      <c r="BI155" s="1"/>
      <c r="BJ155" s="1"/>
      <c r="BK155" s="1"/>
      <c r="BL155" s="1"/>
      <c r="BM155" s="1"/>
      <c r="BN155" s="1"/>
      <c r="BO155" s="1"/>
    </row>
    <row r="156" spans="1:67" ht="46.5" customHeight="1">
      <c r="A156" s="336"/>
      <c r="B156" s="336"/>
      <c r="C156" s="336"/>
      <c r="D156" s="336"/>
      <c r="E156" s="336"/>
      <c r="F156" s="36"/>
      <c r="G156" s="337"/>
      <c r="H156" s="36"/>
      <c r="I156" s="36"/>
      <c r="J156" s="36"/>
      <c r="K156" s="36"/>
      <c r="L156" s="36"/>
      <c r="M156" s="36"/>
      <c r="N156" s="36"/>
      <c r="O156" s="36"/>
      <c r="P156" s="36"/>
      <c r="Q156" s="337"/>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1"/>
      <c r="AR156" s="32"/>
      <c r="AS156" s="1"/>
      <c r="AT156" s="1"/>
      <c r="AU156" s="1"/>
      <c r="AV156" s="1"/>
      <c r="AW156" s="1"/>
      <c r="AX156" s="33"/>
      <c r="AY156" s="1"/>
      <c r="AZ156" s="1"/>
      <c r="BA156" s="32"/>
      <c r="BB156" s="32"/>
      <c r="BC156" s="1"/>
      <c r="BD156" s="1"/>
      <c r="BE156" s="1"/>
      <c r="BF156" s="1"/>
      <c r="BG156" s="1"/>
      <c r="BH156" s="1"/>
      <c r="BI156" s="1"/>
      <c r="BJ156" s="1"/>
      <c r="BK156" s="1"/>
      <c r="BL156" s="1"/>
      <c r="BM156" s="1"/>
      <c r="BN156" s="1"/>
      <c r="BO156" s="1"/>
    </row>
    <row r="157" spans="1:67" ht="46.5" customHeight="1">
      <c r="A157" s="336"/>
      <c r="B157" s="336"/>
      <c r="C157" s="336"/>
      <c r="D157" s="336"/>
      <c r="E157" s="336"/>
      <c r="F157" s="36"/>
      <c r="G157" s="337"/>
      <c r="H157" s="36"/>
      <c r="I157" s="36"/>
      <c r="J157" s="36"/>
      <c r="K157" s="36"/>
      <c r="L157" s="36"/>
      <c r="M157" s="36"/>
      <c r="N157" s="36"/>
      <c r="O157" s="36"/>
      <c r="P157" s="36"/>
      <c r="Q157" s="337"/>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1"/>
      <c r="AR157" s="32"/>
      <c r="AS157" s="1"/>
      <c r="AT157" s="1"/>
      <c r="AU157" s="1"/>
      <c r="AV157" s="1"/>
      <c r="AW157" s="1"/>
      <c r="AX157" s="33"/>
      <c r="AY157" s="1"/>
      <c r="AZ157" s="1"/>
      <c r="BA157" s="32"/>
      <c r="BB157" s="32"/>
      <c r="BC157" s="1"/>
      <c r="BD157" s="1"/>
      <c r="BE157" s="1"/>
      <c r="BF157" s="1"/>
      <c r="BG157" s="1"/>
      <c r="BH157" s="1"/>
      <c r="BI157" s="1"/>
      <c r="BJ157" s="1"/>
      <c r="BK157" s="1"/>
      <c r="BL157" s="1"/>
      <c r="BM157" s="1"/>
      <c r="BN157" s="1"/>
      <c r="BO157" s="1"/>
    </row>
    <row r="158" spans="1:67" ht="46.5" customHeight="1">
      <c r="A158" s="336"/>
      <c r="B158" s="336"/>
      <c r="C158" s="336"/>
      <c r="D158" s="336"/>
      <c r="E158" s="336"/>
      <c r="F158" s="36"/>
      <c r="G158" s="337"/>
      <c r="H158" s="36"/>
      <c r="I158" s="36"/>
      <c r="J158" s="36"/>
      <c r="K158" s="36"/>
      <c r="L158" s="36"/>
      <c r="M158" s="36"/>
      <c r="N158" s="36"/>
      <c r="O158" s="36"/>
      <c r="P158" s="36"/>
      <c r="Q158" s="337"/>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1"/>
      <c r="AR158" s="32"/>
      <c r="AS158" s="1"/>
      <c r="AT158" s="1"/>
      <c r="AU158" s="1"/>
      <c r="AV158" s="1"/>
      <c r="AW158" s="1"/>
      <c r="AX158" s="33"/>
      <c r="AY158" s="1"/>
      <c r="AZ158" s="1"/>
      <c r="BA158" s="32"/>
      <c r="BB158" s="32"/>
      <c r="BC158" s="1"/>
      <c r="BD158" s="1"/>
      <c r="BE158" s="1"/>
      <c r="BF158" s="1"/>
      <c r="BG158" s="1"/>
      <c r="BH158" s="1"/>
      <c r="BI158" s="1"/>
      <c r="BJ158" s="1"/>
      <c r="BK158" s="1"/>
      <c r="BL158" s="1"/>
      <c r="BM158" s="1"/>
      <c r="BN158" s="1"/>
      <c r="BO158" s="1"/>
    </row>
    <row r="159" spans="1:67" ht="46.5" customHeight="1">
      <c r="A159" s="336"/>
      <c r="B159" s="336"/>
      <c r="C159" s="336"/>
      <c r="D159" s="336"/>
      <c r="E159" s="336"/>
      <c r="F159" s="36"/>
      <c r="G159" s="337"/>
      <c r="H159" s="36"/>
      <c r="I159" s="36"/>
      <c r="J159" s="36"/>
      <c r="K159" s="36"/>
      <c r="L159" s="36"/>
      <c r="M159" s="36"/>
      <c r="N159" s="36"/>
      <c r="O159" s="36"/>
      <c r="P159" s="36"/>
      <c r="Q159" s="337"/>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1"/>
      <c r="AR159" s="32"/>
      <c r="AS159" s="1"/>
      <c r="AT159" s="1"/>
      <c r="AU159" s="1"/>
      <c r="AV159" s="1"/>
      <c r="AW159" s="1"/>
      <c r="AX159" s="33"/>
      <c r="AY159" s="1"/>
      <c r="AZ159" s="1"/>
      <c r="BA159" s="32"/>
      <c r="BB159" s="32"/>
      <c r="BC159" s="1"/>
      <c r="BD159" s="1"/>
      <c r="BE159" s="1"/>
      <c r="BF159" s="1"/>
      <c r="BG159" s="1"/>
      <c r="BH159" s="1"/>
      <c r="BI159" s="1"/>
      <c r="BJ159" s="1"/>
      <c r="BK159" s="1"/>
      <c r="BL159" s="1"/>
      <c r="BM159" s="1"/>
      <c r="BN159" s="1"/>
      <c r="BO159" s="1"/>
    </row>
    <row r="160" spans="1:67" ht="46.5" customHeight="1">
      <c r="A160" s="336"/>
      <c r="B160" s="336"/>
      <c r="C160" s="336"/>
      <c r="D160" s="336"/>
      <c r="E160" s="336"/>
      <c r="F160" s="36"/>
      <c r="G160" s="337"/>
      <c r="H160" s="36"/>
      <c r="I160" s="36"/>
      <c r="J160" s="36"/>
      <c r="K160" s="36"/>
      <c r="L160" s="36"/>
      <c r="M160" s="36"/>
      <c r="N160" s="36"/>
      <c r="O160" s="36"/>
      <c r="P160" s="36"/>
      <c r="Q160" s="337"/>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1"/>
      <c r="AR160" s="32"/>
      <c r="AS160" s="1"/>
      <c r="AT160" s="1"/>
      <c r="AU160" s="1"/>
      <c r="AV160" s="1"/>
      <c r="AW160" s="1"/>
      <c r="AX160" s="33"/>
      <c r="AY160" s="1"/>
      <c r="AZ160" s="1"/>
      <c r="BA160" s="32"/>
      <c r="BB160" s="32"/>
      <c r="BC160" s="1"/>
      <c r="BD160" s="1"/>
      <c r="BE160" s="1"/>
      <c r="BF160" s="1"/>
      <c r="BG160" s="1"/>
      <c r="BH160" s="1"/>
      <c r="BI160" s="1"/>
      <c r="BJ160" s="1"/>
      <c r="BK160" s="1"/>
      <c r="BL160" s="1"/>
      <c r="BM160" s="1"/>
      <c r="BN160" s="1"/>
      <c r="BO160" s="1"/>
    </row>
    <row r="161" spans="1:67" ht="46.5" customHeight="1">
      <c r="A161" s="336"/>
      <c r="B161" s="336"/>
      <c r="C161" s="336"/>
      <c r="D161" s="336"/>
      <c r="E161" s="336"/>
      <c r="F161" s="36"/>
      <c r="G161" s="337"/>
      <c r="H161" s="36"/>
      <c r="I161" s="36"/>
      <c r="J161" s="36"/>
      <c r="K161" s="36"/>
      <c r="L161" s="36"/>
      <c r="M161" s="36"/>
      <c r="N161" s="36"/>
      <c r="O161" s="36"/>
      <c r="P161" s="36"/>
      <c r="Q161" s="337"/>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1"/>
      <c r="AR161" s="32"/>
      <c r="AS161" s="1"/>
      <c r="AT161" s="1"/>
      <c r="AU161" s="1"/>
      <c r="AV161" s="1"/>
      <c r="AW161" s="1"/>
      <c r="AX161" s="33"/>
      <c r="AY161" s="1"/>
      <c r="AZ161" s="1"/>
      <c r="BA161" s="32"/>
      <c r="BB161" s="32"/>
      <c r="BC161" s="1"/>
      <c r="BD161" s="1"/>
      <c r="BE161" s="1"/>
      <c r="BF161" s="1"/>
      <c r="BG161" s="1"/>
      <c r="BH161" s="1"/>
      <c r="BI161" s="1"/>
      <c r="BJ161" s="1"/>
      <c r="BK161" s="1"/>
      <c r="BL161" s="1"/>
      <c r="BM161" s="1"/>
      <c r="BN161" s="1"/>
      <c r="BO161" s="1"/>
    </row>
    <row r="162" spans="1:67" ht="46.5" customHeight="1">
      <c r="A162" s="336"/>
      <c r="B162" s="336"/>
      <c r="C162" s="336"/>
      <c r="D162" s="336"/>
      <c r="E162" s="336"/>
      <c r="F162" s="36"/>
      <c r="G162" s="337"/>
      <c r="H162" s="36"/>
      <c r="I162" s="36"/>
      <c r="J162" s="36"/>
      <c r="K162" s="36"/>
      <c r="L162" s="36"/>
      <c r="M162" s="36"/>
      <c r="N162" s="36"/>
      <c r="O162" s="36"/>
      <c r="P162" s="36"/>
      <c r="Q162" s="337"/>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1"/>
      <c r="AR162" s="32"/>
      <c r="AS162" s="1"/>
      <c r="AT162" s="1"/>
      <c r="AU162" s="1"/>
      <c r="AV162" s="1"/>
      <c r="AW162" s="1"/>
      <c r="AX162" s="33"/>
      <c r="AY162" s="1"/>
      <c r="AZ162" s="1"/>
      <c r="BA162" s="32"/>
      <c r="BB162" s="32"/>
      <c r="BC162" s="1"/>
      <c r="BD162" s="1"/>
      <c r="BE162" s="1"/>
      <c r="BF162" s="1"/>
      <c r="BG162" s="1"/>
      <c r="BH162" s="1"/>
      <c r="BI162" s="1"/>
      <c r="BJ162" s="1"/>
      <c r="BK162" s="1"/>
      <c r="BL162" s="1"/>
      <c r="BM162" s="1"/>
      <c r="BN162" s="1"/>
      <c r="BO162" s="1"/>
    </row>
    <row r="163" spans="1:67" ht="46.5" customHeight="1">
      <c r="A163" s="336"/>
      <c r="B163" s="336"/>
      <c r="C163" s="336"/>
      <c r="D163" s="336"/>
      <c r="E163" s="336"/>
      <c r="F163" s="36"/>
      <c r="G163" s="337"/>
      <c r="H163" s="36"/>
      <c r="I163" s="36"/>
      <c r="J163" s="36"/>
      <c r="K163" s="36"/>
      <c r="L163" s="36"/>
      <c r="M163" s="36"/>
      <c r="N163" s="36"/>
      <c r="O163" s="36"/>
      <c r="P163" s="36"/>
      <c r="Q163" s="337"/>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1"/>
      <c r="AR163" s="32"/>
      <c r="AS163" s="1"/>
      <c r="AT163" s="1"/>
      <c r="AU163" s="1"/>
      <c r="AV163" s="1"/>
      <c r="AW163" s="1"/>
      <c r="AX163" s="33"/>
      <c r="AY163" s="1"/>
      <c r="AZ163" s="1"/>
      <c r="BA163" s="32"/>
      <c r="BB163" s="32"/>
      <c r="BC163" s="1"/>
      <c r="BD163" s="1"/>
      <c r="BE163" s="1"/>
      <c r="BF163" s="1"/>
      <c r="BG163" s="1"/>
      <c r="BH163" s="1"/>
      <c r="BI163" s="1"/>
      <c r="BJ163" s="1"/>
      <c r="BK163" s="1"/>
      <c r="BL163" s="1"/>
      <c r="BM163" s="1"/>
      <c r="BN163" s="1"/>
      <c r="BO163" s="1"/>
    </row>
    <row r="164" spans="1:67" ht="46.5" customHeight="1">
      <c r="A164" s="336"/>
      <c r="B164" s="336"/>
      <c r="C164" s="336"/>
      <c r="D164" s="336"/>
      <c r="E164" s="336"/>
      <c r="F164" s="36"/>
      <c r="G164" s="337"/>
      <c r="H164" s="36"/>
      <c r="I164" s="36"/>
      <c r="J164" s="36"/>
      <c r="K164" s="36"/>
      <c r="L164" s="36"/>
      <c r="M164" s="36"/>
      <c r="N164" s="36"/>
      <c r="O164" s="36"/>
      <c r="P164" s="36"/>
      <c r="Q164" s="337"/>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1"/>
      <c r="AR164" s="32"/>
      <c r="AS164" s="1"/>
      <c r="AT164" s="1"/>
      <c r="AU164" s="1"/>
      <c r="AV164" s="1"/>
      <c r="AW164" s="1"/>
      <c r="AX164" s="33"/>
      <c r="AY164" s="1"/>
      <c r="AZ164" s="1"/>
      <c r="BA164" s="32"/>
      <c r="BB164" s="32"/>
      <c r="BC164" s="1"/>
      <c r="BD164" s="1"/>
      <c r="BE164" s="1"/>
      <c r="BF164" s="1"/>
      <c r="BG164" s="1"/>
      <c r="BH164" s="1"/>
      <c r="BI164" s="1"/>
      <c r="BJ164" s="1"/>
      <c r="BK164" s="1"/>
      <c r="BL164" s="1"/>
      <c r="BM164" s="1"/>
      <c r="BN164" s="1"/>
      <c r="BO164" s="1"/>
    </row>
    <row r="165" spans="1:67" ht="46.5" customHeight="1">
      <c r="A165" s="336"/>
      <c r="B165" s="336"/>
      <c r="C165" s="336"/>
      <c r="D165" s="336"/>
      <c r="E165" s="336"/>
      <c r="F165" s="36"/>
      <c r="G165" s="337"/>
      <c r="H165" s="36"/>
      <c r="I165" s="36"/>
      <c r="J165" s="36"/>
      <c r="K165" s="36"/>
      <c r="L165" s="36"/>
      <c r="M165" s="36"/>
      <c r="N165" s="36"/>
      <c r="O165" s="36"/>
      <c r="P165" s="36"/>
      <c r="Q165" s="337"/>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1"/>
      <c r="AR165" s="32"/>
      <c r="AS165" s="1"/>
      <c r="AT165" s="1"/>
      <c r="AU165" s="1"/>
      <c r="AV165" s="1"/>
      <c r="AW165" s="1"/>
      <c r="AX165" s="33"/>
      <c r="AY165" s="1"/>
      <c r="AZ165" s="1"/>
      <c r="BA165" s="32"/>
      <c r="BB165" s="32"/>
      <c r="BC165" s="1"/>
      <c r="BD165" s="1"/>
      <c r="BE165" s="1"/>
      <c r="BF165" s="1"/>
      <c r="BG165" s="1"/>
      <c r="BH165" s="1"/>
      <c r="BI165" s="1"/>
      <c r="BJ165" s="1"/>
      <c r="BK165" s="1"/>
      <c r="BL165" s="1"/>
      <c r="BM165" s="1"/>
      <c r="BN165" s="1"/>
      <c r="BO165" s="1"/>
    </row>
    <row r="166" spans="1:67" ht="46.5" customHeight="1">
      <c r="A166" s="336"/>
      <c r="B166" s="336"/>
      <c r="C166" s="336"/>
      <c r="D166" s="336"/>
      <c r="E166" s="336"/>
      <c r="F166" s="36"/>
      <c r="G166" s="337"/>
      <c r="H166" s="36"/>
      <c r="I166" s="36"/>
      <c r="J166" s="36"/>
      <c r="K166" s="36"/>
      <c r="L166" s="36"/>
      <c r="M166" s="36"/>
      <c r="N166" s="36"/>
      <c r="O166" s="36"/>
      <c r="P166" s="36"/>
      <c r="Q166" s="337"/>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1"/>
      <c r="AR166" s="32"/>
      <c r="AS166" s="1"/>
      <c r="AT166" s="1"/>
      <c r="AU166" s="1"/>
      <c r="AV166" s="1"/>
      <c r="AW166" s="1"/>
      <c r="AX166" s="33"/>
      <c r="AY166" s="1"/>
      <c r="AZ166" s="1"/>
      <c r="BA166" s="32"/>
      <c r="BB166" s="32"/>
      <c r="BC166" s="1"/>
      <c r="BD166" s="1"/>
      <c r="BE166" s="1"/>
      <c r="BF166" s="1"/>
      <c r="BG166" s="1"/>
      <c r="BH166" s="1"/>
      <c r="BI166" s="1"/>
      <c r="BJ166" s="1"/>
      <c r="BK166" s="1"/>
      <c r="BL166" s="1"/>
      <c r="BM166" s="1"/>
      <c r="BN166" s="1"/>
      <c r="BO166" s="1"/>
    </row>
    <row r="167" spans="1:67" ht="46.5" customHeight="1">
      <c r="A167" s="336"/>
      <c r="B167" s="336"/>
      <c r="C167" s="336"/>
      <c r="D167" s="336"/>
      <c r="E167" s="336"/>
      <c r="F167" s="36"/>
      <c r="G167" s="337"/>
      <c r="H167" s="36"/>
      <c r="I167" s="36"/>
      <c r="J167" s="36"/>
      <c r="K167" s="36"/>
      <c r="L167" s="36"/>
      <c r="M167" s="36"/>
      <c r="N167" s="36"/>
      <c r="O167" s="36"/>
      <c r="P167" s="36"/>
      <c r="Q167" s="337"/>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1"/>
      <c r="AR167" s="32"/>
      <c r="AS167" s="1"/>
      <c r="AT167" s="1"/>
      <c r="AU167" s="1"/>
      <c r="AV167" s="1"/>
      <c r="AW167" s="1"/>
      <c r="AX167" s="33"/>
      <c r="AY167" s="1"/>
      <c r="AZ167" s="1"/>
      <c r="BA167" s="32"/>
      <c r="BB167" s="32"/>
      <c r="BC167" s="1"/>
      <c r="BD167" s="1"/>
      <c r="BE167" s="1"/>
      <c r="BF167" s="1"/>
      <c r="BG167" s="1"/>
      <c r="BH167" s="1"/>
      <c r="BI167" s="1"/>
      <c r="BJ167" s="1"/>
      <c r="BK167" s="1"/>
      <c r="BL167" s="1"/>
      <c r="BM167" s="1"/>
      <c r="BN167" s="1"/>
      <c r="BO167" s="1"/>
    </row>
    <row r="168" spans="1:67" ht="46.5" customHeight="1">
      <c r="A168" s="336"/>
      <c r="B168" s="336"/>
      <c r="C168" s="336"/>
      <c r="D168" s="336"/>
      <c r="E168" s="336"/>
      <c r="F168" s="36"/>
      <c r="G168" s="337"/>
      <c r="H168" s="36"/>
      <c r="I168" s="36"/>
      <c r="J168" s="36"/>
      <c r="K168" s="36"/>
      <c r="L168" s="36"/>
      <c r="M168" s="36"/>
      <c r="N168" s="36"/>
      <c r="O168" s="36"/>
      <c r="P168" s="36"/>
      <c r="Q168" s="337"/>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1"/>
      <c r="AR168" s="32"/>
      <c r="AS168" s="1"/>
      <c r="AT168" s="1"/>
      <c r="AU168" s="1"/>
      <c r="AV168" s="1"/>
      <c r="AW168" s="1"/>
      <c r="AX168" s="33"/>
      <c r="AY168" s="1"/>
      <c r="AZ168" s="1"/>
      <c r="BA168" s="32"/>
      <c r="BB168" s="32"/>
      <c r="BC168" s="1"/>
      <c r="BD168" s="1"/>
      <c r="BE168" s="1"/>
      <c r="BF168" s="1"/>
      <c r="BG168" s="1"/>
      <c r="BH168" s="1"/>
      <c r="BI168" s="1"/>
      <c r="BJ168" s="1"/>
      <c r="BK168" s="1"/>
      <c r="BL168" s="1"/>
      <c r="BM168" s="1"/>
      <c r="BN168" s="1"/>
      <c r="BO168" s="1"/>
    </row>
    <row r="169" spans="1:67" ht="46.5" customHeight="1">
      <c r="A169" s="336"/>
      <c r="B169" s="336"/>
      <c r="C169" s="336"/>
      <c r="D169" s="336"/>
      <c r="E169" s="336"/>
      <c r="F169" s="36"/>
      <c r="G169" s="337"/>
      <c r="H169" s="36"/>
      <c r="I169" s="36"/>
      <c r="J169" s="36"/>
      <c r="K169" s="36"/>
      <c r="L169" s="36"/>
      <c r="M169" s="36"/>
      <c r="N169" s="36"/>
      <c r="O169" s="36"/>
      <c r="P169" s="36"/>
      <c r="Q169" s="337"/>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1"/>
      <c r="AR169" s="32"/>
      <c r="AS169" s="1"/>
      <c r="AT169" s="1"/>
      <c r="AU169" s="1"/>
      <c r="AV169" s="1"/>
      <c r="AW169" s="1"/>
      <c r="AX169" s="33"/>
      <c r="AY169" s="1"/>
      <c r="AZ169" s="1"/>
      <c r="BA169" s="32"/>
      <c r="BB169" s="32"/>
      <c r="BC169" s="1"/>
      <c r="BD169" s="1"/>
      <c r="BE169" s="1"/>
      <c r="BF169" s="1"/>
      <c r="BG169" s="1"/>
      <c r="BH169" s="1"/>
      <c r="BI169" s="1"/>
      <c r="BJ169" s="1"/>
      <c r="BK169" s="1"/>
      <c r="BL169" s="1"/>
      <c r="BM169" s="1"/>
      <c r="BN169" s="1"/>
      <c r="BO169" s="1"/>
    </row>
    <row r="170" spans="1:67" ht="46.5" customHeight="1">
      <c r="A170" s="336"/>
      <c r="B170" s="336"/>
      <c r="C170" s="336"/>
      <c r="D170" s="336"/>
      <c r="E170" s="336"/>
      <c r="F170" s="36"/>
      <c r="G170" s="337"/>
      <c r="H170" s="36"/>
      <c r="I170" s="36"/>
      <c r="J170" s="36"/>
      <c r="K170" s="36"/>
      <c r="L170" s="36"/>
      <c r="M170" s="36"/>
      <c r="N170" s="36"/>
      <c r="O170" s="36"/>
      <c r="P170" s="36"/>
      <c r="Q170" s="337"/>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1"/>
      <c r="AR170" s="32"/>
      <c r="AS170" s="1"/>
      <c r="AT170" s="1"/>
      <c r="AU170" s="1"/>
      <c r="AV170" s="1"/>
      <c r="AW170" s="1"/>
      <c r="AX170" s="33"/>
      <c r="AY170" s="1"/>
      <c r="AZ170" s="1"/>
      <c r="BA170" s="32"/>
      <c r="BB170" s="32"/>
      <c r="BC170" s="1"/>
      <c r="BD170" s="1"/>
      <c r="BE170" s="1"/>
      <c r="BF170" s="1"/>
      <c r="BG170" s="1"/>
      <c r="BH170" s="1"/>
      <c r="BI170" s="1"/>
      <c r="BJ170" s="1"/>
      <c r="BK170" s="1"/>
      <c r="BL170" s="1"/>
      <c r="BM170" s="1"/>
      <c r="BN170" s="1"/>
      <c r="BO170" s="1"/>
    </row>
    <row r="171" spans="1:67" ht="46.5" customHeight="1">
      <c r="A171" s="336"/>
      <c r="B171" s="336"/>
      <c r="C171" s="336"/>
      <c r="D171" s="336"/>
      <c r="E171" s="336"/>
      <c r="F171" s="36"/>
      <c r="G171" s="337"/>
      <c r="H171" s="36"/>
      <c r="I171" s="36"/>
      <c r="J171" s="36"/>
      <c r="K171" s="36"/>
      <c r="L171" s="36"/>
      <c r="M171" s="36"/>
      <c r="N171" s="36"/>
      <c r="O171" s="36"/>
      <c r="P171" s="36"/>
      <c r="Q171" s="337"/>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1"/>
      <c r="AR171" s="32"/>
      <c r="AS171" s="1"/>
      <c r="AT171" s="1"/>
      <c r="AU171" s="1"/>
      <c r="AV171" s="1"/>
      <c r="AW171" s="1"/>
      <c r="AX171" s="33"/>
      <c r="AY171" s="1"/>
      <c r="AZ171" s="1"/>
      <c r="BA171" s="32"/>
      <c r="BB171" s="32"/>
      <c r="BC171" s="1"/>
      <c r="BD171" s="1"/>
      <c r="BE171" s="1"/>
      <c r="BF171" s="1"/>
      <c r="BG171" s="1"/>
      <c r="BH171" s="1"/>
      <c r="BI171" s="1"/>
      <c r="BJ171" s="1"/>
      <c r="BK171" s="1"/>
      <c r="BL171" s="1"/>
      <c r="BM171" s="1"/>
      <c r="BN171" s="1"/>
      <c r="BO171" s="1"/>
    </row>
    <row r="172" spans="1:67" ht="46.5" customHeight="1">
      <c r="A172" s="336"/>
      <c r="B172" s="336"/>
      <c r="C172" s="336"/>
      <c r="D172" s="336"/>
      <c r="E172" s="336"/>
      <c r="F172" s="36"/>
      <c r="G172" s="337"/>
      <c r="H172" s="36"/>
      <c r="I172" s="36"/>
      <c r="J172" s="36"/>
      <c r="K172" s="36"/>
      <c r="L172" s="36"/>
      <c r="M172" s="36"/>
      <c r="N172" s="36"/>
      <c r="O172" s="36"/>
      <c r="P172" s="36"/>
      <c r="Q172" s="337"/>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1"/>
      <c r="AR172" s="32"/>
      <c r="AS172" s="1"/>
      <c r="AT172" s="1"/>
      <c r="AU172" s="1"/>
      <c r="AV172" s="1"/>
      <c r="AW172" s="1"/>
      <c r="AX172" s="33"/>
      <c r="AY172" s="1"/>
      <c r="AZ172" s="1"/>
      <c r="BA172" s="32"/>
      <c r="BB172" s="32"/>
      <c r="BC172" s="1"/>
      <c r="BD172" s="1"/>
      <c r="BE172" s="1"/>
      <c r="BF172" s="1"/>
      <c r="BG172" s="1"/>
      <c r="BH172" s="1"/>
      <c r="BI172" s="1"/>
      <c r="BJ172" s="1"/>
      <c r="BK172" s="1"/>
      <c r="BL172" s="1"/>
      <c r="BM172" s="1"/>
      <c r="BN172" s="1"/>
      <c r="BO172" s="1"/>
    </row>
    <row r="173" spans="1:67" ht="46.5" customHeight="1">
      <c r="A173" s="336"/>
      <c r="B173" s="336"/>
      <c r="C173" s="336"/>
      <c r="D173" s="336"/>
      <c r="E173" s="336"/>
      <c r="F173" s="36"/>
      <c r="G173" s="337"/>
      <c r="H173" s="36"/>
      <c r="I173" s="36"/>
      <c r="J173" s="36"/>
      <c r="K173" s="36"/>
      <c r="L173" s="36"/>
      <c r="M173" s="36"/>
      <c r="N173" s="36"/>
      <c r="O173" s="36"/>
      <c r="P173" s="36"/>
      <c r="Q173" s="337"/>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1"/>
      <c r="AR173" s="32"/>
      <c r="AS173" s="1"/>
      <c r="AT173" s="1"/>
      <c r="AU173" s="1"/>
      <c r="AV173" s="1"/>
      <c r="AW173" s="1"/>
      <c r="AX173" s="33"/>
      <c r="AY173" s="1"/>
      <c r="AZ173" s="1"/>
      <c r="BA173" s="32"/>
      <c r="BB173" s="32"/>
      <c r="BC173" s="1"/>
      <c r="BD173" s="1"/>
      <c r="BE173" s="1"/>
      <c r="BF173" s="1"/>
      <c r="BG173" s="1"/>
      <c r="BH173" s="1"/>
      <c r="BI173" s="1"/>
      <c r="BJ173" s="1"/>
      <c r="BK173" s="1"/>
      <c r="BL173" s="1"/>
      <c r="BM173" s="1"/>
      <c r="BN173" s="1"/>
      <c r="BO173" s="1"/>
    </row>
    <row r="174" spans="1:67" ht="46.5" customHeight="1">
      <c r="A174" s="336"/>
      <c r="B174" s="336"/>
      <c r="C174" s="336"/>
      <c r="D174" s="336"/>
      <c r="E174" s="336"/>
      <c r="F174" s="36"/>
      <c r="G174" s="337"/>
      <c r="H174" s="36"/>
      <c r="I174" s="36"/>
      <c r="J174" s="36"/>
      <c r="K174" s="36"/>
      <c r="L174" s="36"/>
      <c r="M174" s="36"/>
      <c r="N174" s="36"/>
      <c r="O174" s="36"/>
      <c r="P174" s="36"/>
      <c r="Q174" s="337"/>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1"/>
      <c r="AR174" s="32"/>
      <c r="AS174" s="1"/>
      <c r="AT174" s="1"/>
      <c r="AU174" s="1"/>
      <c r="AV174" s="1"/>
      <c r="AW174" s="1"/>
      <c r="AX174" s="33"/>
      <c r="AY174" s="1"/>
      <c r="AZ174" s="1"/>
      <c r="BA174" s="32"/>
      <c r="BB174" s="32"/>
      <c r="BC174" s="1"/>
      <c r="BD174" s="1"/>
      <c r="BE174" s="1"/>
      <c r="BF174" s="1"/>
      <c r="BG174" s="1"/>
      <c r="BH174" s="1"/>
      <c r="BI174" s="1"/>
      <c r="BJ174" s="1"/>
      <c r="BK174" s="1"/>
      <c r="BL174" s="1"/>
      <c r="BM174" s="1"/>
      <c r="BN174" s="1"/>
      <c r="BO174" s="1"/>
    </row>
    <row r="175" spans="1:67" ht="46.5" customHeight="1">
      <c r="A175" s="336"/>
      <c r="B175" s="336"/>
      <c r="C175" s="336"/>
      <c r="D175" s="336"/>
      <c r="E175" s="336"/>
      <c r="F175" s="36"/>
      <c r="G175" s="337"/>
      <c r="H175" s="36"/>
      <c r="I175" s="36"/>
      <c r="J175" s="36"/>
      <c r="K175" s="36"/>
      <c r="L175" s="36"/>
      <c r="M175" s="36"/>
      <c r="N175" s="36"/>
      <c r="O175" s="36"/>
      <c r="P175" s="36"/>
      <c r="Q175" s="337"/>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1"/>
      <c r="AR175" s="32"/>
      <c r="AS175" s="1"/>
      <c r="AT175" s="1"/>
      <c r="AU175" s="1"/>
      <c r="AV175" s="1"/>
      <c r="AW175" s="1"/>
      <c r="AX175" s="33"/>
      <c r="AY175" s="1"/>
      <c r="AZ175" s="1"/>
      <c r="BA175" s="32"/>
      <c r="BB175" s="32"/>
      <c r="BC175" s="1"/>
      <c r="BD175" s="1"/>
      <c r="BE175" s="1"/>
      <c r="BF175" s="1"/>
      <c r="BG175" s="1"/>
      <c r="BH175" s="1"/>
      <c r="BI175" s="1"/>
      <c r="BJ175" s="1"/>
      <c r="BK175" s="1"/>
      <c r="BL175" s="1"/>
      <c r="BM175" s="1"/>
      <c r="BN175" s="1"/>
      <c r="BO175" s="1"/>
    </row>
    <row r="176" spans="1:67" ht="46.5" customHeight="1">
      <c r="A176" s="336"/>
      <c r="B176" s="336"/>
      <c r="C176" s="336"/>
      <c r="D176" s="336"/>
      <c r="E176" s="336"/>
      <c r="F176" s="36"/>
      <c r="G176" s="337"/>
      <c r="H176" s="36"/>
      <c r="I176" s="36"/>
      <c r="J176" s="36"/>
      <c r="K176" s="36"/>
      <c r="L176" s="36"/>
      <c r="M176" s="36"/>
      <c r="N176" s="36"/>
      <c r="O176" s="36"/>
      <c r="P176" s="36"/>
      <c r="Q176" s="337"/>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1"/>
      <c r="AR176" s="32"/>
      <c r="AS176" s="1"/>
      <c r="AT176" s="1"/>
      <c r="AU176" s="1"/>
      <c r="AV176" s="1"/>
      <c r="AW176" s="1"/>
      <c r="AX176" s="33"/>
      <c r="AY176" s="1"/>
      <c r="AZ176" s="1"/>
      <c r="BA176" s="32"/>
      <c r="BB176" s="32"/>
      <c r="BC176" s="1"/>
      <c r="BD176" s="1"/>
      <c r="BE176" s="1"/>
      <c r="BF176" s="1"/>
      <c r="BG176" s="1"/>
      <c r="BH176" s="1"/>
      <c r="BI176" s="1"/>
      <c r="BJ176" s="1"/>
      <c r="BK176" s="1"/>
      <c r="BL176" s="1"/>
      <c r="BM176" s="1"/>
      <c r="BN176" s="1"/>
      <c r="BO176" s="1"/>
    </row>
    <row r="177" spans="1:67" ht="46.5" customHeight="1">
      <c r="A177" s="336"/>
      <c r="B177" s="336"/>
      <c r="C177" s="336"/>
      <c r="D177" s="336"/>
      <c r="E177" s="336"/>
      <c r="F177" s="36"/>
      <c r="G177" s="337"/>
      <c r="H177" s="36"/>
      <c r="I177" s="36"/>
      <c r="J177" s="36"/>
      <c r="K177" s="36"/>
      <c r="L177" s="36"/>
      <c r="M177" s="36"/>
      <c r="N177" s="36"/>
      <c r="O177" s="36"/>
      <c r="P177" s="36"/>
      <c r="Q177" s="337"/>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1"/>
      <c r="AR177" s="32"/>
      <c r="AS177" s="1"/>
      <c r="AT177" s="1"/>
      <c r="AU177" s="1"/>
      <c r="AV177" s="1"/>
      <c r="AW177" s="1"/>
      <c r="AX177" s="33"/>
      <c r="AY177" s="1"/>
      <c r="AZ177" s="1"/>
      <c r="BA177" s="32"/>
      <c r="BB177" s="32"/>
      <c r="BC177" s="1"/>
      <c r="BD177" s="1"/>
      <c r="BE177" s="1"/>
      <c r="BF177" s="1"/>
      <c r="BG177" s="1"/>
      <c r="BH177" s="1"/>
      <c r="BI177" s="1"/>
      <c r="BJ177" s="1"/>
      <c r="BK177" s="1"/>
      <c r="BL177" s="1"/>
      <c r="BM177" s="1"/>
      <c r="BN177" s="1"/>
      <c r="BO177" s="1"/>
    </row>
    <row r="178" spans="1:67" ht="46.5" customHeight="1">
      <c r="A178" s="336"/>
      <c r="B178" s="336"/>
      <c r="C178" s="336"/>
      <c r="D178" s="336"/>
      <c r="E178" s="336"/>
      <c r="F178" s="36"/>
      <c r="G178" s="337"/>
      <c r="H178" s="36"/>
      <c r="I178" s="36"/>
      <c r="J178" s="36"/>
      <c r="K178" s="36"/>
      <c r="L178" s="36"/>
      <c r="M178" s="36"/>
      <c r="N178" s="36"/>
      <c r="O178" s="36"/>
      <c r="P178" s="36"/>
      <c r="Q178" s="337"/>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1"/>
      <c r="AR178" s="32"/>
      <c r="AS178" s="1"/>
      <c r="AT178" s="1"/>
      <c r="AU178" s="1"/>
      <c r="AV178" s="1"/>
      <c r="AW178" s="1"/>
      <c r="AX178" s="33"/>
      <c r="AY178" s="1"/>
      <c r="AZ178" s="1"/>
      <c r="BA178" s="32"/>
      <c r="BB178" s="32"/>
      <c r="BC178" s="1"/>
      <c r="BD178" s="1"/>
      <c r="BE178" s="1"/>
      <c r="BF178" s="1"/>
      <c r="BG178" s="1"/>
      <c r="BH178" s="1"/>
      <c r="BI178" s="1"/>
      <c r="BJ178" s="1"/>
      <c r="BK178" s="1"/>
      <c r="BL178" s="1"/>
      <c r="BM178" s="1"/>
      <c r="BN178" s="1"/>
      <c r="BO178" s="1"/>
    </row>
    <row r="179" spans="1:67" ht="46.5" customHeight="1">
      <c r="A179" s="336"/>
      <c r="B179" s="336"/>
      <c r="C179" s="336"/>
      <c r="D179" s="336"/>
      <c r="E179" s="336"/>
      <c r="F179" s="36"/>
      <c r="G179" s="337"/>
      <c r="H179" s="36"/>
      <c r="I179" s="36"/>
      <c r="J179" s="36"/>
      <c r="K179" s="36"/>
      <c r="L179" s="36"/>
      <c r="M179" s="36"/>
      <c r="N179" s="36"/>
      <c r="O179" s="36"/>
      <c r="P179" s="36"/>
      <c r="Q179" s="337"/>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1"/>
      <c r="AR179" s="32"/>
      <c r="AS179" s="1"/>
      <c r="AT179" s="1"/>
      <c r="AU179" s="1"/>
      <c r="AV179" s="1"/>
      <c r="AW179" s="1"/>
      <c r="AX179" s="33"/>
      <c r="AY179" s="1"/>
      <c r="AZ179" s="1"/>
      <c r="BA179" s="32"/>
      <c r="BB179" s="32"/>
      <c r="BC179" s="1"/>
      <c r="BD179" s="1"/>
      <c r="BE179" s="1"/>
      <c r="BF179" s="1"/>
      <c r="BG179" s="1"/>
      <c r="BH179" s="1"/>
      <c r="BI179" s="1"/>
      <c r="BJ179" s="1"/>
      <c r="BK179" s="1"/>
      <c r="BL179" s="1"/>
      <c r="BM179" s="1"/>
      <c r="BN179" s="1"/>
      <c r="BO179" s="1"/>
    </row>
    <row r="180" spans="1:67" ht="46.5" customHeight="1">
      <c r="A180" s="336"/>
      <c r="B180" s="336"/>
      <c r="C180" s="336"/>
      <c r="D180" s="336"/>
      <c r="E180" s="336"/>
      <c r="F180" s="36"/>
      <c r="G180" s="337"/>
      <c r="H180" s="36"/>
      <c r="I180" s="36"/>
      <c r="J180" s="36"/>
      <c r="K180" s="36"/>
      <c r="L180" s="36"/>
      <c r="M180" s="36"/>
      <c r="N180" s="36"/>
      <c r="O180" s="36"/>
      <c r="P180" s="36"/>
      <c r="Q180" s="337"/>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1"/>
      <c r="AR180" s="32"/>
      <c r="AS180" s="1"/>
      <c r="AT180" s="1"/>
      <c r="AU180" s="1"/>
      <c r="AV180" s="1"/>
      <c r="AW180" s="1"/>
      <c r="AX180" s="33"/>
      <c r="AY180" s="1"/>
      <c r="AZ180" s="1"/>
      <c r="BA180" s="32"/>
      <c r="BB180" s="32"/>
      <c r="BC180" s="1"/>
      <c r="BD180" s="1"/>
      <c r="BE180" s="1"/>
      <c r="BF180" s="1"/>
      <c r="BG180" s="1"/>
      <c r="BH180" s="1"/>
      <c r="BI180" s="1"/>
      <c r="BJ180" s="1"/>
      <c r="BK180" s="1"/>
      <c r="BL180" s="1"/>
      <c r="BM180" s="1"/>
      <c r="BN180" s="1"/>
      <c r="BO180" s="1"/>
    </row>
    <row r="181" spans="1:67" ht="46.5" customHeight="1">
      <c r="A181" s="336"/>
      <c r="B181" s="336"/>
      <c r="C181" s="336"/>
      <c r="D181" s="336"/>
      <c r="E181" s="336"/>
      <c r="F181" s="36"/>
      <c r="G181" s="337"/>
      <c r="H181" s="36"/>
      <c r="I181" s="36"/>
      <c r="J181" s="36"/>
      <c r="K181" s="36"/>
      <c r="L181" s="36"/>
      <c r="M181" s="36"/>
      <c r="N181" s="36"/>
      <c r="O181" s="36"/>
      <c r="P181" s="36"/>
      <c r="Q181" s="337"/>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1"/>
      <c r="AR181" s="32"/>
      <c r="AS181" s="1"/>
      <c r="AT181" s="1"/>
      <c r="AU181" s="1"/>
      <c r="AV181" s="1"/>
      <c r="AW181" s="1"/>
      <c r="AX181" s="33"/>
      <c r="AY181" s="1"/>
      <c r="AZ181" s="1"/>
      <c r="BA181" s="32"/>
      <c r="BB181" s="32"/>
      <c r="BC181" s="1"/>
      <c r="BD181" s="1"/>
      <c r="BE181" s="1"/>
      <c r="BF181" s="1"/>
      <c r="BG181" s="1"/>
      <c r="BH181" s="1"/>
      <c r="BI181" s="1"/>
      <c r="BJ181" s="1"/>
      <c r="BK181" s="1"/>
      <c r="BL181" s="1"/>
      <c r="BM181" s="1"/>
      <c r="BN181" s="1"/>
      <c r="BO181" s="1"/>
    </row>
    <row r="182" spans="1:67" ht="46.5" customHeight="1">
      <c r="A182" s="336"/>
      <c r="B182" s="336"/>
      <c r="C182" s="336"/>
      <c r="D182" s="336"/>
      <c r="E182" s="336"/>
      <c r="F182" s="36"/>
      <c r="G182" s="337"/>
      <c r="H182" s="36"/>
      <c r="I182" s="36"/>
      <c r="J182" s="36"/>
      <c r="K182" s="36"/>
      <c r="L182" s="36"/>
      <c r="M182" s="36"/>
      <c r="N182" s="36"/>
      <c r="O182" s="36"/>
      <c r="P182" s="36"/>
      <c r="Q182" s="337"/>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1"/>
      <c r="AR182" s="32"/>
      <c r="AS182" s="1"/>
      <c r="AT182" s="1"/>
      <c r="AU182" s="1"/>
      <c r="AV182" s="1"/>
      <c r="AW182" s="1"/>
      <c r="AX182" s="33"/>
      <c r="AY182" s="1"/>
      <c r="AZ182" s="1"/>
      <c r="BA182" s="32"/>
      <c r="BB182" s="32"/>
      <c r="BC182" s="1"/>
      <c r="BD182" s="1"/>
      <c r="BE182" s="1"/>
      <c r="BF182" s="1"/>
      <c r="BG182" s="1"/>
      <c r="BH182" s="1"/>
      <c r="BI182" s="1"/>
      <c r="BJ182" s="1"/>
      <c r="BK182" s="1"/>
      <c r="BL182" s="1"/>
      <c r="BM182" s="1"/>
      <c r="BN182" s="1"/>
      <c r="BO182" s="1"/>
    </row>
    <row r="183" spans="1:67" ht="46.5" customHeight="1">
      <c r="A183" s="336"/>
      <c r="B183" s="336"/>
      <c r="C183" s="336"/>
      <c r="D183" s="336"/>
      <c r="E183" s="336"/>
      <c r="F183" s="36"/>
      <c r="G183" s="337"/>
      <c r="H183" s="36"/>
      <c r="I183" s="36"/>
      <c r="J183" s="36"/>
      <c r="K183" s="36"/>
      <c r="L183" s="36"/>
      <c r="M183" s="36"/>
      <c r="N183" s="36"/>
      <c r="O183" s="36"/>
      <c r="P183" s="36"/>
      <c r="Q183" s="337"/>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1"/>
      <c r="AR183" s="32"/>
      <c r="AS183" s="1"/>
      <c r="AT183" s="1"/>
      <c r="AU183" s="1"/>
      <c r="AV183" s="1"/>
      <c r="AW183" s="1"/>
      <c r="AX183" s="33"/>
      <c r="AY183" s="1"/>
      <c r="AZ183" s="1"/>
      <c r="BA183" s="32"/>
      <c r="BB183" s="32"/>
      <c r="BC183" s="1"/>
      <c r="BD183" s="1"/>
      <c r="BE183" s="1"/>
      <c r="BF183" s="1"/>
      <c r="BG183" s="1"/>
      <c r="BH183" s="1"/>
      <c r="BI183" s="1"/>
      <c r="BJ183" s="1"/>
      <c r="BK183" s="1"/>
      <c r="BL183" s="1"/>
      <c r="BM183" s="1"/>
      <c r="BN183" s="1"/>
      <c r="BO183" s="1"/>
    </row>
    <row r="184" spans="1:67" ht="46.5" customHeight="1">
      <c r="A184" s="336"/>
      <c r="B184" s="336"/>
      <c r="C184" s="336"/>
      <c r="D184" s="336"/>
      <c r="E184" s="336"/>
      <c r="F184" s="36"/>
      <c r="G184" s="337"/>
      <c r="H184" s="36"/>
      <c r="I184" s="36"/>
      <c r="J184" s="36"/>
      <c r="K184" s="36"/>
      <c r="L184" s="36"/>
      <c r="M184" s="36"/>
      <c r="N184" s="36"/>
      <c r="O184" s="36"/>
      <c r="P184" s="36"/>
      <c r="Q184" s="337"/>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1"/>
      <c r="AR184" s="32"/>
      <c r="AS184" s="1"/>
      <c r="AT184" s="1"/>
      <c r="AU184" s="1"/>
      <c r="AV184" s="1"/>
      <c r="AW184" s="1"/>
      <c r="AX184" s="33"/>
      <c r="AY184" s="1"/>
      <c r="AZ184" s="1"/>
      <c r="BA184" s="32"/>
      <c r="BB184" s="32"/>
      <c r="BC184" s="1"/>
      <c r="BD184" s="1"/>
      <c r="BE184" s="1"/>
      <c r="BF184" s="1"/>
      <c r="BG184" s="1"/>
      <c r="BH184" s="1"/>
      <c r="BI184" s="1"/>
      <c r="BJ184" s="1"/>
      <c r="BK184" s="1"/>
      <c r="BL184" s="1"/>
      <c r="BM184" s="1"/>
      <c r="BN184" s="1"/>
      <c r="BO184" s="1"/>
    </row>
    <row r="185" spans="1:67" ht="46.5" customHeight="1">
      <c r="A185" s="336"/>
      <c r="B185" s="336"/>
      <c r="C185" s="336"/>
      <c r="D185" s="336"/>
      <c r="E185" s="336"/>
      <c r="F185" s="36"/>
      <c r="G185" s="337"/>
      <c r="H185" s="36"/>
      <c r="I185" s="36"/>
      <c r="J185" s="36"/>
      <c r="K185" s="36"/>
      <c r="L185" s="36"/>
      <c r="M185" s="36"/>
      <c r="N185" s="36"/>
      <c r="O185" s="36"/>
      <c r="P185" s="36"/>
      <c r="Q185" s="337"/>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1"/>
      <c r="AR185" s="32"/>
      <c r="AS185" s="1"/>
      <c r="AT185" s="1"/>
      <c r="AU185" s="1"/>
      <c r="AV185" s="1"/>
      <c r="AW185" s="1"/>
      <c r="AX185" s="33"/>
      <c r="AY185" s="1"/>
      <c r="AZ185" s="1"/>
      <c r="BA185" s="32"/>
      <c r="BB185" s="32"/>
      <c r="BC185" s="1"/>
      <c r="BD185" s="1"/>
      <c r="BE185" s="1"/>
      <c r="BF185" s="1"/>
      <c r="BG185" s="1"/>
      <c r="BH185" s="1"/>
      <c r="BI185" s="1"/>
      <c r="BJ185" s="1"/>
      <c r="BK185" s="1"/>
      <c r="BL185" s="1"/>
      <c r="BM185" s="1"/>
      <c r="BN185" s="1"/>
      <c r="BO185" s="1"/>
    </row>
    <row r="186" spans="1:67" ht="46.5" customHeight="1">
      <c r="A186" s="336"/>
      <c r="B186" s="336"/>
      <c r="C186" s="336"/>
      <c r="D186" s="336"/>
      <c r="E186" s="336"/>
      <c r="F186" s="36"/>
      <c r="G186" s="337"/>
      <c r="H186" s="36"/>
      <c r="I186" s="36"/>
      <c r="J186" s="36"/>
      <c r="K186" s="36"/>
      <c r="L186" s="36"/>
      <c r="M186" s="36"/>
      <c r="N186" s="36"/>
      <c r="O186" s="36"/>
      <c r="P186" s="36"/>
      <c r="Q186" s="337"/>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1"/>
      <c r="AR186" s="32"/>
      <c r="AS186" s="1"/>
      <c r="AT186" s="1"/>
      <c r="AU186" s="1"/>
      <c r="AV186" s="1"/>
      <c r="AW186" s="1"/>
      <c r="AX186" s="33"/>
      <c r="AY186" s="1"/>
      <c r="AZ186" s="1"/>
      <c r="BA186" s="32"/>
      <c r="BB186" s="32"/>
      <c r="BC186" s="1"/>
      <c r="BD186" s="1"/>
      <c r="BE186" s="1"/>
      <c r="BF186" s="1"/>
      <c r="BG186" s="1"/>
      <c r="BH186" s="1"/>
      <c r="BI186" s="1"/>
      <c r="BJ186" s="1"/>
      <c r="BK186" s="1"/>
      <c r="BL186" s="1"/>
      <c r="BM186" s="1"/>
      <c r="BN186" s="1"/>
      <c r="BO186" s="1"/>
    </row>
    <row r="187" spans="1:67" ht="46.5" customHeight="1">
      <c r="A187" s="336"/>
      <c r="B187" s="336"/>
      <c r="C187" s="336"/>
      <c r="D187" s="336"/>
      <c r="E187" s="336"/>
      <c r="F187" s="36"/>
      <c r="G187" s="337"/>
      <c r="H187" s="36"/>
      <c r="I187" s="36"/>
      <c r="J187" s="36"/>
      <c r="K187" s="36"/>
      <c r="L187" s="36"/>
      <c r="M187" s="36"/>
      <c r="N187" s="36"/>
      <c r="O187" s="36"/>
      <c r="P187" s="36"/>
      <c r="Q187" s="337"/>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1"/>
      <c r="AR187" s="32"/>
      <c r="AS187" s="1"/>
      <c r="AT187" s="1"/>
      <c r="AU187" s="1"/>
      <c r="AV187" s="1"/>
      <c r="AW187" s="1"/>
      <c r="AX187" s="33"/>
      <c r="AY187" s="1"/>
      <c r="AZ187" s="1"/>
      <c r="BA187" s="32"/>
      <c r="BB187" s="32"/>
      <c r="BC187" s="1"/>
      <c r="BD187" s="1"/>
      <c r="BE187" s="1"/>
      <c r="BF187" s="1"/>
      <c r="BG187" s="1"/>
      <c r="BH187" s="1"/>
      <c r="BI187" s="1"/>
      <c r="BJ187" s="1"/>
      <c r="BK187" s="1"/>
      <c r="BL187" s="1"/>
      <c r="BM187" s="1"/>
      <c r="BN187" s="1"/>
      <c r="BO187" s="1"/>
    </row>
    <row r="188" spans="1:67" ht="46.5" customHeight="1">
      <c r="A188" s="336"/>
      <c r="B188" s="336"/>
      <c r="C188" s="336"/>
      <c r="D188" s="336"/>
      <c r="E188" s="336"/>
      <c r="F188" s="36"/>
      <c r="G188" s="337"/>
      <c r="H188" s="36"/>
      <c r="I188" s="36"/>
      <c r="J188" s="36"/>
      <c r="K188" s="36"/>
      <c r="L188" s="36"/>
      <c r="M188" s="36"/>
      <c r="N188" s="36"/>
      <c r="O188" s="36"/>
      <c r="P188" s="36"/>
      <c r="Q188" s="337"/>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1"/>
      <c r="AR188" s="32"/>
      <c r="AS188" s="1"/>
      <c r="AT188" s="1"/>
      <c r="AU188" s="1"/>
      <c r="AV188" s="1"/>
      <c r="AW188" s="1"/>
      <c r="AX188" s="33"/>
      <c r="AY188" s="1"/>
      <c r="AZ188" s="1"/>
      <c r="BA188" s="32"/>
      <c r="BB188" s="32"/>
      <c r="BC188" s="1"/>
      <c r="BD188" s="1"/>
      <c r="BE188" s="1"/>
      <c r="BF188" s="1"/>
      <c r="BG188" s="1"/>
      <c r="BH188" s="1"/>
      <c r="BI188" s="1"/>
      <c r="BJ188" s="1"/>
      <c r="BK188" s="1"/>
      <c r="BL188" s="1"/>
      <c r="BM188" s="1"/>
      <c r="BN188" s="1"/>
      <c r="BO188" s="1"/>
    </row>
    <row r="189" spans="1:67" ht="46.5" customHeight="1">
      <c r="A189" s="336"/>
      <c r="B189" s="336"/>
      <c r="C189" s="336"/>
      <c r="D189" s="336"/>
      <c r="E189" s="336"/>
      <c r="F189" s="36"/>
      <c r="G189" s="337"/>
      <c r="H189" s="36"/>
      <c r="I189" s="36"/>
      <c r="J189" s="36"/>
      <c r="K189" s="36"/>
      <c r="L189" s="36"/>
      <c r="M189" s="36"/>
      <c r="N189" s="36"/>
      <c r="O189" s="36"/>
      <c r="P189" s="36"/>
      <c r="Q189" s="337"/>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1"/>
      <c r="AR189" s="32"/>
      <c r="AS189" s="1"/>
      <c r="AT189" s="1"/>
      <c r="AU189" s="1"/>
      <c r="AV189" s="1"/>
      <c r="AW189" s="1"/>
      <c r="AX189" s="33"/>
      <c r="AY189" s="1"/>
      <c r="AZ189" s="1"/>
      <c r="BA189" s="32"/>
      <c r="BB189" s="32"/>
      <c r="BC189" s="1"/>
      <c r="BD189" s="1"/>
      <c r="BE189" s="1"/>
      <c r="BF189" s="1"/>
      <c r="BG189" s="1"/>
      <c r="BH189" s="1"/>
      <c r="BI189" s="1"/>
      <c r="BJ189" s="1"/>
      <c r="BK189" s="1"/>
      <c r="BL189" s="1"/>
      <c r="BM189" s="1"/>
      <c r="BN189" s="1"/>
      <c r="BO189" s="1"/>
    </row>
    <row r="190" spans="1:67" ht="46.5" customHeight="1">
      <c r="A190" s="336"/>
      <c r="B190" s="336"/>
      <c r="C190" s="336"/>
      <c r="D190" s="336"/>
      <c r="E190" s="336"/>
      <c r="F190" s="36"/>
      <c r="G190" s="337"/>
      <c r="H190" s="36"/>
      <c r="I190" s="36"/>
      <c r="J190" s="36"/>
      <c r="K190" s="36"/>
      <c r="L190" s="36"/>
      <c r="M190" s="36"/>
      <c r="N190" s="36"/>
      <c r="O190" s="36"/>
      <c r="P190" s="36"/>
      <c r="Q190" s="337"/>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1"/>
      <c r="AR190" s="32"/>
      <c r="AS190" s="1"/>
      <c r="AT190" s="1"/>
      <c r="AU190" s="1"/>
      <c r="AV190" s="1"/>
      <c r="AW190" s="1"/>
      <c r="AX190" s="33"/>
      <c r="AY190" s="1"/>
      <c r="AZ190" s="1"/>
      <c r="BA190" s="32"/>
      <c r="BB190" s="32"/>
      <c r="BC190" s="1"/>
      <c r="BD190" s="1"/>
      <c r="BE190" s="1"/>
      <c r="BF190" s="1"/>
      <c r="BG190" s="1"/>
      <c r="BH190" s="1"/>
      <c r="BI190" s="1"/>
      <c r="BJ190" s="1"/>
      <c r="BK190" s="1"/>
      <c r="BL190" s="1"/>
      <c r="BM190" s="1"/>
      <c r="BN190" s="1"/>
      <c r="BO190" s="1"/>
    </row>
    <row r="191" spans="1:67" ht="46.5" customHeight="1">
      <c r="A191" s="336"/>
      <c r="B191" s="336"/>
      <c r="C191" s="336"/>
      <c r="D191" s="336"/>
      <c r="E191" s="336"/>
      <c r="F191" s="36"/>
      <c r="G191" s="337"/>
      <c r="H191" s="36"/>
      <c r="I191" s="36"/>
      <c r="J191" s="36"/>
      <c r="K191" s="36"/>
      <c r="L191" s="36"/>
      <c r="M191" s="36"/>
      <c r="N191" s="36"/>
      <c r="O191" s="36"/>
      <c r="P191" s="36"/>
      <c r="Q191" s="337"/>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1"/>
      <c r="AR191" s="32"/>
      <c r="AS191" s="1"/>
      <c r="AT191" s="1"/>
      <c r="AU191" s="1"/>
      <c r="AV191" s="1"/>
      <c r="AW191" s="1"/>
      <c r="AX191" s="33"/>
      <c r="AY191" s="1"/>
      <c r="AZ191" s="1"/>
      <c r="BA191" s="32"/>
      <c r="BB191" s="32"/>
      <c r="BC191" s="1"/>
      <c r="BD191" s="1"/>
      <c r="BE191" s="1"/>
      <c r="BF191" s="1"/>
      <c r="BG191" s="1"/>
      <c r="BH191" s="1"/>
      <c r="BI191" s="1"/>
      <c r="BJ191" s="1"/>
      <c r="BK191" s="1"/>
      <c r="BL191" s="1"/>
      <c r="BM191" s="1"/>
      <c r="BN191" s="1"/>
      <c r="BO191" s="1"/>
    </row>
    <row r="192" spans="1:67" ht="46.5" customHeight="1">
      <c r="A192" s="336"/>
      <c r="B192" s="336"/>
      <c r="C192" s="336"/>
      <c r="D192" s="336"/>
      <c r="E192" s="336"/>
      <c r="F192" s="36"/>
      <c r="G192" s="337"/>
      <c r="H192" s="36"/>
      <c r="I192" s="36"/>
      <c r="J192" s="36"/>
      <c r="K192" s="36"/>
      <c r="L192" s="36"/>
      <c r="M192" s="36"/>
      <c r="N192" s="36"/>
      <c r="O192" s="36"/>
      <c r="P192" s="36"/>
      <c r="Q192" s="337"/>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1"/>
      <c r="AR192" s="32"/>
      <c r="AS192" s="1"/>
      <c r="AT192" s="1"/>
      <c r="AU192" s="1"/>
      <c r="AV192" s="1"/>
      <c r="AW192" s="1"/>
      <c r="AX192" s="33"/>
      <c r="AY192" s="1"/>
      <c r="AZ192" s="1"/>
      <c r="BA192" s="32"/>
      <c r="BB192" s="32"/>
      <c r="BC192" s="1"/>
      <c r="BD192" s="1"/>
      <c r="BE192" s="1"/>
      <c r="BF192" s="1"/>
      <c r="BG192" s="1"/>
      <c r="BH192" s="1"/>
      <c r="BI192" s="1"/>
      <c r="BJ192" s="1"/>
      <c r="BK192" s="1"/>
      <c r="BL192" s="1"/>
      <c r="BM192" s="1"/>
      <c r="BN192" s="1"/>
      <c r="BO192" s="1"/>
    </row>
    <row r="193" spans="1:67" ht="46.5" customHeight="1">
      <c r="A193" s="336"/>
      <c r="B193" s="336"/>
      <c r="C193" s="336"/>
      <c r="D193" s="336"/>
      <c r="E193" s="336"/>
      <c r="F193" s="36"/>
      <c r="G193" s="337"/>
      <c r="H193" s="36"/>
      <c r="I193" s="36"/>
      <c r="J193" s="36"/>
      <c r="K193" s="36"/>
      <c r="L193" s="36"/>
      <c r="M193" s="36"/>
      <c r="N193" s="36"/>
      <c r="O193" s="36"/>
      <c r="P193" s="36"/>
      <c r="Q193" s="337"/>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1"/>
      <c r="AR193" s="32"/>
      <c r="AS193" s="1"/>
      <c r="AT193" s="1"/>
      <c r="AU193" s="1"/>
      <c r="AV193" s="1"/>
      <c r="AW193" s="1"/>
      <c r="AX193" s="33"/>
      <c r="AY193" s="1"/>
      <c r="AZ193" s="1"/>
      <c r="BA193" s="32"/>
      <c r="BB193" s="32"/>
      <c r="BC193" s="1"/>
      <c r="BD193" s="1"/>
      <c r="BE193" s="1"/>
      <c r="BF193" s="1"/>
      <c r="BG193" s="1"/>
      <c r="BH193" s="1"/>
      <c r="BI193" s="1"/>
      <c r="BJ193" s="1"/>
      <c r="BK193" s="1"/>
      <c r="BL193" s="1"/>
      <c r="BM193" s="1"/>
      <c r="BN193" s="1"/>
      <c r="BO193" s="1"/>
    </row>
    <row r="194" spans="1:67" ht="46.5" customHeight="1">
      <c r="A194" s="336"/>
      <c r="B194" s="336"/>
      <c r="C194" s="336"/>
      <c r="D194" s="336"/>
      <c r="E194" s="336"/>
      <c r="F194" s="36"/>
      <c r="G194" s="337"/>
      <c r="H194" s="36"/>
      <c r="I194" s="36"/>
      <c r="J194" s="36"/>
      <c r="K194" s="36"/>
      <c r="L194" s="36"/>
      <c r="M194" s="36"/>
      <c r="N194" s="36"/>
      <c r="O194" s="36"/>
      <c r="P194" s="36"/>
      <c r="Q194" s="337"/>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1"/>
      <c r="AR194" s="32"/>
      <c r="AS194" s="1"/>
      <c r="AT194" s="1"/>
      <c r="AU194" s="1"/>
      <c r="AV194" s="1"/>
      <c r="AW194" s="1"/>
      <c r="AX194" s="33"/>
      <c r="AY194" s="1"/>
      <c r="AZ194" s="1"/>
      <c r="BA194" s="32"/>
      <c r="BB194" s="32"/>
      <c r="BC194" s="1"/>
      <c r="BD194" s="1"/>
      <c r="BE194" s="1"/>
      <c r="BF194" s="1"/>
      <c r="BG194" s="1"/>
      <c r="BH194" s="1"/>
      <c r="BI194" s="1"/>
      <c r="BJ194" s="1"/>
      <c r="BK194" s="1"/>
      <c r="BL194" s="1"/>
      <c r="BM194" s="1"/>
      <c r="BN194" s="1"/>
      <c r="BO194" s="1"/>
    </row>
    <row r="195" spans="1:67" ht="46.5" customHeight="1">
      <c r="A195" s="336"/>
      <c r="B195" s="336"/>
      <c r="C195" s="336"/>
      <c r="D195" s="336"/>
      <c r="E195" s="336"/>
      <c r="F195" s="36"/>
      <c r="G195" s="337"/>
      <c r="H195" s="36"/>
      <c r="I195" s="36"/>
      <c r="J195" s="36"/>
      <c r="K195" s="36"/>
      <c r="L195" s="36"/>
      <c r="M195" s="36"/>
      <c r="N195" s="36"/>
      <c r="O195" s="36"/>
      <c r="P195" s="36"/>
      <c r="Q195" s="337"/>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1"/>
      <c r="AR195" s="32"/>
      <c r="AS195" s="1"/>
      <c r="AT195" s="1"/>
      <c r="AU195" s="1"/>
      <c r="AV195" s="1"/>
      <c r="AW195" s="1"/>
      <c r="AX195" s="33"/>
      <c r="AY195" s="1"/>
      <c r="AZ195" s="1"/>
      <c r="BA195" s="32"/>
      <c r="BB195" s="32"/>
      <c r="BC195" s="1"/>
      <c r="BD195" s="1"/>
      <c r="BE195" s="1"/>
      <c r="BF195" s="1"/>
      <c r="BG195" s="1"/>
      <c r="BH195" s="1"/>
      <c r="BI195" s="1"/>
      <c r="BJ195" s="1"/>
      <c r="BK195" s="1"/>
      <c r="BL195" s="1"/>
      <c r="BM195" s="1"/>
      <c r="BN195" s="1"/>
      <c r="BO195" s="1"/>
    </row>
    <row r="196" spans="1:67" ht="46.5" customHeight="1">
      <c r="A196" s="336"/>
      <c r="B196" s="336"/>
      <c r="C196" s="336"/>
      <c r="D196" s="336"/>
      <c r="E196" s="336"/>
      <c r="F196" s="36"/>
      <c r="G196" s="337"/>
      <c r="H196" s="36"/>
      <c r="I196" s="36"/>
      <c r="J196" s="36"/>
      <c r="K196" s="36"/>
      <c r="L196" s="36"/>
      <c r="M196" s="36"/>
      <c r="N196" s="36"/>
      <c r="O196" s="36"/>
      <c r="P196" s="36"/>
      <c r="Q196" s="337"/>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1"/>
      <c r="AR196" s="32"/>
      <c r="AS196" s="1"/>
      <c r="AT196" s="1"/>
      <c r="AU196" s="1"/>
      <c r="AV196" s="1"/>
      <c r="AW196" s="1"/>
      <c r="AX196" s="33"/>
      <c r="AY196" s="1"/>
      <c r="AZ196" s="1"/>
      <c r="BA196" s="32"/>
      <c r="BB196" s="32"/>
      <c r="BC196" s="1"/>
      <c r="BD196" s="1"/>
      <c r="BE196" s="1"/>
      <c r="BF196" s="1"/>
      <c r="BG196" s="1"/>
      <c r="BH196" s="1"/>
      <c r="BI196" s="1"/>
      <c r="BJ196" s="1"/>
      <c r="BK196" s="1"/>
      <c r="BL196" s="1"/>
      <c r="BM196" s="1"/>
      <c r="BN196" s="1"/>
      <c r="BO196" s="1"/>
    </row>
    <row r="197" spans="1:67" ht="46.5" customHeight="1">
      <c r="A197" s="336"/>
      <c r="B197" s="336"/>
      <c r="C197" s="336"/>
      <c r="D197" s="336"/>
      <c r="E197" s="336"/>
      <c r="F197" s="36"/>
      <c r="G197" s="337"/>
      <c r="H197" s="36"/>
      <c r="I197" s="36"/>
      <c r="J197" s="36"/>
      <c r="K197" s="36"/>
      <c r="L197" s="36"/>
      <c r="M197" s="36"/>
      <c r="N197" s="36"/>
      <c r="O197" s="36"/>
      <c r="P197" s="36"/>
      <c r="Q197" s="337"/>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1"/>
      <c r="AR197" s="32"/>
      <c r="AS197" s="1"/>
      <c r="AT197" s="1"/>
      <c r="AU197" s="1"/>
      <c r="AV197" s="1"/>
      <c r="AW197" s="1"/>
      <c r="AX197" s="33"/>
      <c r="AY197" s="1"/>
      <c r="AZ197" s="1"/>
      <c r="BA197" s="32"/>
      <c r="BB197" s="32"/>
      <c r="BC197" s="1"/>
      <c r="BD197" s="1"/>
      <c r="BE197" s="1"/>
      <c r="BF197" s="1"/>
      <c r="BG197" s="1"/>
      <c r="BH197" s="1"/>
      <c r="BI197" s="1"/>
      <c r="BJ197" s="1"/>
      <c r="BK197" s="1"/>
      <c r="BL197" s="1"/>
      <c r="BM197" s="1"/>
      <c r="BN197" s="1"/>
      <c r="BO197" s="1"/>
    </row>
    <row r="198" spans="1:67" ht="46.5" customHeight="1">
      <c r="A198" s="336"/>
      <c r="B198" s="336"/>
      <c r="C198" s="336"/>
      <c r="D198" s="336"/>
      <c r="E198" s="336"/>
      <c r="F198" s="36"/>
      <c r="G198" s="337"/>
      <c r="H198" s="36"/>
      <c r="I198" s="36"/>
      <c r="J198" s="36"/>
      <c r="K198" s="36"/>
      <c r="L198" s="36"/>
      <c r="M198" s="36"/>
      <c r="N198" s="36"/>
      <c r="O198" s="36"/>
      <c r="P198" s="36"/>
      <c r="Q198" s="337"/>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1"/>
      <c r="AR198" s="32"/>
      <c r="AS198" s="1"/>
      <c r="AT198" s="1"/>
      <c r="AU198" s="1"/>
      <c r="AV198" s="1"/>
      <c r="AW198" s="1"/>
      <c r="AX198" s="33"/>
      <c r="AY198" s="1"/>
      <c r="AZ198" s="1"/>
      <c r="BA198" s="32"/>
      <c r="BB198" s="32"/>
      <c r="BC198" s="1"/>
      <c r="BD198" s="1"/>
      <c r="BE198" s="1"/>
      <c r="BF198" s="1"/>
      <c r="BG198" s="1"/>
      <c r="BH198" s="1"/>
      <c r="BI198" s="1"/>
      <c r="BJ198" s="1"/>
      <c r="BK198" s="1"/>
      <c r="BL198" s="1"/>
      <c r="BM198" s="1"/>
      <c r="BN198" s="1"/>
      <c r="BO198" s="1"/>
    </row>
    <row r="199" spans="1:67" ht="46.5" customHeight="1">
      <c r="A199" s="336"/>
      <c r="B199" s="336"/>
      <c r="C199" s="336"/>
      <c r="D199" s="336"/>
      <c r="E199" s="336"/>
      <c r="F199" s="36"/>
      <c r="G199" s="337"/>
      <c r="H199" s="36"/>
      <c r="I199" s="36"/>
      <c r="J199" s="36"/>
      <c r="K199" s="36"/>
      <c r="L199" s="36"/>
      <c r="M199" s="36"/>
      <c r="N199" s="36"/>
      <c r="O199" s="36"/>
      <c r="P199" s="36"/>
      <c r="Q199" s="337"/>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1"/>
      <c r="AR199" s="32"/>
      <c r="AS199" s="1"/>
      <c r="AT199" s="1"/>
      <c r="AU199" s="1"/>
      <c r="AV199" s="1"/>
      <c r="AW199" s="1"/>
      <c r="AX199" s="33"/>
      <c r="AY199" s="1"/>
      <c r="AZ199" s="1"/>
      <c r="BA199" s="32"/>
      <c r="BB199" s="32"/>
      <c r="BC199" s="1"/>
      <c r="BD199" s="1"/>
      <c r="BE199" s="1"/>
      <c r="BF199" s="1"/>
      <c r="BG199" s="1"/>
      <c r="BH199" s="1"/>
      <c r="BI199" s="1"/>
      <c r="BJ199" s="1"/>
      <c r="BK199" s="1"/>
      <c r="BL199" s="1"/>
      <c r="BM199" s="1"/>
      <c r="BN199" s="1"/>
      <c r="BO199" s="1"/>
    </row>
    <row r="200" spans="1:67" ht="46.5" customHeight="1">
      <c r="A200" s="336"/>
      <c r="B200" s="336"/>
      <c r="C200" s="336"/>
      <c r="D200" s="336"/>
      <c r="E200" s="336"/>
      <c r="F200" s="36"/>
      <c r="G200" s="337"/>
      <c r="H200" s="36"/>
      <c r="I200" s="36"/>
      <c r="J200" s="36"/>
      <c r="K200" s="36"/>
      <c r="L200" s="36"/>
      <c r="M200" s="36"/>
      <c r="N200" s="36"/>
      <c r="O200" s="36"/>
      <c r="P200" s="36"/>
      <c r="Q200" s="337"/>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1"/>
      <c r="AR200" s="32"/>
      <c r="AS200" s="1"/>
      <c r="AT200" s="1"/>
      <c r="AU200" s="1"/>
      <c r="AV200" s="1"/>
      <c r="AW200" s="1"/>
      <c r="AX200" s="33"/>
      <c r="AY200" s="1"/>
      <c r="AZ200" s="1"/>
      <c r="BA200" s="32"/>
      <c r="BB200" s="32"/>
      <c r="BC200" s="1"/>
      <c r="BD200" s="1"/>
      <c r="BE200" s="1"/>
      <c r="BF200" s="1"/>
      <c r="BG200" s="1"/>
      <c r="BH200" s="1"/>
      <c r="BI200" s="1"/>
      <c r="BJ200" s="1"/>
      <c r="BK200" s="1"/>
      <c r="BL200" s="1"/>
      <c r="BM200" s="1"/>
      <c r="BN200" s="1"/>
      <c r="BO200" s="1"/>
    </row>
    <row r="201" spans="1:67" ht="46.5" customHeight="1">
      <c r="A201" s="336"/>
      <c r="B201" s="336"/>
      <c r="C201" s="336"/>
      <c r="D201" s="336"/>
      <c r="E201" s="336"/>
      <c r="F201" s="36"/>
      <c r="G201" s="337"/>
      <c r="H201" s="36"/>
      <c r="I201" s="36"/>
      <c r="J201" s="36"/>
      <c r="K201" s="36"/>
      <c r="L201" s="36"/>
      <c r="M201" s="36"/>
      <c r="N201" s="36"/>
      <c r="O201" s="36"/>
      <c r="P201" s="36"/>
      <c r="Q201" s="337"/>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1"/>
      <c r="AR201" s="32"/>
      <c r="AS201" s="1"/>
      <c r="AT201" s="1"/>
      <c r="AU201" s="1"/>
      <c r="AV201" s="1"/>
      <c r="AW201" s="1"/>
      <c r="AX201" s="33"/>
      <c r="AY201" s="1"/>
      <c r="AZ201" s="1"/>
      <c r="BA201" s="32"/>
      <c r="BB201" s="32"/>
      <c r="BC201" s="1"/>
      <c r="BD201" s="1"/>
      <c r="BE201" s="1"/>
      <c r="BF201" s="1"/>
      <c r="BG201" s="1"/>
      <c r="BH201" s="1"/>
      <c r="BI201" s="1"/>
      <c r="BJ201" s="1"/>
      <c r="BK201" s="1"/>
      <c r="BL201" s="1"/>
      <c r="BM201" s="1"/>
      <c r="BN201" s="1"/>
      <c r="BO201" s="1"/>
    </row>
    <row r="202" spans="1:67" ht="46.5" customHeight="1">
      <c r="A202" s="336"/>
      <c r="B202" s="336"/>
      <c r="C202" s="336"/>
      <c r="D202" s="336"/>
      <c r="E202" s="336"/>
      <c r="F202" s="36"/>
      <c r="G202" s="337"/>
      <c r="H202" s="36"/>
      <c r="I202" s="36"/>
      <c r="J202" s="36"/>
      <c r="K202" s="36"/>
      <c r="L202" s="36"/>
      <c r="M202" s="36"/>
      <c r="N202" s="36"/>
      <c r="O202" s="36"/>
      <c r="P202" s="36"/>
      <c r="Q202" s="337"/>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1"/>
      <c r="AR202" s="32"/>
      <c r="AS202" s="1"/>
      <c r="AT202" s="1"/>
      <c r="AU202" s="1"/>
      <c r="AV202" s="1"/>
      <c r="AW202" s="1"/>
      <c r="AX202" s="33"/>
      <c r="AY202" s="1"/>
      <c r="AZ202" s="1"/>
      <c r="BA202" s="32"/>
      <c r="BB202" s="32"/>
      <c r="BC202" s="1"/>
      <c r="BD202" s="1"/>
      <c r="BE202" s="1"/>
      <c r="BF202" s="1"/>
      <c r="BG202" s="1"/>
      <c r="BH202" s="1"/>
      <c r="BI202" s="1"/>
      <c r="BJ202" s="1"/>
      <c r="BK202" s="1"/>
      <c r="BL202" s="1"/>
      <c r="BM202" s="1"/>
      <c r="BN202" s="1"/>
      <c r="BO202" s="1"/>
    </row>
    <row r="203" spans="1:67" ht="46.5" customHeight="1">
      <c r="A203" s="336"/>
      <c r="B203" s="336"/>
      <c r="C203" s="336"/>
      <c r="D203" s="336"/>
      <c r="E203" s="336"/>
      <c r="F203" s="36"/>
      <c r="G203" s="337"/>
      <c r="H203" s="36"/>
      <c r="I203" s="36"/>
      <c r="J203" s="36"/>
      <c r="K203" s="36"/>
      <c r="L203" s="36"/>
      <c r="M203" s="36"/>
      <c r="N203" s="36"/>
      <c r="O203" s="36"/>
      <c r="P203" s="36"/>
      <c r="Q203" s="337"/>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1"/>
      <c r="AR203" s="32"/>
      <c r="AS203" s="1"/>
      <c r="AT203" s="1"/>
      <c r="AU203" s="1"/>
      <c r="AV203" s="1"/>
      <c r="AW203" s="1"/>
      <c r="AX203" s="33"/>
      <c r="AY203" s="1"/>
      <c r="AZ203" s="1"/>
      <c r="BA203" s="32"/>
      <c r="BB203" s="32"/>
      <c r="BC203" s="1"/>
      <c r="BD203" s="1"/>
      <c r="BE203" s="1"/>
      <c r="BF203" s="1"/>
      <c r="BG203" s="1"/>
      <c r="BH203" s="1"/>
      <c r="BI203" s="1"/>
      <c r="BJ203" s="1"/>
      <c r="BK203" s="1"/>
      <c r="BL203" s="1"/>
      <c r="BM203" s="1"/>
      <c r="BN203" s="1"/>
      <c r="BO203" s="1"/>
    </row>
    <row r="204" spans="1:67" ht="46.5" customHeight="1">
      <c r="A204" s="336"/>
      <c r="B204" s="336"/>
      <c r="C204" s="336"/>
      <c r="D204" s="336"/>
      <c r="E204" s="336"/>
      <c r="F204" s="36"/>
      <c r="G204" s="337"/>
      <c r="H204" s="36"/>
      <c r="I204" s="36"/>
      <c r="J204" s="36"/>
      <c r="K204" s="36"/>
      <c r="L204" s="36"/>
      <c r="M204" s="36"/>
      <c r="N204" s="36"/>
      <c r="O204" s="36"/>
      <c r="P204" s="36"/>
      <c r="Q204" s="337"/>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1"/>
      <c r="AR204" s="32"/>
      <c r="AS204" s="1"/>
      <c r="AT204" s="1"/>
      <c r="AU204" s="1"/>
      <c r="AV204" s="1"/>
      <c r="AW204" s="1"/>
      <c r="AX204" s="33"/>
      <c r="AY204" s="1"/>
      <c r="AZ204" s="1"/>
      <c r="BA204" s="32"/>
      <c r="BB204" s="32"/>
      <c r="BC204" s="1"/>
      <c r="BD204" s="1"/>
      <c r="BE204" s="1"/>
      <c r="BF204" s="1"/>
      <c r="BG204" s="1"/>
      <c r="BH204" s="1"/>
      <c r="BI204" s="1"/>
      <c r="BJ204" s="1"/>
      <c r="BK204" s="1"/>
      <c r="BL204" s="1"/>
      <c r="BM204" s="1"/>
      <c r="BN204" s="1"/>
      <c r="BO204" s="1"/>
    </row>
    <row r="205" spans="1:67" ht="46.5" customHeight="1">
      <c r="A205" s="336"/>
      <c r="B205" s="336"/>
      <c r="C205" s="336"/>
      <c r="D205" s="336"/>
      <c r="E205" s="336"/>
      <c r="F205" s="36"/>
      <c r="G205" s="337"/>
      <c r="H205" s="36"/>
      <c r="I205" s="36"/>
      <c r="J205" s="36"/>
      <c r="K205" s="36"/>
      <c r="L205" s="36"/>
      <c r="M205" s="36"/>
      <c r="N205" s="36"/>
      <c r="O205" s="36"/>
      <c r="P205" s="36"/>
      <c r="Q205" s="337"/>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1"/>
      <c r="AR205" s="32"/>
      <c r="AS205" s="1"/>
      <c r="AT205" s="1"/>
      <c r="AU205" s="1"/>
      <c r="AV205" s="1"/>
      <c r="AW205" s="1"/>
      <c r="AX205" s="33"/>
      <c r="AY205" s="1"/>
      <c r="AZ205" s="1"/>
      <c r="BA205" s="32"/>
      <c r="BB205" s="32"/>
      <c r="BC205" s="1"/>
      <c r="BD205" s="1"/>
      <c r="BE205" s="1"/>
      <c r="BF205" s="1"/>
      <c r="BG205" s="1"/>
      <c r="BH205" s="1"/>
      <c r="BI205" s="1"/>
      <c r="BJ205" s="1"/>
      <c r="BK205" s="1"/>
      <c r="BL205" s="1"/>
      <c r="BM205" s="1"/>
      <c r="BN205" s="1"/>
      <c r="BO205" s="1"/>
    </row>
    <row r="206" spans="1:67" ht="46.5" customHeight="1">
      <c r="A206" s="336"/>
      <c r="B206" s="336"/>
      <c r="C206" s="336"/>
      <c r="D206" s="336"/>
      <c r="E206" s="336"/>
      <c r="F206" s="36"/>
      <c r="G206" s="337"/>
      <c r="H206" s="36"/>
      <c r="I206" s="36"/>
      <c r="J206" s="36"/>
      <c r="K206" s="36"/>
      <c r="L206" s="36"/>
      <c r="M206" s="36"/>
      <c r="N206" s="36"/>
      <c r="O206" s="36"/>
      <c r="P206" s="36"/>
      <c r="Q206" s="337"/>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1"/>
      <c r="AR206" s="32"/>
      <c r="AS206" s="1"/>
      <c r="AT206" s="1"/>
      <c r="AU206" s="1"/>
      <c r="AV206" s="1"/>
      <c r="AW206" s="1"/>
      <c r="AX206" s="33"/>
      <c r="AY206" s="1"/>
      <c r="AZ206" s="1"/>
      <c r="BA206" s="32"/>
      <c r="BB206" s="32"/>
      <c r="BC206" s="1"/>
      <c r="BD206" s="1"/>
      <c r="BE206" s="1"/>
      <c r="BF206" s="1"/>
      <c r="BG206" s="1"/>
      <c r="BH206" s="1"/>
      <c r="BI206" s="1"/>
      <c r="BJ206" s="1"/>
      <c r="BK206" s="1"/>
      <c r="BL206" s="1"/>
      <c r="BM206" s="1"/>
      <c r="BN206" s="1"/>
      <c r="BO206" s="1"/>
    </row>
    <row r="207" spans="1:67" ht="46.5" customHeight="1">
      <c r="A207" s="336"/>
      <c r="B207" s="336"/>
      <c r="C207" s="336"/>
      <c r="D207" s="336"/>
      <c r="E207" s="336"/>
      <c r="F207" s="36"/>
      <c r="G207" s="337"/>
      <c r="H207" s="36"/>
      <c r="I207" s="36"/>
      <c r="J207" s="36"/>
      <c r="K207" s="36"/>
      <c r="L207" s="36"/>
      <c r="M207" s="36"/>
      <c r="N207" s="36"/>
      <c r="O207" s="36"/>
      <c r="P207" s="36"/>
      <c r="Q207" s="337"/>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1"/>
      <c r="AR207" s="32"/>
      <c r="AS207" s="1"/>
      <c r="AT207" s="1"/>
      <c r="AU207" s="1"/>
      <c r="AV207" s="1"/>
      <c r="AW207" s="1"/>
      <c r="AX207" s="33"/>
      <c r="AY207" s="1"/>
      <c r="AZ207" s="1"/>
      <c r="BA207" s="32"/>
      <c r="BB207" s="32"/>
      <c r="BC207" s="1"/>
      <c r="BD207" s="1"/>
      <c r="BE207" s="1"/>
      <c r="BF207" s="1"/>
      <c r="BG207" s="1"/>
      <c r="BH207" s="1"/>
      <c r="BI207" s="1"/>
      <c r="BJ207" s="1"/>
      <c r="BK207" s="1"/>
      <c r="BL207" s="1"/>
      <c r="BM207" s="1"/>
      <c r="BN207" s="1"/>
      <c r="BO207" s="1"/>
    </row>
    <row r="208" spans="1:67" ht="46.5" customHeight="1">
      <c r="A208" s="336"/>
      <c r="B208" s="336"/>
      <c r="C208" s="336"/>
      <c r="D208" s="336"/>
      <c r="E208" s="336"/>
      <c r="F208" s="36"/>
      <c r="G208" s="337"/>
      <c r="H208" s="36"/>
      <c r="I208" s="36"/>
      <c r="J208" s="36"/>
      <c r="K208" s="36"/>
      <c r="L208" s="36"/>
      <c r="M208" s="36"/>
      <c r="N208" s="36"/>
      <c r="O208" s="36"/>
      <c r="P208" s="36"/>
      <c r="Q208" s="337"/>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1"/>
      <c r="AR208" s="32"/>
      <c r="AS208" s="1"/>
      <c r="AT208" s="1"/>
      <c r="AU208" s="1"/>
      <c r="AV208" s="1"/>
      <c r="AW208" s="1"/>
      <c r="AX208" s="33"/>
      <c r="AY208" s="1"/>
      <c r="AZ208" s="1"/>
      <c r="BA208" s="32"/>
      <c r="BB208" s="32"/>
      <c r="BC208" s="1"/>
      <c r="BD208" s="1"/>
      <c r="BE208" s="1"/>
      <c r="BF208" s="1"/>
      <c r="BG208" s="1"/>
      <c r="BH208" s="1"/>
      <c r="BI208" s="1"/>
      <c r="BJ208" s="1"/>
      <c r="BK208" s="1"/>
      <c r="BL208" s="1"/>
      <c r="BM208" s="1"/>
      <c r="BN208" s="1"/>
      <c r="BO208" s="1"/>
    </row>
    <row r="209" spans="1:67" ht="46.5" customHeight="1">
      <c r="A209" s="336"/>
      <c r="B209" s="336"/>
      <c r="C209" s="336"/>
      <c r="D209" s="336"/>
      <c r="E209" s="336"/>
      <c r="F209" s="36"/>
      <c r="G209" s="337"/>
      <c r="H209" s="36"/>
      <c r="I209" s="36"/>
      <c r="J209" s="36"/>
      <c r="K209" s="36"/>
      <c r="L209" s="36"/>
      <c r="M209" s="36"/>
      <c r="N209" s="36"/>
      <c r="O209" s="36"/>
      <c r="P209" s="36"/>
      <c r="Q209" s="337"/>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1"/>
      <c r="AR209" s="32"/>
      <c r="AS209" s="1"/>
      <c r="AT209" s="1"/>
      <c r="AU209" s="1"/>
      <c r="AV209" s="1"/>
      <c r="AW209" s="1"/>
      <c r="AX209" s="33"/>
      <c r="AY209" s="1"/>
      <c r="AZ209" s="1"/>
      <c r="BA209" s="32"/>
      <c r="BB209" s="32"/>
      <c r="BC209" s="1"/>
      <c r="BD209" s="1"/>
      <c r="BE209" s="1"/>
      <c r="BF209" s="1"/>
      <c r="BG209" s="1"/>
      <c r="BH209" s="1"/>
      <c r="BI209" s="1"/>
      <c r="BJ209" s="1"/>
      <c r="BK209" s="1"/>
      <c r="BL209" s="1"/>
      <c r="BM209" s="1"/>
      <c r="BN209" s="1"/>
      <c r="BO209" s="1"/>
    </row>
    <row r="210" spans="1:67" ht="46.5" customHeight="1">
      <c r="A210" s="336"/>
      <c r="B210" s="336"/>
      <c r="C210" s="336"/>
      <c r="D210" s="336"/>
      <c r="E210" s="336"/>
      <c r="F210" s="36"/>
      <c r="G210" s="337"/>
      <c r="H210" s="36"/>
      <c r="I210" s="36"/>
      <c r="J210" s="36"/>
      <c r="K210" s="36"/>
      <c r="L210" s="36"/>
      <c r="M210" s="36"/>
      <c r="N210" s="36"/>
      <c r="O210" s="36"/>
      <c r="P210" s="36"/>
      <c r="Q210" s="337"/>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1"/>
      <c r="AR210" s="32"/>
      <c r="AS210" s="1"/>
      <c r="AT210" s="1"/>
      <c r="AU210" s="1"/>
      <c r="AV210" s="1"/>
      <c r="AW210" s="1"/>
      <c r="AX210" s="33"/>
      <c r="AY210" s="1"/>
      <c r="AZ210" s="1"/>
      <c r="BA210" s="32"/>
      <c r="BB210" s="32"/>
      <c r="BC210" s="1"/>
      <c r="BD210" s="1"/>
      <c r="BE210" s="1"/>
      <c r="BF210" s="1"/>
      <c r="BG210" s="1"/>
      <c r="BH210" s="1"/>
      <c r="BI210" s="1"/>
      <c r="BJ210" s="1"/>
      <c r="BK210" s="1"/>
      <c r="BL210" s="1"/>
      <c r="BM210" s="1"/>
      <c r="BN210" s="1"/>
      <c r="BO210" s="1"/>
    </row>
    <row r="211" spans="1:67" ht="46.5" customHeight="1">
      <c r="A211" s="336"/>
      <c r="B211" s="336"/>
      <c r="C211" s="336"/>
      <c r="D211" s="336"/>
      <c r="E211" s="336"/>
      <c r="F211" s="36"/>
      <c r="G211" s="337"/>
      <c r="H211" s="36"/>
      <c r="I211" s="36"/>
      <c r="J211" s="36"/>
      <c r="K211" s="36"/>
      <c r="L211" s="36"/>
      <c r="M211" s="36"/>
      <c r="N211" s="36"/>
      <c r="O211" s="36"/>
      <c r="P211" s="36"/>
      <c r="Q211" s="337"/>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1"/>
      <c r="AR211" s="32"/>
      <c r="AS211" s="1"/>
      <c r="AT211" s="1"/>
      <c r="AU211" s="1"/>
      <c r="AV211" s="1"/>
      <c r="AW211" s="1"/>
      <c r="AX211" s="33"/>
      <c r="AY211" s="1"/>
      <c r="AZ211" s="1"/>
      <c r="BA211" s="32"/>
      <c r="BB211" s="32"/>
      <c r="BC211" s="1"/>
      <c r="BD211" s="1"/>
      <c r="BE211" s="1"/>
      <c r="BF211" s="1"/>
      <c r="BG211" s="1"/>
      <c r="BH211" s="1"/>
      <c r="BI211" s="1"/>
      <c r="BJ211" s="1"/>
      <c r="BK211" s="1"/>
      <c r="BL211" s="1"/>
      <c r="BM211" s="1"/>
      <c r="BN211" s="1"/>
      <c r="BO211" s="1"/>
    </row>
    <row r="212" spans="1:67" ht="46.5" customHeight="1">
      <c r="A212" s="336"/>
      <c r="B212" s="336"/>
      <c r="C212" s="336"/>
      <c r="D212" s="336"/>
      <c r="E212" s="336"/>
      <c r="F212" s="36"/>
      <c r="G212" s="337"/>
      <c r="H212" s="36"/>
      <c r="I212" s="36"/>
      <c r="J212" s="36"/>
      <c r="K212" s="36"/>
      <c r="L212" s="36"/>
      <c r="M212" s="36"/>
      <c r="N212" s="36"/>
      <c r="O212" s="36"/>
      <c r="P212" s="36"/>
      <c r="Q212" s="337"/>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1"/>
      <c r="AR212" s="32"/>
      <c r="AS212" s="1"/>
      <c r="AT212" s="1"/>
      <c r="AU212" s="1"/>
      <c r="AV212" s="1"/>
      <c r="AW212" s="1"/>
      <c r="AX212" s="33"/>
      <c r="AY212" s="1"/>
      <c r="AZ212" s="1"/>
      <c r="BA212" s="32"/>
      <c r="BB212" s="32"/>
      <c r="BC212" s="1"/>
      <c r="BD212" s="1"/>
      <c r="BE212" s="1"/>
      <c r="BF212" s="1"/>
      <c r="BG212" s="1"/>
      <c r="BH212" s="1"/>
      <c r="BI212" s="1"/>
      <c r="BJ212" s="1"/>
      <c r="BK212" s="1"/>
      <c r="BL212" s="1"/>
      <c r="BM212" s="1"/>
      <c r="BN212" s="1"/>
      <c r="BO212" s="1"/>
    </row>
    <row r="213" spans="1:67" ht="46.5" customHeight="1">
      <c r="A213" s="336"/>
      <c r="B213" s="336"/>
      <c r="C213" s="336"/>
      <c r="D213" s="336"/>
      <c r="E213" s="336"/>
      <c r="F213" s="36"/>
      <c r="G213" s="337"/>
      <c r="H213" s="36"/>
      <c r="I213" s="36"/>
      <c r="J213" s="36"/>
      <c r="K213" s="36"/>
      <c r="L213" s="36"/>
      <c r="M213" s="36"/>
      <c r="N213" s="36"/>
      <c r="O213" s="36"/>
      <c r="P213" s="36"/>
      <c r="Q213" s="337"/>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1"/>
      <c r="AR213" s="32"/>
      <c r="AS213" s="1"/>
      <c r="AT213" s="1"/>
      <c r="AU213" s="1"/>
      <c r="AV213" s="1"/>
      <c r="AW213" s="1"/>
      <c r="AX213" s="33"/>
      <c r="AY213" s="1"/>
      <c r="AZ213" s="1"/>
      <c r="BA213" s="32"/>
      <c r="BB213" s="32"/>
      <c r="BC213" s="1"/>
      <c r="BD213" s="1"/>
      <c r="BE213" s="1"/>
      <c r="BF213" s="1"/>
      <c r="BG213" s="1"/>
      <c r="BH213" s="1"/>
      <c r="BI213" s="1"/>
      <c r="BJ213" s="1"/>
      <c r="BK213" s="1"/>
      <c r="BL213" s="1"/>
      <c r="BM213" s="1"/>
      <c r="BN213" s="1"/>
      <c r="BO213" s="1"/>
    </row>
    <row r="214" spans="1:67" ht="46.5" customHeight="1">
      <c r="A214" s="336"/>
      <c r="B214" s="336"/>
      <c r="C214" s="336"/>
      <c r="D214" s="336"/>
      <c r="E214" s="336"/>
      <c r="F214" s="36"/>
      <c r="G214" s="337"/>
      <c r="H214" s="36"/>
      <c r="I214" s="36"/>
      <c r="J214" s="36"/>
      <c r="K214" s="36"/>
      <c r="L214" s="36"/>
      <c r="M214" s="36"/>
      <c r="N214" s="36"/>
      <c r="O214" s="36"/>
      <c r="P214" s="36"/>
      <c r="Q214" s="337"/>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1"/>
      <c r="AR214" s="32"/>
      <c r="AS214" s="1"/>
      <c r="AT214" s="1"/>
      <c r="AU214" s="1"/>
      <c r="AV214" s="1"/>
      <c r="AW214" s="1"/>
      <c r="AX214" s="33"/>
      <c r="AY214" s="1"/>
      <c r="AZ214" s="1"/>
      <c r="BA214" s="32"/>
      <c r="BB214" s="32"/>
      <c r="BC214" s="1"/>
      <c r="BD214" s="1"/>
      <c r="BE214" s="1"/>
      <c r="BF214" s="1"/>
      <c r="BG214" s="1"/>
      <c r="BH214" s="1"/>
      <c r="BI214" s="1"/>
      <c r="BJ214" s="1"/>
      <c r="BK214" s="1"/>
      <c r="BL214" s="1"/>
      <c r="BM214" s="1"/>
      <c r="BN214" s="1"/>
      <c r="BO214" s="1"/>
    </row>
    <row r="215" spans="1:67" ht="46.5" customHeight="1">
      <c r="A215" s="336"/>
      <c r="B215" s="336"/>
      <c r="C215" s="336"/>
      <c r="D215" s="336"/>
      <c r="E215" s="336"/>
      <c r="F215" s="36"/>
      <c r="G215" s="337"/>
      <c r="H215" s="36"/>
      <c r="I215" s="36"/>
      <c r="J215" s="36"/>
      <c r="K215" s="36"/>
      <c r="L215" s="36"/>
      <c r="M215" s="36"/>
      <c r="N215" s="36"/>
      <c r="O215" s="36"/>
      <c r="P215" s="36"/>
      <c r="Q215" s="337"/>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1"/>
      <c r="AR215" s="32"/>
      <c r="AS215" s="1"/>
      <c r="AT215" s="1"/>
      <c r="AU215" s="1"/>
      <c r="AV215" s="1"/>
      <c r="AW215" s="1"/>
      <c r="AX215" s="33"/>
      <c r="AY215" s="1"/>
      <c r="AZ215" s="1"/>
      <c r="BA215" s="32"/>
      <c r="BB215" s="32"/>
      <c r="BC215" s="1"/>
      <c r="BD215" s="1"/>
      <c r="BE215" s="1"/>
      <c r="BF215" s="1"/>
      <c r="BG215" s="1"/>
      <c r="BH215" s="1"/>
      <c r="BI215" s="1"/>
      <c r="BJ215" s="1"/>
      <c r="BK215" s="1"/>
      <c r="BL215" s="1"/>
      <c r="BM215" s="1"/>
      <c r="BN215" s="1"/>
      <c r="BO215" s="1"/>
    </row>
    <row r="216" spans="1:67" ht="46.5" customHeight="1">
      <c r="A216" s="336"/>
      <c r="B216" s="336"/>
      <c r="C216" s="336"/>
      <c r="D216" s="336"/>
      <c r="E216" s="336"/>
      <c r="F216" s="36"/>
      <c r="G216" s="337"/>
      <c r="H216" s="36"/>
      <c r="I216" s="36"/>
      <c r="J216" s="36"/>
      <c r="K216" s="36"/>
      <c r="L216" s="36"/>
      <c r="M216" s="36"/>
      <c r="N216" s="36"/>
      <c r="O216" s="36"/>
      <c r="P216" s="36"/>
      <c r="Q216" s="337"/>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1"/>
      <c r="AR216" s="32"/>
      <c r="AS216" s="1"/>
      <c r="AT216" s="1"/>
      <c r="AU216" s="1"/>
      <c r="AV216" s="1"/>
      <c r="AW216" s="1"/>
      <c r="AX216" s="33"/>
      <c r="AY216" s="1"/>
      <c r="AZ216" s="1"/>
      <c r="BA216" s="32"/>
      <c r="BB216" s="32"/>
      <c r="BC216" s="1"/>
      <c r="BD216" s="1"/>
      <c r="BE216" s="1"/>
      <c r="BF216" s="1"/>
      <c r="BG216" s="1"/>
      <c r="BH216" s="1"/>
      <c r="BI216" s="1"/>
      <c r="BJ216" s="1"/>
      <c r="BK216" s="1"/>
      <c r="BL216" s="1"/>
      <c r="BM216" s="1"/>
      <c r="BN216" s="1"/>
      <c r="BO216" s="1"/>
    </row>
    <row r="217" spans="1:67" ht="46.5" customHeight="1">
      <c r="A217" s="336"/>
      <c r="B217" s="336"/>
      <c r="C217" s="336"/>
      <c r="D217" s="336"/>
      <c r="E217" s="336"/>
      <c r="F217" s="36"/>
      <c r="G217" s="337"/>
      <c r="H217" s="36"/>
      <c r="I217" s="36"/>
      <c r="J217" s="36"/>
      <c r="K217" s="36"/>
      <c r="L217" s="36"/>
      <c r="M217" s="36"/>
      <c r="N217" s="36"/>
      <c r="O217" s="36"/>
      <c r="P217" s="36"/>
      <c r="Q217" s="337"/>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1"/>
      <c r="AR217" s="32"/>
      <c r="AS217" s="1"/>
      <c r="AT217" s="1"/>
      <c r="AU217" s="1"/>
      <c r="AV217" s="1"/>
      <c r="AW217" s="1"/>
      <c r="AX217" s="33"/>
      <c r="AY217" s="1"/>
      <c r="AZ217" s="1"/>
      <c r="BA217" s="32"/>
      <c r="BB217" s="32"/>
      <c r="BC217" s="1"/>
      <c r="BD217" s="1"/>
      <c r="BE217" s="1"/>
      <c r="BF217" s="1"/>
      <c r="BG217" s="1"/>
      <c r="BH217" s="1"/>
      <c r="BI217" s="1"/>
      <c r="BJ217" s="1"/>
      <c r="BK217" s="1"/>
      <c r="BL217" s="1"/>
      <c r="BM217" s="1"/>
      <c r="BN217" s="1"/>
      <c r="BO217" s="1"/>
    </row>
    <row r="218" spans="1:67" ht="46.5" customHeight="1">
      <c r="A218" s="336"/>
      <c r="B218" s="336"/>
      <c r="C218" s="336"/>
      <c r="D218" s="336"/>
      <c r="E218" s="336"/>
      <c r="F218" s="36"/>
      <c r="G218" s="337"/>
      <c r="H218" s="36"/>
      <c r="I218" s="36"/>
      <c r="J218" s="36"/>
      <c r="K218" s="36"/>
      <c r="L218" s="36"/>
      <c r="M218" s="36"/>
      <c r="N218" s="36"/>
      <c r="O218" s="36"/>
      <c r="P218" s="36"/>
      <c r="Q218" s="337"/>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1"/>
      <c r="AR218" s="32"/>
      <c r="AS218" s="1"/>
      <c r="AT218" s="1"/>
      <c r="AU218" s="1"/>
      <c r="AV218" s="1"/>
      <c r="AW218" s="1"/>
      <c r="AX218" s="33"/>
      <c r="AY218" s="1"/>
      <c r="AZ218" s="1"/>
      <c r="BA218" s="32"/>
      <c r="BB218" s="32"/>
      <c r="BC218" s="1"/>
      <c r="BD218" s="1"/>
      <c r="BE218" s="1"/>
      <c r="BF218" s="1"/>
      <c r="BG218" s="1"/>
      <c r="BH218" s="1"/>
      <c r="BI218" s="1"/>
      <c r="BJ218" s="1"/>
      <c r="BK218" s="1"/>
      <c r="BL218" s="1"/>
      <c r="BM218" s="1"/>
      <c r="BN218" s="1"/>
      <c r="BO218" s="1"/>
    </row>
    <row r="219" spans="1:67" ht="46.5" customHeight="1">
      <c r="A219" s="336"/>
      <c r="B219" s="336"/>
      <c r="C219" s="336"/>
      <c r="D219" s="336"/>
      <c r="E219" s="336"/>
      <c r="F219" s="36"/>
      <c r="G219" s="337"/>
      <c r="H219" s="36"/>
      <c r="I219" s="36"/>
      <c r="J219" s="36"/>
      <c r="K219" s="36"/>
      <c r="L219" s="36"/>
      <c r="M219" s="36"/>
      <c r="N219" s="36"/>
      <c r="O219" s="36"/>
      <c r="P219" s="36"/>
      <c r="Q219" s="337"/>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1"/>
      <c r="AR219" s="32"/>
      <c r="AS219" s="1"/>
      <c r="AT219" s="1"/>
      <c r="AU219" s="1"/>
      <c r="AV219" s="1"/>
      <c r="AW219" s="1"/>
      <c r="AX219" s="33"/>
      <c r="AY219" s="1"/>
      <c r="AZ219" s="1"/>
      <c r="BA219" s="32"/>
      <c r="BB219" s="32"/>
      <c r="BC219" s="1"/>
      <c r="BD219" s="1"/>
      <c r="BE219" s="1"/>
      <c r="BF219" s="1"/>
      <c r="BG219" s="1"/>
      <c r="BH219" s="1"/>
      <c r="BI219" s="1"/>
      <c r="BJ219" s="1"/>
      <c r="BK219" s="1"/>
      <c r="BL219" s="1"/>
      <c r="BM219" s="1"/>
      <c r="BN219" s="1"/>
      <c r="BO219" s="1"/>
    </row>
    <row r="220" spans="1:67" ht="46.5" customHeight="1">
      <c r="A220" s="336"/>
      <c r="B220" s="336"/>
      <c r="C220" s="336"/>
      <c r="D220" s="336"/>
      <c r="E220" s="336"/>
      <c r="F220" s="36"/>
      <c r="G220" s="337"/>
      <c r="H220" s="36"/>
      <c r="I220" s="36"/>
      <c r="J220" s="36"/>
      <c r="K220" s="36"/>
      <c r="L220" s="36"/>
      <c r="M220" s="36"/>
      <c r="N220" s="36"/>
      <c r="O220" s="36"/>
      <c r="P220" s="36"/>
      <c r="Q220" s="337"/>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1"/>
      <c r="AR220" s="32"/>
      <c r="AS220" s="1"/>
      <c r="AT220" s="1"/>
      <c r="AU220" s="1"/>
      <c r="AV220" s="1"/>
      <c r="AW220" s="1"/>
      <c r="AX220" s="33"/>
      <c r="AY220" s="1"/>
      <c r="AZ220" s="1"/>
      <c r="BA220" s="32"/>
      <c r="BB220" s="32"/>
      <c r="BC220" s="1"/>
      <c r="BD220" s="1"/>
      <c r="BE220" s="1"/>
      <c r="BF220" s="1"/>
      <c r="BG220" s="1"/>
      <c r="BH220" s="1"/>
      <c r="BI220" s="1"/>
      <c r="BJ220" s="1"/>
      <c r="BK220" s="1"/>
      <c r="BL220" s="1"/>
      <c r="BM220" s="1"/>
      <c r="BN220" s="1"/>
      <c r="BO220" s="1"/>
    </row>
    <row r="221" spans="1:67" ht="46.5" customHeight="1">
      <c r="A221" s="336"/>
      <c r="B221" s="336"/>
      <c r="C221" s="336"/>
      <c r="D221" s="336"/>
      <c r="E221" s="336"/>
      <c r="F221" s="36"/>
      <c r="G221" s="337"/>
      <c r="H221" s="36"/>
      <c r="I221" s="36"/>
      <c r="J221" s="36"/>
      <c r="K221" s="36"/>
      <c r="L221" s="36"/>
      <c r="M221" s="36"/>
      <c r="N221" s="36"/>
      <c r="O221" s="36"/>
      <c r="P221" s="36"/>
      <c r="Q221" s="337"/>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1"/>
      <c r="AR221" s="32"/>
      <c r="AS221" s="1"/>
      <c r="AT221" s="1"/>
      <c r="AU221" s="1"/>
      <c r="AV221" s="1"/>
      <c r="AW221" s="1"/>
      <c r="AX221" s="33"/>
      <c r="AY221" s="1"/>
      <c r="AZ221" s="1"/>
      <c r="BA221" s="32"/>
      <c r="BB221" s="32"/>
      <c r="BC221" s="1"/>
      <c r="BD221" s="1"/>
      <c r="BE221" s="1"/>
      <c r="BF221" s="1"/>
      <c r="BG221" s="1"/>
      <c r="BH221" s="1"/>
      <c r="BI221" s="1"/>
      <c r="BJ221" s="1"/>
      <c r="BK221" s="1"/>
      <c r="BL221" s="1"/>
      <c r="BM221" s="1"/>
      <c r="BN221" s="1"/>
      <c r="BO221" s="1"/>
    </row>
    <row r="222" spans="1:67" ht="46.5" customHeight="1">
      <c r="A222" s="336"/>
      <c r="B222" s="336"/>
      <c r="C222" s="336"/>
      <c r="D222" s="336"/>
      <c r="E222" s="336"/>
      <c r="F222" s="36"/>
      <c r="G222" s="337"/>
      <c r="H222" s="36"/>
      <c r="I222" s="36"/>
      <c r="J222" s="36"/>
      <c r="K222" s="36"/>
      <c r="L222" s="36"/>
      <c r="M222" s="36"/>
      <c r="N222" s="36"/>
      <c r="O222" s="36"/>
      <c r="P222" s="36"/>
      <c r="Q222" s="337"/>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1"/>
      <c r="AR222" s="32"/>
      <c r="AS222" s="1"/>
      <c r="AT222" s="1"/>
      <c r="AU222" s="1"/>
      <c r="AV222" s="1"/>
      <c r="AW222" s="1"/>
      <c r="AX222" s="33"/>
      <c r="AY222" s="1"/>
      <c r="AZ222" s="1"/>
      <c r="BA222" s="32"/>
      <c r="BB222" s="32"/>
      <c r="BC222" s="1"/>
      <c r="BD222" s="1"/>
      <c r="BE222" s="1"/>
      <c r="BF222" s="1"/>
      <c r="BG222" s="1"/>
      <c r="BH222" s="1"/>
      <c r="BI222" s="1"/>
      <c r="BJ222" s="1"/>
      <c r="BK222" s="1"/>
      <c r="BL222" s="1"/>
      <c r="BM222" s="1"/>
      <c r="BN222" s="1"/>
      <c r="BO222" s="1"/>
    </row>
    <row r="223" spans="1:67" ht="46.5" customHeight="1">
      <c r="A223" s="336"/>
      <c r="B223" s="336"/>
      <c r="C223" s="336"/>
      <c r="D223" s="336"/>
      <c r="E223" s="336"/>
      <c r="F223" s="36"/>
      <c r="G223" s="337"/>
      <c r="H223" s="36"/>
      <c r="I223" s="36"/>
      <c r="J223" s="36"/>
      <c r="K223" s="36"/>
      <c r="L223" s="36"/>
      <c r="M223" s="36"/>
      <c r="N223" s="36"/>
      <c r="O223" s="36"/>
      <c r="P223" s="36"/>
      <c r="Q223" s="337"/>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1"/>
      <c r="AR223" s="32"/>
      <c r="AS223" s="1"/>
      <c r="AT223" s="1"/>
      <c r="AU223" s="1"/>
      <c r="AV223" s="1"/>
      <c r="AW223" s="1"/>
      <c r="AX223" s="33"/>
      <c r="AY223" s="1"/>
      <c r="AZ223" s="1"/>
      <c r="BA223" s="32"/>
      <c r="BB223" s="32"/>
      <c r="BC223" s="1"/>
      <c r="BD223" s="1"/>
      <c r="BE223" s="1"/>
      <c r="BF223" s="1"/>
      <c r="BG223" s="1"/>
      <c r="BH223" s="1"/>
      <c r="BI223" s="1"/>
      <c r="BJ223" s="1"/>
      <c r="BK223" s="1"/>
      <c r="BL223" s="1"/>
      <c r="BM223" s="1"/>
      <c r="BN223" s="1"/>
      <c r="BO223" s="1"/>
    </row>
    <row r="224" spans="1:67" ht="46.5" customHeight="1">
      <c r="A224" s="336"/>
      <c r="B224" s="336"/>
      <c r="C224" s="336"/>
      <c r="D224" s="336"/>
      <c r="E224" s="336"/>
      <c r="F224" s="36"/>
      <c r="G224" s="337"/>
      <c r="H224" s="36"/>
      <c r="I224" s="36"/>
      <c r="J224" s="36"/>
      <c r="K224" s="36"/>
      <c r="L224" s="36"/>
      <c r="M224" s="36"/>
      <c r="N224" s="36"/>
      <c r="O224" s="36"/>
      <c r="P224" s="36"/>
      <c r="Q224" s="337"/>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1"/>
      <c r="AR224" s="32"/>
      <c r="AS224" s="1"/>
      <c r="AT224" s="1"/>
      <c r="AU224" s="1"/>
      <c r="AV224" s="1"/>
      <c r="AW224" s="1"/>
      <c r="AX224" s="33"/>
      <c r="AY224" s="1"/>
      <c r="AZ224" s="1"/>
      <c r="BA224" s="32"/>
      <c r="BB224" s="32"/>
      <c r="BC224" s="1"/>
      <c r="BD224" s="1"/>
      <c r="BE224" s="1"/>
      <c r="BF224" s="1"/>
      <c r="BG224" s="1"/>
      <c r="BH224" s="1"/>
      <c r="BI224" s="1"/>
      <c r="BJ224" s="1"/>
      <c r="BK224" s="1"/>
      <c r="BL224" s="1"/>
      <c r="BM224" s="1"/>
      <c r="BN224" s="1"/>
      <c r="BO224" s="1"/>
    </row>
    <row r="225" spans="1:67" ht="46.5" customHeight="1">
      <c r="A225" s="336"/>
      <c r="B225" s="336"/>
      <c r="C225" s="336"/>
      <c r="D225" s="336"/>
      <c r="E225" s="336"/>
      <c r="F225" s="36"/>
      <c r="G225" s="337"/>
      <c r="H225" s="36"/>
      <c r="I225" s="36"/>
      <c r="J225" s="36"/>
      <c r="K225" s="36"/>
      <c r="L225" s="36"/>
      <c r="M225" s="36"/>
      <c r="N225" s="36"/>
      <c r="O225" s="36"/>
      <c r="P225" s="36"/>
      <c r="Q225" s="337"/>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1"/>
      <c r="AR225" s="32"/>
      <c r="AS225" s="1"/>
      <c r="AT225" s="1"/>
      <c r="AU225" s="1"/>
      <c r="AV225" s="1"/>
      <c r="AW225" s="1"/>
      <c r="AX225" s="33"/>
      <c r="AY225" s="1"/>
      <c r="AZ225" s="1"/>
      <c r="BA225" s="32"/>
      <c r="BB225" s="32"/>
      <c r="BC225" s="1"/>
      <c r="BD225" s="1"/>
      <c r="BE225" s="1"/>
      <c r="BF225" s="1"/>
      <c r="BG225" s="1"/>
      <c r="BH225" s="1"/>
      <c r="BI225" s="1"/>
      <c r="BJ225" s="1"/>
      <c r="BK225" s="1"/>
      <c r="BL225" s="1"/>
      <c r="BM225" s="1"/>
      <c r="BN225" s="1"/>
      <c r="BO225" s="1"/>
    </row>
    <row r="226" spans="1:67" ht="46.5" customHeight="1">
      <c r="A226" s="336"/>
      <c r="B226" s="336"/>
      <c r="C226" s="336"/>
      <c r="D226" s="336"/>
      <c r="E226" s="336"/>
      <c r="F226" s="36"/>
      <c r="G226" s="337"/>
      <c r="H226" s="36"/>
      <c r="I226" s="36"/>
      <c r="J226" s="36"/>
      <c r="K226" s="36"/>
      <c r="L226" s="36"/>
      <c r="M226" s="36"/>
      <c r="N226" s="36"/>
      <c r="O226" s="36"/>
      <c r="P226" s="36"/>
      <c r="Q226" s="337"/>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1"/>
      <c r="AR226" s="32"/>
      <c r="AS226" s="1"/>
      <c r="AT226" s="1"/>
      <c r="AU226" s="1"/>
      <c r="AV226" s="1"/>
      <c r="AW226" s="1"/>
      <c r="AX226" s="33"/>
      <c r="AY226" s="1"/>
      <c r="AZ226" s="1"/>
      <c r="BA226" s="32"/>
      <c r="BB226" s="32"/>
      <c r="BC226" s="1"/>
      <c r="BD226" s="1"/>
      <c r="BE226" s="1"/>
      <c r="BF226" s="1"/>
      <c r="BG226" s="1"/>
      <c r="BH226" s="1"/>
      <c r="BI226" s="1"/>
      <c r="BJ226" s="1"/>
      <c r="BK226" s="1"/>
      <c r="BL226" s="1"/>
      <c r="BM226" s="1"/>
      <c r="BN226" s="1"/>
      <c r="BO226" s="1"/>
    </row>
    <row r="227" spans="1:67" ht="46.5" customHeight="1">
      <c r="A227" s="336"/>
      <c r="B227" s="336"/>
      <c r="C227" s="336"/>
      <c r="D227" s="336"/>
      <c r="E227" s="336"/>
      <c r="F227" s="36"/>
      <c r="G227" s="337"/>
      <c r="H227" s="36"/>
      <c r="I227" s="36"/>
      <c r="J227" s="36"/>
      <c r="K227" s="36"/>
      <c r="L227" s="36"/>
      <c r="M227" s="36"/>
      <c r="N227" s="36"/>
      <c r="O227" s="36"/>
      <c r="P227" s="36"/>
      <c r="Q227" s="337"/>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1"/>
      <c r="AR227" s="32"/>
      <c r="AS227" s="1"/>
      <c r="AT227" s="1"/>
      <c r="AU227" s="1"/>
      <c r="AV227" s="1"/>
      <c r="AW227" s="1"/>
      <c r="AX227" s="33"/>
      <c r="AY227" s="1"/>
      <c r="AZ227" s="1"/>
      <c r="BA227" s="32"/>
      <c r="BB227" s="32"/>
      <c r="BC227" s="1"/>
      <c r="BD227" s="1"/>
      <c r="BE227" s="1"/>
      <c r="BF227" s="1"/>
      <c r="BG227" s="1"/>
      <c r="BH227" s="1"/>
      <c r="BI227" s="1"/>
      <c r="BJ227" s="1"/>
      <c r="BK227" s="1"/>
      <c r="BL227" s="1"/>
      <c r="BM227" s="1"/>
      <c r="BN227" s="1"/>
      <c r="BO227" s="1"/>
    </row>
    <row r="228" spans="1:67" ht="46.5" customHeight="1">
      <c r="A228" s="336"/>
      <c r="B228" s="336"/>
      <c r="C228" s="336"/>
      <c r="D228" s="336"/>
      <c r="E228" s="336"/>
      <c r="F228" s="36"/>
      <c r="G228" s="337"/>
      <c r="H228" s="36"/>
      <c r="I228" s="36"/>
      <c r="J228" s="36"/>
      <c r="K228" s="36"/>
      <c r="L228" s="36"/>
      <c r="M228" s="36"/>
      <c r="N228" s="36"/>
      <c r="O228" s="36"/>
      <c r="P228" s="36"/>
      <c r="Q228" s="337"/>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1"/>
      <c r="AR228" s="32"/>
      <c r="AS228" s="1"/>
      <c r="AT228" s="1"/>
      <c r="AU228" s="1"/>
      <c r="AV228" s="1"/>
      <c r="AW228" s="1"/>
      <c r="AX228" s="33"/>
      <c r="AY228" s="1"/>
      <c r="AZ228" s="1"/>
      <c r="BA228" s="32"/>
      <c r="BB228" s="32"/>
      <c r="BC228" s="1"/>
      <c r="BD228" s="1"/>
      <c r="BE228" s="1"/>
      <c r="BF228" s="1"/>
      <c r="BG228" s="1"/>
      <c r="BH228" s="1"/>
      <c r="BI228" s="1"/>
      <c r="BJ228" s="1"/>
      <c r="BK228" s="1"/>
      <c r="BL228" s="1"/>
      <c r="BM228" s="1"/>
      <c r="BN228" s="1"/>
      <c r="BO228" s="1"/>
    </row>
    <row r="229" spans="1:67" ht="46.5" customHeight="1">
      <c r="A229" s="336"/>
      <c r="B229" s="336"/>
      <c r="C229" s="336"/>
      <c r="D229" s="336"/>
      <c r="E229" s="336"/>
      <c r="F229" s="36"/>
      <c r="G229" s="337"/>
      <c r="H229" s="36"/>
      <c r="I229" s="36"/>
      <c r="J229" s="36"/>
      <c r="K229" s="36"/>
      <c r="L229" s="36"/>
      <c r="M229" s="36"/>
      <c r="N229" s="36"/>
      <c r="O229" s="36"/>
      <c r="P229" s="36"/>
      <c r="Q229" s="337"/>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1"/>
      <c r="AR229" s="32"/>
      <c r="AS229" s="1"/>
      <c r="AT229" s="1"/>
      <c r="AU229" s="1"/>
      <c r="AV229" s="1"/>
      <c r="AW229" s="1"/>
      <c r="AX229" s="33"/>
      <c r="AY229" s="1"/>
      <c r="AZ229" s="1"/>
      <c r="BA229" s="32"/>
      <c r="BB229" s="32"/>
      <c r="BC229" s="1"/>
      <c r="BD229" s="1"/>
      <c r="BE229" s="1"/>
      <c r="BF229" s="1"/>
      <c r="BG229" s="1"/>
      <c r="BH229" s="1"/>
      <c r="BI229" s="1"/>
      <c r="BJ229" s="1"/>
      <c r="BK229" s="1"/>
      <c r="BL229" s="1"/>
      <c r="BM229" s="1"/>
      <c r="BN229" s="1"/>
      <c r="BO229" s="1"/>
    </row>
    <row r="230" spans="1:67" ht="46.5" customHeight="1">
      <c r="A230" s="336"/>
      <c r="B230" s="336"/>
      <c r="C230" s="336"/>
      <c r="D230" s="336"/>
      <c r="E230" s="336"/>
      <c r="F230" s="36"/>
      <c r="G230" s="337"/>
      <c r="H230" s="36"/>
      <c r="I230" s="36"/>
      <c r="J230" s="36"/>
      <c r="K230" s="36"/>
      <c r="L230" s="36"/>
      <c r="M230" s="36"/>
      <c r="N230" s="36"/>
      <c r="O230" s="36"/>
      <c r="P230" s="36"/>
      <c r="Q230" s="337"/>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1"/>
      <c r="AR230" s="32"/>
      <c r="AS230" s="1"/>
      <c r="AT230" s="1"/>
      <c r="AU230" s="1"/>
      <c r="AV230" s="1"/>
      <c r="AW230" s="1"/>
      <c r="AX230" s="33"/>
      <c r="AY230" s="1"/>
      <c r="AZ230" s="1"/>
      <c r="BA230" s="32"/>
      <c r="BB230" s="32"/>
      <c r="BC230" s="1"/>
      <c r="BD230" s="1"/>
      <c r="BE230" s="1"/>
      <c r="BF230" s="1"/>
      <c r="BG230" s="1"/>
      <c r="BH230" s="1"/>
      <c r="BI230" s="1"/>
      <c r="BJ230" s="1"/>
      <c r="BK230" s="1"/>
      <c r="BL230" s="1"/>
      <c r="BM230" s="1"/>
      <c r="BN230" s="1"/>
      <c r="BO230" s="1"/>
    </row>
    <row r="231" spans="1:67" ht="46.5" customHeight="1">
      <c r="A231" s="336"/>
      <c r="B231" s="336"/>
      <c r="C231" s="336"/>
      <c r="D231" s="336"/>
      <c r="E231" s="336"/>
      <c r="F231" s="36"/>
      <c r="G231" s="337"/>
      <c r="H231" s="36"/>
      <c r="I231" s="36"/>
      <c r="J231" s="36"/>
      <c r="K231" s="36"/>
      <c r="L231" s="36"/>
      <c r="M231" s="36"/>
      <c r="N231" s="36"/>
      <c r="O231" s="36"/>
      <c r="P231" s="36"/>
      <c r="Q231" s="337"/>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1"/>
      <c r="AR231" s="32"/>
      <c r="AS231" s="1"/>
      <c r="AT231" s="1"/>
      <c r="AU231" s="1"/>
      <c r="AV231" s="1"/>
      <c r="AW231" s="1"/>
      <c r="AX231" s="33"/>
      <c r="AY231" s="1"/>
      <c r="AZ231" s="1"/>
      <c r="BA231" s="32"/>
      <c r="BB231" s="32"/>
      <c r="BC231" s="1"/>
      <c r="BD231" s="1"/>
      <c r="BE231" s="1"/>
      <c r="BF231" s="1"/>
      <c r="BG231" s="1"/>
      <c r="BH231" s="1"/>
      <c r="BI231" s="1"/>
      <c r="BJ231" s="1"/>
      <c r="BK231" s="1"/>
      <c r="BL231" s="1"/>
      <c r="BM231" s="1"/>
      <c r="BN231" s="1"/>
      <c r="BO231" s="1"/>
    </row>
    <row r="232" spans="1:67" ht="46.5" customHeight="1">
      <c r="A232" s="336"/>
      <c r="B232" s="336"/>
      <c r="C232" s="336"/>
      <c r="D232" s="336"/>
      <c r="E232" s="336"/>
      <c r="F232" s="36"/>
      <c r="G232" s="337"/>
      <c r="H232" s="36"/>
      <c r="I232" s="36"/>
      <c r="J232" s="36"/>
      <c r="K232" s="36"/>
      <c r="L232" s="36"/>
      <c r="M232" s="36"/>
      <c r="N232" s="36"/>
      <c r="O232" s="36"/>
      <c r="P232" s="36"/>
      <c r="Q232" s="337"/>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1"/>
      <c r="AR232" s="32"/>
      <c r="AS232" s="1"/>
      <c r="AT232" s="1"/>
      <c r="AU232" s="1"/>
      <c r="AV232" s="1"/>
      <c r="AW232" s="1"/>
      <c r="AX232" s="33"/>
      <c r="AY232" s="1"/>
      <c r="AZ232" s="1"/>
      <c r="BA232" s="32"/>
      <c r="BB232" s="32"/>
      <c r="BC232" s="1"/>
      <c r="BD232" s="1"/>
      <c r="BE232" s="1"/>
      <c r="BF232" s="1"/>
      <c r="BG232" s="1"/>
      <c r="BH232" s="1"/>
      <c r="BI232" s="1"/>
      <c r="BJ232" s="1"/>
      <c r="BK232" s="1"/>
      <c r="BL232" s="1"/>
      <c r="BM232" s="1"/>
      <c r="BN232" s="1"/>
      <c r="BO232" s="1"/>
    </row>
    <row r="233" spans="1:67" ht="46.5" customHeight="1">
      <c r="A233" s="336"/>
      <c r="B233" s="336"/>
      <c r="C233" s="336"/>
      <c r="D233" s="336"/>
      <c r="E233" s="336"/>
      <c r="F233" s="36"/>
      <c r="G233" s="337"/>
      <c r="H233" s="36"/>
      <c r="I233" s="36"/>
      <c r="J233" s="36"/>
      <c r="K233" s="36"/>
      <c r="L233" s="36"/>
      <c r="M233" s="36"/>
      <c r="N233" s="36"/>
      <c r="O233" s="36"/>
      <c r="P233" s="36"/>
      <c r="Q233" s="337"/>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1"/>
      <c r="AR233" s="32"/>
      <c r="AS233" s="1"/>
      <c r="AT233" s="1"/>
      <c r="AU233" s="1"/>
      <c r="AV233" s="1"/>
      <c r="AW233" s="1"/>
      <c r="AX233" s="33"/>
      <c r="AY233" s="1"/>
      <c r="AZ233" s="1"/>
      <c r="BA233" s="32"/>
      <c r="BB233" s="32"/>
      <c r="BC233" s="1"/>
      <c r="BD233" s="1"/>
      <c r="BE233" s="1"/>
      <c r="BF233" s="1"/>
      <c r="BG233" s="1"/>
      <c r="BH233" s="1"/>
      <c r="BI233" s="1"/>
      <c r="BJ233" s="1"/>
      <c r="BK233" s="1"/>
      <c r="BL233" s="1"/>
      <c r="BM233" s="1"/>
      <c r="BN233" s="1"/>
      <c r="BO233" s="1"/>
    </row>
    <row r="234" spans="1:67" ht="46.5" customHeight="1">
      <c r="A234" s="336"/>
      <c r="B234" s="336"/>
      <c r="C234" s="336"/>
      <c r="D234" s="336"/>
      <c r="E234" s="336"/>
      <c r="F234" s="36"/>
      <c r="G234" s="337"/>
      <c r="H234" s="36"/>
      <c r="I234" s="36"/>
      <c r="J234" s="36"/>
      <c r="K234" s="36"/>
      <c r="L234" s="36"/>
      <c r="M234" s="36"/>
      <c r="N234" s="36"/>
      <c r="O234" s="36"/>
      <c r="P234" s="36"/>
      <c r="Q234" s="337"/>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1"/>
      <c r="AR234" s="32"/>
      <c r="AS234" s="1"/>
      <c r="AT234" s="1"/>
      <c r="AU234" s="1"/>
      <c r="AV234" s="1"/>
      <c r="AW234" s="1"/>
      <c r="AX234" s="33"/>
      <c r="AY234" s="1"/>
      <c r="AZ234" s="1"/>
      <c r="BA234" s="32"/>
      <c r="BB234" s="32"/>
      <c r="BC234" s="1"/>
      <c r="BD234" s="1"/>
      <c r="BE234" s="1"/>
      <c r="BF234" s="1"/>
      <c r="BG234" s="1"/>
      <c r="BH234" s="1"/>
      <c r="BI234" s="1"/>
      <c r="BJ234" s="1"/>
      <c r="BK234" s="1"/>
      <c r="BL234" s="1"/>
      <c r="BM234" s="1"/>
      <c r="BN234" s="1"/>
      <c r="BO234" s="1"/>
    </row>
    <row r="235" spans="1:67" ht="46.5" customHeight="1">
      <c r="A235" s="336"/>
      <c r="B235" s="336"/>
      <c r="C235" s="336"/>
      <c r="D235" s="336"/>
      <c r="E235" s="336"/>
      <c r="F235" s="36"/>
      <c r="G235" s="337"/>
      <c r="H235" s="36"/>
      <c r="I235" s="36"/>
      <c r="J235" s="36"/>
      <c r="K235" s="36"/>
      <c r="L235" s="36"/>
      <c r="M235" s="36"/>
      <c r="N235" s="36"/>
      <c r="O235" s="36"/>
      <c r="P235" s="36"/>
      <c r="Q235" s="337"/>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1"/>
      <c r="AR235" s="32"/>
      <c r="AS235" s="1"/>
      <c r="AT235" s="1"/>
      <c r="AU235" s="1"/>
      <c r="AV235" s="1"/>
      <c r="AW235" s="1"/>
      <c r="AX235" s="33"/>
      <c r="AY235" s="1"/>
      <c r="AZ235" s="1"/>
      <c r="BA235" s="32"/>
      <c r="BB235" s="32"/>
      <c r="BC235" s="1"/>
      <c r="BD235" s="1"/>
      <c r="BE235" s="1"/>
      <c r="BF235" s="1"/>
      <c r="BG235" s="1"/>
      <c r="BH235" s="1"/>
      <c r="BI235" s="1"/>
      <c r="BJ235" s="1"/>
      <c r="BK235" s="1"/>
      <c r="BL235" s="1"/>
      <c r="BM235" s="1"/>
      <c r="BN235" s="1"/>
      <c r="BO235" s="1"/>
    </row>
    <row r="236" spans="1:67" ht="46.5" customHeight="1">
      <c r="A236" s="336"/>
      <c r="B236" s="336"/>
      <c r="C236" s="336"/>
      <c r="D236" s="336"/>
      <c r="E236" s="336"/>
      <c r="F236" s="36"/>
      <c r="G236" s="337"/>
      <c r="H236" s="36"/>
      <c r="I236" s="36"/>
      <c r="J236" s="36"/>
      <c r="K236" s="36"/>
      <c r="L236" s="36"/>
      <c r="M236" s="36"/>
      <c r="N236" s="36"/>
      <c r="O236" s="36"/>
      <c r="P236" s="36"/>
      <c r="Q236" s="337"/>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1"/>
      <c r="AR236" s="32"/>
      <c r="AS236" s="1"/>
      <c r="AT236" s="1"/>
      <c r="AU236" s="1"/>
      <c r="AV236" s="1"/>
      <c r="AW236" s="1"/>
      <c r="AX236" s="33"/>
      <c r="AY236" s="1"/>
      <c r="AZ236" s="1"/>
      <c r="BA236" s="32"/>
      <c r="BB236" s="32"/>
      <c r="BC236" s="1"/>
      <c r="BD236" s="1"/>
      <c r="BE236" s="1"/>
      <c r="BF236" s="1"/>
      <c r="BG236" s="1"/>
      <c r="BH236" s="1"/>
      <c r="BI236" s="1"/>
      <c r="BJ236" s="1"/>
      <c r="BK236" s="1"/>
      <c r="BL236" s="1"/>
      <c r="BM236" s="1"/>
      <c r="BN236" s="1"/>
      <c r="BO236" s="1"/>
    </row>
    <row r="237" spans="1:67" ht="46.5" customHeight="1">
      <c r="A237" s="336"/>
      <c r="B237" s="336"/>
      <c r="C237" s="336"/>
      <c r="D237" s="336"/>
      <c r="E237" s="336"/>
      <c r="F237" s="36"/>
      <c r="G237" s="337"/>
      <c r="H237" s="36"/>
      <c r="I237" s="36"/>
      <c r="J237" s="36"/>
      <c r="K237" s="36"/>
      <c r="L237" s="36"/>
      <c r="M237" s="36"/>
      <c r="N237" s="36"/>
      <c r="O237" s="36"/>
      <c r="P237" s="36"/>
      <c r="Q237" s="337"/>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1"/>
      <c r="AR237" s="32"/>
      <c r="AS237" s="1"/>
      <c r="AT237" s="1"/>
      <c r="AU237" s="1"/>
      <c r="AV237" s="1"/>
      <c r="AW237" s="1"/>
      <c r="AX237" s="33"/>
      <c r="AY237" s="1"/>
      <c r="AZ237" s="1"/>
      <c r="BA237" s="32"/>
      <c r="BB237" s="32"/>
      <c r="BC237" s="1"/>
      <c r="BD237" s="1"/>
      <c r="BE237" s="1"/>
      <c r="BF237" s="1"/>
      <c r="BG237" s="1"/>
      <c r="BH237" s="1"/>
      <c r="BI237" s="1"/>
      <c r="BJ237" s="1"/>
      <c r="BK237" s="1"/>
      <c r="BL237" s="1"/>
      <c r="BM237" s="1"/>
      <c r="BN237" s="1"/>
      <c r="BO237" s="1"/>
    </row>
    <row r="238" spans="1:67" ht="46.5" customHeight="1">
      <c r="A238" s="336"/>
      <c r="B238" s="336"/>
      <c r="C238" s="336"/>
      <c r="D238" s="336"/>
      <c r="E238" s="336"/>
      <c r="F238" s="36"/>
      <c r="G238" s="337"/>
      <c r="H238" s="36"/>
      <c r="I238" s="36"/>
      <c r="J238" s="36"/>
      <c r="K238" s="36"/>
      <c r="L238" s="36"/>
      <c r="M238" s="36"/>
      <c r="N238" s="36"/>
      <c r="O238" s="36"/>
      <c r="P238" s="36"/>
      <c r="Q238" s="337"/>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1"/>
      <c r="AR238" s="32"/>
      <c r="AS238" s="1"/>
      <c r="AT238" s="1"/>
      <c r="AU238" s="1"/>
      <c r="AV238" s="1"/>
      <c r="AW238" s="1"/>
      <c r="AX238" s="33"/>
      <c r="AY238" s="1"/>
      <c r="AZ238" s="1"/>
      <c r="BA238" s="32"/>
      <c r="BB238" s="32"/>
      <c r="BC238" s="1"/>
      <c r="BD238" s="1"/>
      <c r="BE238" s="1"/>
      <c r="BF238" s="1"/>
      <c r="BG238" s="1"/>
      <c r="BH238" s="1"/>
      <c r="BI238" s="1"/>
      <c r="BJ238" s="1"/>
      <c r="BK238" s="1"/>
      <c r="BL238" s="1"/>
      <c r="BM238" s="1"/>
      <c r="BN238" s="1"/>
      <c r="BO238" s="1"/>
    </row>
    <row r="239" spans="1:67" ht="46.5" customHeight="1">
      <c r="A239" s="336"/>
      <c r="B239" s="336"/>
      <c r="C239" s="336"/>
      <c r="D239" s="336"/>
      <c r="E239" s="336"/>
      <c r="F239" s="36"/>
      <c r="G239" s="337"/>
      <c r="H239" s="36"/>
      <c r="I239" s="36"/>
      <c r="J239" s="36"/>
      <c r="K239" s="36"/>
      <c r="L239" s="36"/>
      <c r="M239" s="36"/>
      <c r="N239" s="36"/>
      <c r="O239" s="36"/>
      <c r="P239" s="36"/>
      <c r="Q239" s="337"/>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1"/>
      <c r="AR239" s="32"/>
      <c r="AS239" s="1"/>
      <c r="AT239" s="1"/>
      <c r="AU239" s="1"/>
      <c r="AV239" s="1"/>
      <c r="AW239" s="1"/>
      <c r="AX239" s="33"/>
      <c r="AY239" s="1"/>
      <c r="AZ239" s="1"/>
      <c r="BA239" s="32"/>
      <c r="BB239" s="32"/>
      <c r="BC239" s="1"/>
      <c r="BD239" s="1"/>
      <c r="BE239" s="1"/>
      <c r="BF239" s="1"/>
      <c r="BG239" s="1"/>
      <c r="BH239" s="1"/>
      <c r="BI239" s="1"/>
      <c r="BJ239" s="1"/>
      <c r="BK239" s="1"/>
      <c r="BL239" s="1"/>
      <c r="BM239" s="1"/>
      <c r="BN239" s="1"/>
      <c r="BO239" s="1"/>
    </row>
    <row r="240" spans="1:67" ht="46.5" customHeight="1">
      <c r="A240" s="336"/>
      <c r="B240" s="336"/>
      <c r="C240" s="336"/>
      <c r="D240" s="336"/>
      <c r="E240" s="336"/>
      <c r="F240" s="36"/>
      <c r="G240" s="337"/>
      <c r="H240" s="36"/>
      <c r="I240" s="36"/>
      <c r="J240" s="36"/>
      <c r="K240" s="36"/>
      <c r="L240" s="36"/>
      <c r="M240" s="36"/>
      <c r="N240" s="36"/>
      <c r="O240" s="36"/>
      <c r="P240" s="36"/>
      <c r="Q240" s="337"/>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1"/>
      <c r="AR240" s="32"/>
      <c r="AS240" s="1"/>
      <c r="AT240" s="1"/>
      <c r="AU240" s="1"/>
      <c r="AV240" s="1"/>
      <c r="AW240" s="1"/>
      <c r="AX240" s="33"/>
      <c r="AY240" s="1"/>
      <c r="AZ240" s="1"/>
      <c r="BA240" s="32"/>
      <c r="BB240" s="32"/>
      <c r="BC240" s="1"/>
      <c r="BD240" s="1"/>
      <c r="BE240" s="1"/>
      <c r="BF240" s="1"/>
      <c r="BG240" s="1"/>
      <c r="BH240" s="1"/>
      <c r="BI240" s="1"/>
      <c r="BJ240" s="1"/>
      <c r="BK240" s="1"/>
      <c r="BL240" s="1"/>
      <c r="BM240" s="1"/>
      <c r="BN240" s="1"/>
      <c r="BO240" s="1"/>
    </row>
    <row r="241" spans="1:67" ht="46.5" customHeight="1">
      <c r="A241" s="336"/>
      <c r="B241" s="336"/>
      <c r="C241" s="336"/>
      <c r="D241" s="336"/>
      <c r="E241" s="336"/>
      <c r="F241" s="36"/>
      <c r="G241" s="337"/>
      <c r="H241" s="36"/>
      <c r="I241" s="36"/>
      <c r="J241" s="36"/>
      <c r="K241" s="36"/>
      <c r="L241" s="36"/>
      <c r="M241" s="36"/>
      <c r="N241" s="36"/>
      <c r="O241" s="36"/>
      <c r="P241" s="36"/>
      <c r="Q241" s="337"/>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1"/>
      <c r="AR241" s="32"/>
      <c r="AS241" s="1"/>
      <c r="AT241" s="1"/>
      <c r="AU241" s="1"/>
      <c r="AV241" s="1"/>
      <c r="AW241" s="1"/>
      <c r="AX241" s="33"/>
      <c r="AY241" s="1"/>
      <c r="AZ241" s="1"/>
      <c r="BA241" s="32"/>
      <c r="BB241" s="32"/>
      <c r="BC241" s="1"/>
      <c r="BD241" s="1"/>
      <c r="BE241" s="1"/>
      <c r="BF241" s="1"/>
      <c r="BG241" s="1"/>
      <c r="BH241" s="1"/>
      <c r="BI241" s="1"/>
      <c r="BJ241" s="1"/>
      <c r="BK241" s="1"/>
      <c r="BL241" s="1"/>
      <c r="BM241" s="1"/>
      <c r="BN241" s="1"/>
      <c r="BO241" s="1"/>
    </row>
    <row r="242" spans="1:67" ht="46.5" customHeight="1">
      <c r="A242" s="336"/>
      <c r="B242" s="336"/>
      <c r="C242" s="336"/>
      <c r="D242" s="336"/>
      <c r="E242" s="336"/>
      <c r="F242" s="36"/>
      <c r="G242" s="337"/>
      <c r="H242" s="36"/>
      <c r="I242" s="36"/>
      <c r="J242" s="36"/>
      <c r="K242" s="36"/>
      <c r="L242" s="36"/>
      <c r="M242" s="36"/>
      <c r="N242" s="36"/>
      <c r="O242" s="36"/>
      <c r="P242" s="36"/>
      <c r="Q242" s="337"/>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1"/>
      <c r="AR242" s="32"/>
      <c r="AS242" s="1"/>
      <c r="AT242" s="1"/>
      <c r="AU242" s="1"/>
      <c r="AV242" s="1"/>
      <c r="AW242" s="1"/>
      <c r="AX242" s="33"/>
      <c r="AY242" s="1"/>
      <c r="AZ242" s="1"/>
      <c r="BA242" s="32"/>
      <c r="BB242" s="32"/>
      <c r="BC242" s="1"/>
      <c r="BD242" s="1"/>
      <c r="BE242" s="1"/>
      <c r="BF242" s="1"/>
      <c r="BG242" s="1"/>
      <c r="BH242" s="1"/>
      <c r="BI242" s="1"/>
      <c r="BJ242" s="1"/>
      <c r="BK242" s="1"/>
      <c r="BL242" s="1"/>
      <c r="BM242" s="1"/>
      <c r="BN242" s="1"/>
      <c r="BO242" s="1"/>
    </row>
    <row r="243" spans="1:67" ht="46.5" customHeight="1">
      <c r="A243" s="336"/>
      <c r="B243" s="336"/>
      <c r="C243" s="336"/>
      <c r="D243" s="336"/>
      <c r="E243" s="336"/>
      <c r="F243" s="36"/>
      <c r="G243" s="337"/>
      <c r="H243" s="36"/>
      <c r="I243" s="36"/>
      <c r="J243" s="36"/>
      <c r="K243" s="36"/>
      <c r="L243" s="36"/>
      <c r="M243" s="36"/>
      <c r="N243" s="36"/>
      <c r="O243" s="36"/>
      <c r="P243" s="36"/>
      <c r="Q243" s="337"/>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1"/>
      <c r="AR243" s="32"/>
      <c r="AS243" s="1"/>
      <c r="AT243" s="1"/>
      <c r="AU243" s="1"/>
      <c r="AV243" s="1"/>
      <c r="AW243" s="1"/>
      <c r="AX243" s="33"/>
      <c r="AY243" s="1"/>
      <c r="AZ243" s="1"/>
      <c r="BA243" s="32"/>
      <c r="BB243" s="32"/>
      <c r="BC243" s="1"/>
      <c r="BD243" s="1"/>
      <c r="BE243" s="1"/>
      <c r="BF243" s="1"/>
      <c r="BG243" s="1"/>
      <c r="BH243" s="1"/>
      <c r="BI243" s="1"/>
      <c r="BJ243" s="1"/>
      <c r="BK243" s="1"/>
      <c r="BL243" s="1"/>
      <c r="BM243" s="1"/>
      <c r="BN243" s="1"/>
      <c r="BO243" s="1"/>
    </row>
    <row r="244" spans="1:67" ht="46.5" customHeight="1">
      <c r="A244" s="336"/>
      <c r="B244" s="336"/>
      <c r="C244" s="336"/>
      <c r="D244" s="336"/>
      <c r="E244" s="336"/>
      <c r="F244" s="36"/>
      <c r="G244" s="337"/>
      <c r="H244" s="36"/>
      <c r="I244" s="36"/>
      <c r="J244" s="36"/>
      <c r="K244" s="36"/>
      <c r="L244" s="36"/>
      <c r="M244" s="36"/>
      <c r="N244" s="36"/>
      <c r="O244" s="36"/>
      <c r="P244" s="36"/>
      <c r="Q244" s="337"/>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1"/>
      <c r="AR244" s="32"/>
      <c r="AS244" s="1"/>
      <c r="AT244" s="1"/>
      <c r="AU244" s="1"/>
      <c r="AV244" s="1"/>
      <c r="AW244" s="1"/>
      <c r="AX244" s="33"/>
      <c r="AY244" s="1"/>
      <c r="AZ244" s="1"/>
      <c r="BA244" s="32"/>
      <c r="BB244" s="32"/>
      <c r="BC244" s="1"/>
      <c r="BD244" s="1"/>
      <c r="BE244" s="1"/>
      <c r="BF244" s="1"/>
      <c r="BG244" s="1"/>
      <c r="BH244" s="1"/>
      <c r="BI244" s="1"/>
      <c r="BJ244" s="1"/>
      <c r="BK244" s="1"/>
      <c r="BL244" s="1"/>
      <c r="BM244" s="1"/>
      <c r="BN244" s="1"/>
      <c r="BO244" s="1"/>
    </row>
    <row r="245" spans="1:67" ht="46.5" customHeight="1">
      <c r="A245" s="336"/>
      <c r="B245" s="336"/>
      <c r="C245" s="336"/>
      <c r="D245" s="336"/>
      <c r="E245" s="336"/>
      <c r="F245" s="36"/>
      <c r="G245" s="337"/>
      <c r="H245" s="36"/>
      <c r="I245" s="36"/>
      <c r="J245" s="36"/>
      <c r="K245" s="36"/>
      <c r="L245" s="36"/>
      <c r="M245" s="36"/>
      <c r="N245" s="36"/>
      <c r="O245" s="36"/>
      <c r="P245" s="36"/>
      <c r="Q245" s="337"/>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1"/>
      <c r="AR245" s="32"/>
      <c r="AS245" s="1"/>
      <c r="AT245" s="1"/>
      <c r="AU245" s="1"/>
      <c r="AV245" s="1"/>
      <c r="AW245" s="1"/>
      <c r="AX245" s="33"/>
      <c r="AY245" s="1"/>
      <c r="AZ245" s="1"/>
      <c r="BA245" s="32"/>
      <c r="BB245" s="32"/>
      <c r="BC245" s="1"/>
      <c r="BD245" s="1"/>
      <c r="BE245" s="1"/>
      <c r="BF245" s="1"/>
      <c r="BG245" s="1"/>
      <c r="BH245" s="1"/>
      <c r="BI245" s="1"/>
      <c r="BJ245" s="1"/>
      <c r="BK245" s="1"/>
      <c r="BL245" s="1"/>
      <c r="BM245" s="1"/>
      <c r="BN245" s="1"/>
      <c r="BO245" s="1"/>
    </row>
    <row r="246" spans="1:67" ht="46.5" customHeight="1">
      <c r="A246" s="336"/>
      <c r="B246" s="336"/>
      <c r="C246" s="336"/>
      <c r="D246" s="336"/>
      <c r="E246" s="336"/>
      <c r="F246" s="36"/>
      <c r="G246" s="337"/>
      <c r="H246" s="36"/>
      <c r="I246" s="36"/>
      <c r="J246" s="36"/>
      <c r="K246" s="36"/>
      <c r="L246" s="36"/>
      <c r="M246" s="36"/>
      <c r="N246" s="36"/>
      <c r="O246" s="36"/>
      <c r="P246" s="36"/>
      <c r="Q246" s="337"/>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1"/>
      <c r="AR246" s="32"/>
      <c r="AS246" s="1"/>
      <c r="AT246" s="1"/>
      <c r="AU246" s="1"/>
      <c r="AV246" s="1"/>
      <c r="AW246" s="1"/>
      <c r="AX246" s="33"/>
      <c r="AY246" s="1"/>
      <c r="AZ246" s="1"/>
      <c r="BA246" s="32"/>
      <c r="BB246" s="32"/>
      <c r="BC246" s="1"/>
      <c r="BD246" s="1"/>
      <c r="BE246" s="1"/>
      <c r="BF246" s="1"/>
      <c r="BG246" s="1"/>
      <c r="BH246" s="1"/>
      <c r="BI246" s="1"/>
      <c r="BJ246" s="1"/>
      <c r="BK246" s="1"/>
      <c r="BL246" s="1"/>
      <c r="BM246" s="1"/>
      <c r="BN246" s="1"/>
      <c r="BO246" s="1"/>
    </row>
    <row r="247" spans="1:67" ht="46.5" customHeight="1">
      <c r="A247" s="336"/>
      <c r="B247" s="336"/>
      <c r="C247" s="336"/>
      <c r="D247" s="336"/>
      <c r="E247" s="336"/>
      <c r="F247" s="36"/>
      <c r="G247" s="337"/>
      <c r="H247" s="36"/>
      <c r="I247" s="36"/>
      <c r="J247" s="36"/>
      <c r="K247" s="36"/>
      <c r="L247" s="36"/>
      <c r="M247" s="36"/>
      <c r="N247" s="36"/>
      <c r="O247" s="36"/>
      <c r="P247" s="36"/>
      <c r="Q247" s="337"/>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1"/>
      <c r="AR247" s="32"/>
      <c r="AS247" s="1"/>
      <c r="AT247" s="1"/>
      <c r="AU247" s="1"/>
      <c r="AV247" s="1"/>
      <c r="AW247" s="1"/>
      <c r="AX247" s="33"/>
      <c r="AY247" s="1"/>
      <c r="AZ247" s="1"/>
      <c r="BA247" s="32"/>
      <c r="BB247" s="32"/>
      <c r="BC247" s="1"/>
      <c r="BD247" s="1"/>
      <c r="BE247" s="1"/>
      <c r="BF247" s="1"/>
      <c r="BG247" s="1"/>
      <c r="BH247" s="1"/>
      <c r="BI247" s="1"/>
      <c r="BJ247" s="1"/>
      <c r="BK247" s="1"/>
      <c r="BL247" s="1"/>
      <c r="BM247" s="1"/>
      <c r="BN247" s="1"/>
      <c r="BO247" s="1"/>
    </row>
    <row r="248" spans="1:67" ht="46.5" customHeight="1">
      <c r="A248" s="336"/>
      <c r="B248" s="336"/>
      <c r="C248" s="336"/>
      <c r="D248" s="336"/>
      <c r="E248" s="336"/>
      <c r="F248" s="36"/>
      <c r="G248" s="337"/>
      <c r="H248" s="36"/>
      <c r="I248" s="36"/>
      <c r="J248" s="36"/>
      <c r="K248" s="36"/>
      <c r="L248" s="36"/>
      <c r="M248" s="36"/>
      <c r="N248" s="36"/>
      <c r="O248" s="36"/>
      <c r="P248" s="36"/>
      <c r="Q248" s="337"/>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1"/>
      <c r="AR248" s="32"/>
      <c r="AS248" s="1"/>
      <c r="AT248" s="1"/>
      <c r="AU248" s="1"/>
      <c r="AV248" s="1"/>
      <c r="AW248" s="1"/>
      <c r="AX248" s="33"/>
      <c r="AY248" s="1"/>
      <c r="AZ248" s="1"/>
      <c r="BA248" s="32"/>
      <c r="BB248" s="32"/>
      <c r="BC248" s="1"/>
      <c r="BD248" s="1"/>
      <c r="BE248" s="1"/>
      <c r="BF248" s="1"/>
      <c r="BG248" s="1"/>
      <c r="BH248" s="1"/>
      <c r="BI248" s="1"/>
      <c r="BJ248" s="1"/>
      <c r="BK248" s="1"/>
      <c r="BL248" s="1"/>
      <c r="BM248" s="1"/>
      <c r="BN248" s="1"/>
      <c r="BO248" s="1"/>
    </row>
    <row r="249" spans="1:67" ht="46.5" customHeight="1">
      <c r="A249" s="336"/>
      <c r="B249" s="336"/>
      <c r="C249" s="336"/>
      <c r="D249" s="336"/>
      <c r="E249" s="336"/>
      <c r="F249" s="36"/>
      <c r="G249" s="337"/>
      <c r="H249" s="36"/>
      <c r="I249" s="36"/>
      <c r="J249" s="36"/>
      <c r="K249" s="36"/>
      <c r="L249" s="36"/>
      <c r="M249" s="36"/>
      <c r="N249" s="36"/>
      <c r="O249" s="36"/>
      <c r="P249" s="36"/>
      <c r="Q249" s="337"/>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1"/>
      <c r="AR249" s="32"/>
      <c r="AS249" s="1"/>
      <c r="AT249" s="1"/>
      <c r="AU249" s="1"/>
      <c r="AV249" s="1"/>
      <c r="AW249" s="1"/>
      <c r="AX249" s="33"/>
      <c r="AY249" s="1"/>
      <c r="AZ249" s="1"/>
      <c r="BA249" s="32"/>
      <c r="BB249" s="32"/>
      <c r="BC249" s="1"/>
      <c r="BD249" s="1"/>
      <c r="BE249" s="1"/>
      <c r="BF249" s="1"/>
      <c r="BG249" s="1"/>
      <c r="BH249" s="1"/>
      <c r="BI249" s="1"/>
      <c r="BJ249" s="1"/>
      <c r="BK249" s="1"/>
      <c r="BL249" s="1"/>
      <c r="BM249" s="1"/>
      <c r="BN249" s="1"/>
      <c r="BO249" s="1"/>
    </row>
    <row r="250" spans="1:67" ht="46.5" customHeight="1">
      <c r="A250" s="336"/>
      <c r="B250" s="336"/>
      <c r="C250" s="336"/>
      <c r="D250" s="336"/>
      <c r="E250" s="336"/>
      <c r="F250" s="36"/>
      <c r="G250" s="337"/>
      <c r="H250" s="36"/>
      <c r="I250" s="36"/>
      <c r="J250" s="36"/>
      <c r="K250" s="36"/>
      <c r="L250" s="36"/>
      <c r="M250" s="36"/>
      <c r="N250" s="36"/>
      <c r="O250" s="36"/>
      <c r="P250" s="36"/>
      <c r="Q250" s="337"/>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1"/>
      <c r="AR250" s="32"/>
      <c r="AS250" s="1"/>
      <c r="AT250" s="1"/>
      <c r="AU250" s="1"/>
      <c r="AV250" s="1"/>
      <c r="AW250" s="1"/>
      <c r="AX250" s="33"/>
      <c r="AY250" s="1"/>
      <c r="AZ250" s="1"/>
      <c r="BA250" s="32"/>
      <c r="BB250" s="32"/>
      <c r="BC250" s="1"/>
      <c r="BD250" s="1"/>
      <c r="BE250" s="1"/>
      <c r="BF250" s="1"/>
      <c r="BG250" s="1"/>
      <c r="BH250" s="1"/>
      <c r="BI250" s="1"/>
      <c r="BJ250" s="1"/>
      <c r="BK250" s="1"/>
      <c r="BL250" s="1"/>
      <c r="BM250" s="1"/>
      <c r="BN250" s="1"/>
      <c r="BO250" s="1"/>
    </row>
    <row r="251" spans="1:67" ht="46.5" customHeight="1">
      <c r="A251" s="336"/>
      <c r="B251" s="336"/>
      <c r="C251" s="336"/>
      <c r="D251" s="336"/>
      <c r="E251" s="336"/>
      <c r="F251" s="36"/>
      <c r="G251" s="337"/>
      <c r="H251" s="36"/>
      <c r="I251" s="36"/>
      <c r="J251" s="36"/>
      <c r="K251" s="36"/>
      <c r="L251" s="36"/>
      <c r="M251" s="36"/>
      <c r="N251" s="36"/>
      <c r="O251" s="36"/>
      <c r="P251" s="36"/>
      <c r="Q251" s="337"/>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1"/>
      <c r="AR251" s="32"/>
      <c r="AS251" s="1"/>
      <c r="AT251" s="1"/>
      <c r="AU251" s="1"/>
      <c r="AV251" s="1"/>
      <c r="AW251" s="1"/>
      <c r="AX251" s="33"/>
      <c r="AY251" s="1"/>
      <c r="AZ251" s="1"/>
      <c r="BA251" s="32"/>
      <c r="BB251" s="32"/>
      <c r="BC251" s="1"/>
      <c r="BD251" s="1"/>
      <c r="BE251" s="1"/>
      <c r="BF251" s="1"/>
      <c r="BG251" s="1"/>
      <c r="BH251" s="1"/>
      <c r="BI251" s="1"/>
      <c r="BJ251" s="1"/>
      <c r="BK251" s="1"/>
      <c r="BL251" s="1"/>
      <c r="BM251" s="1"/>
      <c r="BN251" s="1"/>
      <c r="BO251" s="1"/>
    </row>
    <row r="252" spans="1:67" ht="46.5" customHeight="1">
      <c r="A252" s="336"/>
      <c r="B252" s="336"/>
      <c r="C252" s="336"/>
      <c r="D252" s="336"/>
      <c r="E252" s="336"/>
      <c r="F252" s="36"/>
      <c r="G252" s="337"/>
      <c r="H252" s="36"/>
      <c r="I252" s="36"/>
      <c r="J252" s="36"/>
      <c r="K252" s="36"/>
      <c r="L252" s="36"/>
      <c r="M252" s="36"/>
      <c r="N252" s="36"/>
      <c r="O252" s="36"/>
      <c r="P252" s="36"/>
      <c r="Q252" s="337"/>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1"/>
      <c r="AR252" s="32"/>
      <c r="AS252" s="1"/>
      <c r="AT252" s="1"/>
      <c r="AU252" s="1"/>
      <c r="AV252" s="1"/>
      <c r="AW252" s="1"/>
      <c r="AX252" s="33"/>
      <c r="AY252" s="1"/>
      <c r="AZ252" s="1"/>
      <c r="BA252" s="32"/>
      <c r="BB252" s="32"/>
      <c r="BC252" s="1"/>
      <c r="BD252" s="1"/>
      <c r="BE252" s="1"/>
      <c r="BF252" s="1"/>
      <c r="BG252" s="1"/>
      <c r="BH252" s="1"/>
      <c r="BI252" s="1"/>
      <c r="BJ252" s="1"/>
      <c r="BK252" s="1"/>
      <c r="BL252" s="1"/>
      <c r="BM252" s="1"/>
      <c r="BN252" s="1"/>
      <c r="BO252" s="1"/>
    </row>
    <row r="253" spans="1:67" ht="46.5" customHeight="1">
      <c r="A253" s="336"/>
      <c r="B253" s="336"/>
      <c r="C253" s="336"/>
      <c r="D253" s="336"/>
      <c r="E253" s="336"/>
      <c r="F253" s="36"/>
      <c r="G253" s="337"/>
      <c r="H253" s="36"/>
      <c r="I253" s="36"/>
      <c r="J253" s="36"/>
      <c r="K253" s="36"/>
      <c r="L253" s="36"/>
      <c r="M253" s="36"/>
      <c r="N253" s="36"/>
      <c r="O253" s="36"/>
      <c r="P253" s="36"/>
      <c r="Q253" s="337"/>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1"/>
      <c r="AR253" s="32"/>
      <c r="AS253" s="1"/>
      <c r="AT253" s="1"/>
      <c r="AU253" s="1"/>
      <c r="AV253" s="1"/>
      <c r="AW253" s="1"/>
      <c r="AX253" s="33"/>
      <c r="AY253" s="1"/>
      <c r="AZ253" s="1"/>
      <c r="BA253" s="32"/>
      <c r="BB253" s="32"/>
      <c r="BC253" s="1"/>
      <c r="BD253" s="1"/>
      <c r="BE253" s="1"/>
      <c r="BF253" s="1"/>
      <c r="BG253" s="1"/>
      <c r="BH253" s="1"/>
      <c r="BI253" s="1"/>
      <c r="BJ253" s="1"/>
      <c r="BK253" s="1"/>
      <c r="BL253" s="1"/>
      <c r="BM253" s="1"/>
      <c r="BN253" s="1"/>
      <c r="BO253" s="1"/>
    </row>
    <row r="254" spans="1:67" ht="46.5" customHeight="1">
      <c r="A254" s="336"/>
      <c r="B254" s="336"/>
      <c r="C254" s="336"/>
      <c r="D254" s="336"/>
      <c r="E254" s="336"/>
      <c r="F254" s="36"/>
      <c r="G254" s="337"/>
      <c r="H254" s="36"/>
      <c r="I254" s="36"/>
      <c r="J254" s="36"/>
      <c r="K254" s="36"/>
      <c r="L254" s="36"/>
      <c r="M254" s="36"/>
      <c r="N254" s="36"/>
      <c r="O254" s="36"/>
      <c r="P254" s="36"/>
      <c r="Q254" s="337"/>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1"/>
      <c r="AR254" s="32"/>
      <c r="AS254" s="1"/>
      <c r="AT254" s="1"/>
      <c r="AU254" s="1"/>
      <c r="AV254" s="1"/>
      <c r="AW254" s="1"/>
      <c r="AX254" s="33"/>
      <c r="AY254" s="1"/>
      <c r="AZ254" s="1"/>
      <c r="BA254" s="32"/>
      <c r="BB254" s="32"/>
      <c r="BC254" s="1"/>
      <c r="BD254" s="1"/>
      <c r="BE254" s="1"/>
      <c r="BF254" s="1"/>
      <c r="BG254" s="1"/>
      <c r="BH254" s="1"/>
      <c r="BI254" s="1"/>
      <c r="BJ254" s="1"/>
      <c r="BK254" s="1"/>
      <c r="BL254" s="1"/>
      <c r="BM254" s="1"/>
      <c r="BN254" s="1"/>
      <c r="BO254" s="1"/>
    </row>
    <row r="255" spans="1:67" ht="46.5" customHeight="1">
      <c r="A255" s="336"/>
      <c r="B255" s="336"/>
      <c r="C255" s="336"/>
      <c r="D255" s="336"/>
      <c r="E255" s="336"/>
      <c r="F255" s="36"/>
      <c r="G255" s="337"/>
      <c r="H255" s="36"/>
      <c r="I255" s="36"/>
      <c r="J255" s="36"/>
      <c r="K255" s="36"/>
      <c r="L255" s="36"/>
      <c r="M255" s="36"/>
      <c r="N255" s="36"/>
      <c r="O255" s="36"/>
      <c r="P255" s="36"/>
      <c r="Q255" s="337"/>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1"/>
      <c r="AR255" s="32"/>
      <c r="AS255" s="1"/>
      <c r="AT255" s="1"/>
      <c r="AU255" s="1"/>
      <c r="AV255" s="1"/>
      <c r="AW255" s="1"/>
      <c r="AX255" s="33"/>
      <c r="AY255" s="1"/>
      <c r="AZ255" s="1"/>
      <c r="BA255" s="32"/>
      <c r="BB255" s="32"/>
      <c r="BC255" s="1"/>
      <c r="BD255" s="1"/>
      <c r="BE255" s="1"/>
      <c r="BF255" s="1"/>
      <c r="BG255" s="1"/>
      <c r="BH255" s="1"/>
      <c r="BI255" s="1"/>
      <c r="BJ255" s="1"/>
      <c r="BK255" s="1"/>
      <c r="BL255" s="1"/>
      <c r="BM255" s="1"/>
      <c r="BN255" s="1"/>
      <c r="BO255" s="1"/>
    </row>
    <row r="256" spans="1:67" ht="46.5" customHeight="1">
      <c r="A256" s="336"/>
      <c r="B256" s="336"/>
      <c r="C256" s="336"/>
      <c r="D256" s="336"/>
      <c r="E256" s="336"/>
      <c r="F256" s="36"/>
      <c r="G256" s="337"/>
      <c r="H256" s="36"/>
      <c r="I256" s="36"/>
      <c r="J256" s="36"/>
      <c r="K256" s="36"/>
      <c r="L256" s="36"/>
      <c r="M256" s="36"/>
      <c r="N256" s="36"/>
      <c r="O256" s="36"/>
      <c r="P256" s="36"/>
      <c r="Q256" s="337"/>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1"/>
      <c r="AR256" s="32"/>
      <c r="AS256" s="1"/>
      <c r="AT256" s="1"/>
      <c r="AU256" s="1"/>
      <c r="AV256" s="1"/>
      <c r="AW256" s="1"/>
      <c r="AX256" s="33"/>
      <c r="AY256" s="1"/>
      <c r="AZ256" s="1"/>
      <c r="BA256" s="32"/>
      <c r="BB256" s="32"/>
      <c r="BC256" s="1"/>
      <c r="BD256" s="1"/>
      <c r="BE256" s="1"/>
      <c r="BF256" s="1"/>
      <c r="BG256" s="1"/>
      <c r="BH256" s="1"/>
      <c r="BI256" s="1"/>
      <c r="BJ256" s="1"/>
      <c r="BK256" s="1"/>
      <c r="BL256" s="1"/>
      <c r="BM256" s="1"/>
      <c r="BN256" s="1"/>
      <c r="BO256" s="1"/>
    </row>
    <row r="257" spans="1:67" ht="46.5" customHeight="1">
      <c r="A257" s="336"/>
      <c r="B257" s="336"/>
      <c r="C257" s="336"/>
      <c r="D257" s="336"/>
      <c r="E257" s="336"/>
      <c r="F257" s="36"/>
      <c r="G257" s="337"/>
      <c r="H257" s="36"/>
      <c r="I257" s="36"/>
      <c r="J257" s="36"/>
      <c r="K257" s="36"/>
      <c r="L257" s="36"/>
      <c r="M257" s="36"/>
      <c r="N257" s="36"/>
      <c r="O257" s="36"/>
      <c r="P257" s="36"/>
      <c r="Q257" s="337"/>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1"/>
      <c r="AR257" s="32"/>
      <c r="AS257" s="1"/>
      <c r="AT257" s="1"/>
      <c r="AU257" s="1"/>
      <c r="AV257" s="1"/>
      <c r="AW257" s="1"/>
      <c r="AX257" s="33"/>
      <c r="AY257" s="1"/>
      <c r="AZ257" s="1"/>
      <c r="BA257" s="32"/>
      <c r="BB257" s="32"/>
      <c r="BC257" s="1"/>
      <c r="BD257" s="1"/>
      <c r="BE257" s="1"/>
      <c r="BF257" s="1"/>
      <c r="BG257" s="1"/>
      <c r="BH257" s="1"/>
      <c r="BI257" s="1"/>
      <c r="BJ257" s="1"/>
      <c r="BK257" s="1"/>
      <c r="BL257" s="1"/>
      <c r="BM257" s="1"/>
      <c r="BN257" s="1"/>
      <c r="BO257" s="1"/>
    </row>
    <row r="258" spans="1:67" ht="46.5" customHeight="1">
      <c r="A258" s="1"/>
      <c r="B258" s="1"/>
      <c r="C258" s="1"/>
      <c r="D258" s="1"/>
      <c r="E258" s="1"/>
      <c r="F258" s="1"/>
      <c r="G258" s="1"/>
      <c r="H258" s="1"/>
      <c r="I258" s="1"/>
      <c r="J258" s="1"/>
      <c r="K258" s="1"/>
      <c r="L258" s="1"/>
      <c r="M258" s="1"/>
      <c r="N258" s="1"/>
      <c r="O258" s="1"/>
      <c r="P258" s="1"/>
      <c r="Q258" s="335"/>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32"/>
      <c r="AS258" s="1"/>
      <c r="AT258" s="1"/>
      <c r="AU258" s="1"/>
      <c r="AV258" s="1"/>
      <c r="AW258" s="1"/>
      <c r="AX258" s="33"/>
      <c r="AY258" s="1"/>
      <c r="AZ258" s="1"/>
      <c r="BA258" s="32"/>
      <c r="BB258" s="32"/>
      <c r="BC258" s="1"/>
      <c r="BD258" s="1"/>
      <c r="BE258" s="1"/>
      <c r="BF258" s="1"/>
      <c r="BG258" s="1"/>
      <c r="BH258" s="1"/>
      <c r="BI258" s="1"/>
      <c r="BJ258" s="1"/>
      <c r="BK258" s="1"/>
      <c r="BL258" s="1"/>
      <c r="BM258" s="1"/>
      <c r="BN258" s="1"/>
      <c r="BO258" s="1"/>
    </row>
    <row r="259" spans="1:67" ht="46.5" customHeight="1">
      <c r="A259" s="1"/>
      <c r="B259" s="1"/>
      <c r="C259" s="1"/>
      <c r="D259" s="1"/>
      <c r="E259" s="1"/>
      <c r="F259" s="1"/>
      <c r="G259" s="1"/>
      <c r="H259" s="1"/>
      <c r="I259" s="1"/>
      <c r="J259" s="1"/>
      <c r="K259" s="1"/>
      <c r="L259" s="1"/>
      <c r="M259" s="1"/>
      <c r="N259" s="1"/>
      <c r="O259" s="1"/>
      <c r="P259" s="1"/>
      <c r="Q259" s="335"/>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32"/>
      <c r="AS259" s="1"/>
      <c r="AT259" s="1"/>
      <c r="AU259" s="1"/>
      <c r="AV259" s="1"/>
      <c r="AW259" s="1"/>
      <c r="AX259" s="33"/>
      <c r="AY259" s="1"/>
      <c r="AZ259" s="1"/>
      <c r="BA259" s="32"/>
      <c r="BB259" s="32"/>
      <c r="BC259" s="1"/>
      <c r="BD259" s="1"/>
      <c r="BE259" s="1"/>
      <c r="BF259" s="1"/>
      <c r="BG259" s="1"/>
      <c r="BH259" s="1"/>
      <c r="BI259" s="1"/>
      <c r="BJ259" s="1"/>
      <c r="BK259" s="1"/>
      <c r="BL259" s="1"/>
      <c r="BM259" s="1"/>
      <c r="BN259" s="1"/>
      <c r="BO259" s="1"/>
    </row>
    <row r="260" spans="1:67" ht="46.5" customHeight="1">
      <c r="A260" s="1"/>
      <c r="B260" s="1"/>
      <c r="C260" s="1"/>
      <c r="D260" s="1"/>
      <c r="E260" s="1"/>
      <c r="F260" s="1"/>
      <c r="G260" s="1"/>
      <c r="H260" s="1"/>
      <c r="I260" s="1"/>
      <c r="J260" s="1"/>
      <c r="K260" s="1"/>
      <c r="L260" s="1"/>
      <c r="M260" s="1"/>
      <c r="N260" s="1"/>
      <c r="O260" s="1"/>
      <c r="P260" s="1"/>
      <c r="Q260" s="335"/>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32"/>
      <c r="AS260" s="1"/>
      <c r="AT260" s="1"/>
      <c r="AU260" s="1"/>
      <c r="AV260" s="1"/>
      <c r="AW260" s="1"/>
      <c r="AX260" s="33"/>
      <c r="AY260" s="1"/>
      <c r="AZ260" s="1"/>
      <c r="BA260" s="32"/>
      <c r="BB260" s="32"/>
      <c r="BC260" s="1"/>
      <c r="BD260" s="1"/>
      <c r="BE260" s="1"/>
      <c r="BF260" s="1"/>
      <c r="BG260" s="1"/>
      <c r="BH260" s="1"/>
      <c r="BI260" s="1"/>
      <c r="BJ260" s="1"/>
      <c r="BK260" s="1"/>
      <c r="BL260" s="1"/>
      <c r="BM260" s="1"/>
      <c r="BN260" s="1"/>
      <c r="BO260" s="1"/>
    </row>
    <row r="261" spans="1:67"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row>
    <row r="262" spans="1:67"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row>
    <row r="263" spans="1:67"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row>
    <row r="264" spans="1:67"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row>
    <row r="265" spans="1:67"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row>
    <row r="266" spans="1:67"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row>
    <row r="267" spans="1: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row>
    <row r="268" spans="1:67"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row>
    <row r="269" spans="1:67"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row>
    <row r="270" spans="1:67"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row>
    <row r="271" spans="1:67"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row>
    <row r="272" spans="1:67"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row>
    <row r="273" spans="1:67"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row>
    <row r="274" spans="1:67"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row>
    <row r="275" spans="1:67"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row>
    <row r="276" spans="1:67"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row>
    <row r="277" spans="1:6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row>
    <row r="278" spans="1:67"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row>
    <row r="279" spans="1:67"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row>
    <row r="280" spans="1:67"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row>
    <row r="281" spans="1:67"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row>
    <row r="282" spans="1:67"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row>
    <row r="283" spans="1:67"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row>
    <row r="284" spans="1:67"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row>
    <row r="285" spans="1:67"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row>
    <row r="286" spans="1:67"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row>
    <row r="287" spans="1:6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row>
    <row r="288" spans="1:67"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row>
    <row r="289" spans="1:67"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row>
    <row r="290" spans="1:67"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row>
    <row r="291" spans="1:67"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row>
    <row r="292" spans="1:67"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row>
    <row r="293" spans="1:67"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row>
    <row r="294" spans="1:67"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row>
    <row r="295" spans="1:67"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row>
    <row r="296" spans="1:67"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row>
    <row r="297" spans="1:6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row>
    <row r="298" spans="1:67"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row>
    <row r="299" spans="1:67"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row>
    <row r="300" spans="1:67"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row>
    <row r="301" spans="1:67"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row>
    <row r="302" spans="1:67"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row>
    <row r="303" spans="1:67"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row>
    <row r="304" spans="1:67"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row>
    <row r="305" spans="1:67"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row>
    <row r="306" spans="1:67"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row>
    <row r="307" spans="1:6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row>
    <row r="308" spans="1:67"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row>
    <row r="309" spans="1:67"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row>
    <row r="310" spans="1:67"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row>
    <row r="311" spans="1:67"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row>
    <row r="312" spans="1:67"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row>
    <row r="313" spans="1:67"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row>
    <row r="314" spans="1:67"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row>
    <row r="315" spans="1:67"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row>
    <row r="316" spans="1:67"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row>
    <row r="317" spans="1:6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row>
    <row r="318" spans="1:67"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row>
    <row r="319" spans="1:67"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row>
    <row r="320" spans="1:67"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row>
    <row r="321" spans="1:67"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row>
    <row r="322" spans="1:67"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row>
    <row r="323" spans="1:67"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row>
    <row r="324" spans="1:67"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row>
    <row r="325" spans="1:67"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row>
    <row r="326" spans="1:67"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row>
    <row r="327" spans="1:6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row>
    <row r="328" spans="1:67"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row>
    <row r="329" spans="1:67"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row>
    <row r="330" spans="1:67"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row>
    <row r="331" spans="1:67"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row>
    <row r="332" spans="1:67"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row>
    <row r="333" spans="1:67"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row>
    <row r="334" spans="1:67"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row>
    <row r="335" spans="1:67"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row>
    <row r="336" spans="1:67"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row>
    <row r="337" spans="1:6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row>
    <row r="338" spans="1:67"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row>
    <row r="339" spans="1:67"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row>
    <row r="340" spans="1:67"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row>
    <row r="341" spans="1:67"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row>
    <row r="342" spans="1:67"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row>
    <row r="343" spans="1:67"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row>
    <row r="344" spans="1:67"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row>
    <row r="345" spans="1:67"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row>
    <row r="346" spans="1:67"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row>
    <row r="347" spans="1:6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row>
    <row r="348" spans="1:67"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row>
    <row r="349" spans="1:67"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row>
    <row r="350" spans="1:67"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row>
    <row r="351" spans="1:67"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row>
    <row r="352" spans="1:67"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row>
    <row r="353" spans="1:67"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row>
    <row r="354" spans="1:67"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row>
    <row r="355" spans="1:67"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row>
    <row r="356" spans="1:67"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row>
    <row r="357" spans="1:6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row>
    <row r="358" spans="1:67"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row>
    <row r="359" spans="1:67"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row>
    <row r="360" spans="1:67"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row>
    <row r="361" spans="1:67"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row>
    <row r="362" spans="1:67"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row>
    <row r="363" spans="1:67"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row>
    <row r="364" spans="1:67"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row>
    <row r="365" spans="1:67"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row>
    <row r="366" spans="1:67"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row>
    <row r="367" spans="1: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row>
    <row r="368" spans="1:67"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row>
    <row r="369" spans="1:67"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row>
    <row r="370" spans="1:67"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row>
    <row r="371" spans="1:67"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row>
    <row r="372" spans="1:67"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row>
    <row r="373" spans="1:67"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row>
    <row r="374" spans="1:67"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row>
    <row r="375" spans="1:67"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row>
    <row r="376" spans="1:67"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row>
    <row r="377" spans="1:6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row>
    <row r="378" spans="1:67"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row>
    <row r="379" spans="1:67"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row>
    <row r="380" spans="1:67"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row>
    <row r="381" spans="1:67"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row>
    <row r="382" spans="1:67"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row>
    <row r="383" spans="1:67"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row>
    <row r="384" spans="1:67"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row>
    <row r="385" spans="1:67"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row>
    <row r="386" spans="1:67"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row>
    <row r="387" spans="1:6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row>
    <row r="388" spans="1:67"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row>
    <row r="389" spans="1:67"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row>
    <row r="390" spans="1:67"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row>
    <row r="391" spans="1:67"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row>
    <row r="392" spans="1:67"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row>
    <row r="393" spans="1:67"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row>
    <row r="394" spans="1:67"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row>
    <row r="395" spans="1:67"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row>
    <row r="396" spans="1:67"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row>
    <row r="397" spans="1:6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row>
    <row r="398" spans="1:67"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row>
    <row r="399" spans="1:67"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row>
    <row r="400" spans="1:67"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row>
    <row r="401" spans="1:67"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row>
    <row r="402" spans="1:67"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row>
    <row r="403" spans="1:67"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row>
    <row r="404" spans="1:67"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row>
    <row r="405" spans="1:67"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row>
    <row r="406" spans="1:67"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row>
    <row r="407" spans="1:6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row>
    <row r="408" spans="1:67"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row>
    <row r="409" spans="1:67"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row>
    <row r="410" spans="1:67"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row>
    <row r="411" spans="1:67"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row>
    <row r="412" spans="1:67"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row>
    <row r="413" spans="1:67"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row>
    <row r="414" spans="1:67"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row>
    <row r="415" spans="1:67"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row>
    <row r="416" spans="1:67"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row>
    <row r="417" spans="1:6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row>
    <row r="418" spans="1:67"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row>
    <row r="419" spans="1:67"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row>
    <row r="420" spans="1:67"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row>
    <row r="421" spans="1:67"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row>
    <row r="422" spans="1:67"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row>
    <row r="423" spans="1:67"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row>
    <row r="424" spans="1:67"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row>
    <row r="425" spans="1:67"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row>
    <row r="426" spans="1:67"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row>
    <row r="427" spans="1:6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row>
    <row r="428" spans="1:67"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row>
    <row r="429" spans="1:67"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row>
    <row r="430" spans="1:67"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row>
    <row r="431" spans="1:67"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row>
    <row r="432" spans="1:67"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row>
    <row r="433" spans="1:67"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row>
    <row r="434" spans="1:67"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row>
    <row r="435" spans="1:67"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row>
    <row r="436" spans="1:67"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row>
    <row r="437" spans="1:6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row>
    <row r="438" spans="1:67"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row>
    <row r="439" spans="1:67"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row>
    <row r="440" spans="1:67"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row>
    <row r="441" spans="1:67"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row>
    <row r="442" spans="1:67"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row>
    <row r="443" spans="1:67"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row>
    <row r="444" spans="1:67"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row>
    <row r="445" spans="1:67"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row>
    <row r="446" spans="1:67"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row>
    <row r="447" spans="1:6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row>
    <row r="448" spans="1:67"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row>
    <row r="449" spans="1:67"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row>
    <row r="450" spans="1:67"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row>
    <row r="451" spans="1:67"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row>
    <row r="452" spans="1:67"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row>
    <row r="453" spans="1:67"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row>
    <row r="454" spans="1:67"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row>
    <row r="455" spans="1:67"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row>
    <row r="456" spans="1:67"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row>
    <row r="457" spans="1:6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row>
    <row r="458" spans="1:67"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row>
    <row r="459" spans="1:67"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row>
    <row r="460" spans="1:67"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row>
    <row r="461" spans="1:67"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row>
    <row r="462" spans="1:67"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row>
    <row r="463" spans="1:67"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row>
    <row r="464" spans="1:67"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row>
    <row r="465" spans="1:67"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row>
    <row r="466" spans="1:67"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row>
    <row r="467" spans="1: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row>
    <row r="468" spans="1:67"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row>
    <row r="469" spans="1:67"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row>
    <row r="470" spans="1:67"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row>
    <row r="471" spans="1:67"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row>
    <row r="472" spans="1:67"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row>
    <row r="473" spans="1:67"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row>
    <row r="474" spans="1:67"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row>
    <row r="475" spans="1:67"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row>
    <row r="476" spans="1:67"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row>
    <row r="477" spans="1:6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row>
    <row r="478" spans="1:67"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row>
    <row r="479" spans="1:67"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row>
    <row r="480" spans="1:67"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row>
    <row r="481" spans="1:67"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row>
    <row r="482" spans="1:67"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row>
    <row r="483" spans="1:67"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row>
    <row r="484" spans="1:67"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row>
    <row r="485" spans="1:67"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row>
    <row r="486" spans="1:67"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row>
    <row r="487" spans="1:6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row>
    <row r="488" spans="1:67"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row>
    <row r="489" spans="1:67"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row>
    <row r="490" spans="1:67"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row>
    <row r="491" spans="1:67"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row>
    <row r="492" spans="1:67"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row>
    <row r="493" spans="1:67"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row>
    <row r="494" spans="1:67"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row>
    <row r="495" spans="1:67"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row>
    <row r="496" spans="1:67"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row>
    <row r="497" spans="1:6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row>
    <row r="498" spans="1:67"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row>
    <row r="499" spans="1:67"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row>
    <row r="500" spans="1:67"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row>
    <row r="501" spans="1:67"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row>
    <row r="502" spans="1:67"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row>
    <row r="503" spans="1:67"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row>
    <row r="504" spans="1:67"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row>
    <row r="505" spans="1:67"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row>
    <row r="506" spans="1:67"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row>
    <row r="507" spans="1:6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row>
    <row r="508" spans="1:67"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row>
    <row r="509" spans="1:67"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row>
    <row r="510" spans="1:67"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row>
    <row r="511" spans="1:67"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row>
    <row r="512" spans="1:67"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row>
    <row r="513" spans="1:67"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row>
    <row r="514" spans="1:67"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row>
    <row r="515" spans="1:67"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row>
    <row r="516" spans="1:67"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row>
    <row r="517" spans="1:6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row>
    <row r="518" spans="1:67"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row>
    <row r="519" spans="1:67"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row>
    <row r="520" spans="1:67"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row>
    <row r="521" spans="1:67"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row>
    <row r="522" spans="1:67"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row>
    <row r="523" spans="1:67"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row>
    <row r="524" spans="1:67"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row>
    <row r="525" spans="1:67"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row>
    <row r="526" spans="1:67"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row>
    <row r="527" spans="1:6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row>
    <row r="528" spans="1:67"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row>
    <row r="529" spans="1:67"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row>
    <row r="530" spans="1:67"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row>
    <row r="531" spans="1:67"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row>
    <row r="532" spans="1:67"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row>
    <row r="533" spans="1:67"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row>
    <row r="534" spans="1:67"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row>
    <row r="535" spans="1:67"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row>
    <row r="536" spans="1:67"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row>
    <row r="537" spans="1:6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row>
    <row r="538" spans="1:67"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row>
    <row r="539" spans="1:67"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row>
    <row r="540" spans="1:67"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row>
    <row r="541" spans="1:67"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row>
    <row r="542" spans="1:67"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row>
    <row r="543" spans="1:67"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row>
    <row r="544" spans="1:67"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row>
    <row r="545" spans="1:67"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row>
    <row r="546" spans="1:67"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row>
    <row r="547" spans="1:6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row>
    <row r="548" spans="1:67"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row>
    <row r="549" spans="1:67"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row>
    <row r="550" spans="1:67"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row>
    <row r="551" spans="1:67"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row>
    <row r="552" spans="1:67"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row>
    <row r="553" spans="1:67"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row>
    <row r="554" spans="1:67"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row>
    <row r="555" spans="1:67"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row>
    <row r="556" spans="1:67"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row>
    <row r="557" spans="1:6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row>
    <row r="558" spans="1:67"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row>
    <row r="559" spans="1:67"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row>
    <row r="560" spans="1:67"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row>
    <row r="561" spans="1:67"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row>
    <row r="562" spans="1:67"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row>
    <row r="563" spans="1:67"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row>
    <row r="564" spans="1:67"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row>
    <row r="565" spans="1:67"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row>
    <row r="566" spans="1:67"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row>
    <row r="567" spans="1: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row>
    <row r="568" spans="1:67"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row>
    <row r="569" spans="1:67"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row>
    <row r="570" spans="1:67"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row>
    <row r="571" spans="1:67"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row>
    <row r="572" spans="1:67"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row>
    <row r="573" spans="1:67"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row>
    <row r="574" spans="1:67"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row>
    <row r="575" spans="1:67"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row>
    <row r="576" spans="1:67"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row>
    <row r="577" spans="1:6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row>
    <row r="578" spans="1:67"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row>
    <row r="579" spans="1:67"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row>
    <row r="580" spans="1:67"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row>
    <row r="581" spans="1:67"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row>
    <row r="582" spans="1:67"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row>
    <row r="583" spans="1:67"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row>
    <row r="584" spans="1:67"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row>
    <row r="585" spans="1:67"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row>
    <row r="586" spans="1:67"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row>
    <row r="587" spans="1:6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row>
    <row r="588" spans="1:67"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row>
    <row r="589" spans="1:67"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row>
    <row r="590" spans="1:67"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row>
    <row r="591" spans="1:67"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row>
    <row r="592" spans="1:67"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row>
    <row r="593" spans="1:67"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row>
    <row r="594" spans="1:67"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row>
    <row r="595" spans="1:67"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row>
    <row r="596" spans="1:67"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row>
    <row r="597" spans="1:6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row>
    <row r="598" spans="1:67"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row>
    <row r="599" spans="1:67"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row>
    <row r="600" spans="1:67"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row>
    <row r="601" spans="1:67"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row>
    <row r="602" spans="1:67"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row>
    <row r="603" spans="1:67"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row>
    <row r="604" spans="1:67"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row>
    <row r="605" spans="1:67"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row>
    <row r="606" spans="1:67"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row>
    <row r="607" spans="1:6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row>
    <row r="608" spans="1:67"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row>
    <row r="609" spans="1:67"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row>
    <row r="610" spans="1:67"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row>
    <row r="611" spans="1:67"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row>
    <row r="612" spans="1:67"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row>
    <row r="613" spans="1:67"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row>
    <row r="614" spans="1:67"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row>
    <row r="615" spans="1:67"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row>
    <row r="616" spans="1:67"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row>
    <row r="617" spans="1:6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row>
    <row r="618" spans="1:67"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row>
    <row r="619" spans="1:67"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row>
    <row r="620" spans="1:67"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row>
    <row r="621" spans="1:67"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row>
    <row r="622" spans="1:67"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row>
    <row r="623" spans="1:67"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row>
    <row r="624" spans="1:67"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row>
    <row r="625" spans="1:67"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row>
    <row r="626" spans="1:67"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row>
    <row r="627" spans="1:6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row>
    <row r="628" spans="1:67"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row>
    <row r="629" spans="1:67"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row>
    <row r="630" spans="1:67"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row>
    <row r="631" spans="1:67"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row>
    <row r="632" spans="1:67"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row>
    <row r="633" spans="1:67"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row>
    <row r="634" spans="1:67"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row>
    <row r="635" spans="1:67"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row>
    <row r="636" spans="1:67"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row>
    <row r="637" spans="1:6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row>
    <row r="638" spans="1:67"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row>
    <row r="639" spans="1:67"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row>
    <row r="640" spans="1:67"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row>
    <row r="641" spans="1:67"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row>
    <row r="642" spans="1:67"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row>
    <row r="643" spans="1:67"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row>
    <row r="644" spans="1:67"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row>
    <row r="645" spans="1:67"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row>
    <row r="646" spans="1:67"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row>
    <row r="647" spans="1:6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row>
    <row r="648" spans="1:67"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row>
    <row r="649" spans="1:67"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row>
    <row r="650" spans="1:67"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row>
    <row r="651" spans="1:67"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row>
    <row r="652" spans="1:67"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row>
    <row r="653" spans="1:67"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row>
    <row r="654" spans="1:67"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row>
    <row r="655" spans="1:67"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row>
    <row r="656" spans="1:67"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row>
    <row r="657" spans="1:6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row>
    <row r="658" spans="1:67"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row>
    <row r="659" spans="1:67"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row>
    <row r="660" spans="1:67"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row>
    <row r="661" spans="1:67"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row>
    <row r="662" spans="1:67"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row>
    <row r="663" spans="1:67"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row>
    <row r="664" spans="1:67"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row>
    <row r="665" spans="1:67"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row>
    <row r="666" spans="1:67"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row>
    <row r="667" spans="1: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row>
    <row r="668" spans="1:67"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row>
    <row r="669" spans="1:67"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row>
    <row r="670" spans="1:67"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row>
    <row r="671" spans="1:67"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row>
    <row r="672" spans="1:67"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row>
    <row r="673" spans="1:67"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row>
    <row r="674" spans="1:67"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row>
    <row r="675" spans="1:67"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row>
    <row r="676" spans="1:67"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row>
    <row r="677" spans="1:6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row>
    <row r="678" spans="1:67"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row>
    <row r="679" spans="1:67"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row>
    <row r="680" spans="1:67"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row>
    <row r="681" spans="1:67"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row>
    <row r="682" spans="1:67"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row>
    <row r="683" spans="1:67"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row>
    <row r="684" spans="1:67"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row>
    <row r="685" spans="1:67"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row>
    <row r="686" spans="1:67"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row>
    <row r="687" spans="1:6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row>
    <row r="688" spans="1:67"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row>
    <row r="689" spans="1:67"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row>
    <row r="690" spans="1:67"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row>
    <row r="691" spans="1:67"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row>
    <row r="692" spans="1:67"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row>
    <row r="693" spans="1:67"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row>
    <row r="694" spans="1:67"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row>
    <row r="695" spans="1:67"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row>
    <row r="696" spans="1:67"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row>
    <row r="697" spans="1:6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row>
    <row r="698" spans="1:67"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row>
    <row r="699" spans="1:67"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row>
    <row r="700" spans="1:67"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row>
    <row r="701" spans="1:67"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row>
    <row r="702" spans="1:67"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row>
    <row r="703" spans="1:67"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row>
    <row r="704" spans="1:67"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row>
    <row r="705" spans="1:67"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row>
    <row r="706" spans="1:67"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row>
    <row r="707" spans="1:6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row>
    <row r="708" spans="1:67"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row>
    <row r="709" spans="1:67"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row>
    <row r="710" spans="1:67"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row>
    <row r="711" spans="1:67"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row>
    <row r="712" spans="1:67"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row>
    <row r="713" spans="1:67"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row>
    <row r="714" spans="1:67"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row>
    <row r="715" spans="1:67"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row>
    <row r="716" spans="1:67"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row>
    <row r="717" spans="1:6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row>
    <row r="718" spans="1:67"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row>
    <row r="719" spans="1:67"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row>
    <row r="720" spans="1:67"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row>
    <row r="721" spans="1:67"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row>
    <row r="722" spans="1:67"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row>
    <row r="723" spans="1:67"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row>
    <row r="724" spans="1:67"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row>
    <row r="725" spans="1:67"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row>
    <row r="726" spans="1:67"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row>
    <row r="727" spans="1:6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row>
    <row r="728" spans="1:67"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row>
    <row r="729" spans="1:67"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row>
    <row r="730" spans="1:67"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row>
    <row r="731" spans="1:67"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row>
    <row r="732" spans="1:67"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row>
    <row r="733" spans="1:67"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row>
    <row r="734" spans="1:67"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row>
    <row r="735" spans="1:67"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row>
    <row r="736" spans="1:67"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row>
    <row r="737" spans="1:6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row>
    <row r="738" spans="1:67"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row>
    <row r="739" spans="1:67"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row>
    <row r="740" spans="1:67"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row>
    <row r="741" spans="1:67"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row>
    <row r="742" spans="1:67"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row>
    <row r="743" spans="1:67"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row>
    <row r="744" spans="1:67"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row>
    <row r="745" spans="1:67"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row>
    <row r="746" spans="1:67"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row>
    <row r="747" spans="1:6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row>
    <row r="748" spans="1:67"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row>
    <row r="749" spans="1:67"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row>
    <row r="750" spans="1:67"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row>
    <row r="751" spans="1:67"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row>
    <row r="752" spans="1:67"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row>
    <row r="753" spans="1:67"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row>
    <row r="754" spans="1:67"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row>
    <row r="755" spans="1:67"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row>
    <row r="756" spans="1:67"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row>
    <row r="757" spans="1:6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row>
    <row r="758" spans="1:67"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row>
    <row r="759" spans="1:67"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row>
    <row r="760" spans="1:67"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row>
    <row r="761" spans="1:67"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row>
    <row r="762" spans="1:67"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row>
    <row r="763" spans="1:67"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row>
    <row r="764" spans="1:67"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row>
    <row r="765" spans="1:67"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row>
    <row r="766" spans="1:67"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row>
    <row r="767" spans="1: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row>
    <row r="768" spans="1:67"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row>
    <row r="769" spans="1:67"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row>
    <row r="770" spans="1:67"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row>
    <row r="771" spans="1:67"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row>
    <row r="772" spans="1:67"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row>
    <row r="773" spans="1:67"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row>
    <row r="774" spans="1:67"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row>
    <row r="775" spans="1:67"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row>
    <row r="776" spans="1:67"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row>
    <row r="777" spans="1:6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row>
    <row r="778" spans="1:67"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row>
    <row r="779" spans="1:67"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row>
    <row r="780" spans="1:67"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row>
    <row r="781" spans="1:67"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row>
    <row r="782" spans="1:67"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row>
    <row r="783" spans="1:67"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row>
    <row r="784" spans="1:67"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row>
    <row r="785" spans="1:67"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row>
    <row r="786" spans="1:67"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row>
    <row r="787" spans="1:6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row>
    <row r="788" spans="1:67"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row>
    <row r="789" spans="1:67"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row>
    <row r="790" spans="1:67"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row>
    <row r="791" spans="1:67"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row>
    <row r="792" spans="1:67"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row>
    <row r="793" spans="1:67"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row>
    <row r="794" spans="1:67"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row>
    <row r="795" spans="1:67"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row>
    <row r="796" spans="1:67"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row>
    <row r="797" spans="1:6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row>
    <row r="798" spans="1:67"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row>
    <row r="799" spans="1:67"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row>
    <row r="800" spans="1:67"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row>
    <row r="801" spans="1:67"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row>
    <row r="802" spans="1:67"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row>
    <row r="803" spans="1:67"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row>
    <row r="804" spans="1:67"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row>
    <row r="805" spans="1:67"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row>
    <row r="806" spans="1:67"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row>
    <row r="807" spans="1:6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row>
    <row r="808" spans="1:67"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row>
    <row r="809" spans="1:67"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row>
    <row r="810" spans="1:67"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row>
    <row r="811" spans="1:67"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row>
    <row r="812" spans="1:67"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row>
    <row r="813" spans="1:67"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row>
    <row r="814" spans="1:67"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row>
    <row r="815" spans="1:67"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row>
    <row r="816" spans="1:67"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row>
    <row r="817" spans="1:6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row>
    <row r="818" spans="1:67"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row>
    <row r="819" spans="1:67"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row>
    <row r="820" spans="1:67"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row>
    <row r="821" spans="1:67"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row>
    <row r="822" spans="1:67"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row>
    <row r="823" spans="1:67"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row>
    <row r="824" spans="1:67"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row>
    <row r="825" spans="1:67"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row>
    <row r="826" spans="1:67"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row>
    <row r="827" spans="1:6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row>
    <row r="828" spans="1:67"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row>
    <row r="829" spans="1:67"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row>
    <row r="830" spans="1:67"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row>
    <row r="831" spans="1:67"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row>
    <row r="832" spans="1:67"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row>
    <row r="833" spans="1:67"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row>
    <row r="834" spans="1:67"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row>
    <row r="835" spans="1:67"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row>
    <row r="836" spans="1:67"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row>
    <row r="837" spans="1:6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row>
    <row r="838" spans="1:67"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row>
    <row r="839" spans="1:67"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row>
    <row r="840" spans="1:67"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row>
    <row r="841" spans="1:67"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row>
    <row r="842" spans="1:67"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row>
    <row r="843" spans="1:67"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row>
    <row r="844" spans="1:67"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row>
    <row r="845" spans="1:67"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row>
    <row r="846" spans="1:67"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row>
    <row r="847" spans="1:6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row>
    <row r="848" spans="1:67"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row>
    <row r="849" spans="1:67"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row>
    <row r="850" spans="1:67"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row>
    <row r="851" spans="1:67"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row>
    <row r="852" spans="1:67"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row>
    <row r="853" spans="1:67"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row>
    <row r="854" spans="1:67"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row>
    <row r="855" spans="1:67"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row>
    <row r="856" spans="1:67"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row>
    <row r="857" spans="1:6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row>
    <row r="858" spans="1:67"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row>
    <row r="859" spans="1:67"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row>
    <row r="860" spans="1:67"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row>
    <row r="861" spans="1:67"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row>
    <row r="862" spans="1:67"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row>
    <row r="863" spans="1:67"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row>
    <row r="864" spans="1:67"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row>
    <row r="865" spans="1:67"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row>
    <row r="866" spans="1:67"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row>
    <row r="867" spans="1: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row>
    <row r="868" spans="1:67"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row>
    <row r="869" spans="1:67"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row>
    <row r="870" spans="1:67"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row>
    <row r="871" spans="1:67"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row>
    <row r="872" spans="1:67"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row>
    <row r="873" spans="1:67"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row>
    <row r="874" spans="1:67"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row>
    <row r="875" spans="1:67"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row>
    <row r="876" spans="1:67"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row>
    <row r="877" spans="1:6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row>
    <row r="878" spans="1:67"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row>
    <row r="879" spans="1:67"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row>
    <row r="880" spans="1:67"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row>
    <row r="881" spans="1:67"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row>
    <row r="882" spans="1:67"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row>
    <row r="883" spans="1:67"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row>
    <row r="884" spans="1:67"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row>
    <row r="885" spans="1:67"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row>
    <row r="886" spans="1:67"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row>
    <row r="887" spans="1:6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row>
    <row r="888" spans="1:67"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row>
    <row r="889" spans="1:67"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row>
    <row r="890" spans="1:67"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row>
    <row r="891" spans="1:67"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row>
    <row r="892" spans="1:67"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row>
    <row r="893" spans="1:67"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row>
    <row r="894" spans="1:67"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row>
    <row r="895" spans="1:67"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row>
    <row r="896" spans="1:67"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row>
    <row r="897" spans="1:6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row>
    <row r="898" spans="1:67"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row>
    <row r="899" spans="1:67"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row>
    <row r="900" spans="1:67"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row>
    <row r="901" spans="1:67"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row>
    <row r="902" spans="1:67"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row>
    <row r="903" spans="1:67"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row>
    <row r="904" spans="1:67"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row>
    <row r="905" spans="1:67"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row>
    <row r="906" spans="1:67"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row>
    <row r="907" spans="1:6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row>
    <row r="908" spans="1:67"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row>
    <row r="909" spans="1:67"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row>
    <row r="910" spans="1:67"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row>
    <row r="911" spans="1:67"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row>
    <row r="912" spans="1:67"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row>
    <row r="913" spans="1:67"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row>
    <row r="914" spans="1:67"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row>
    <row r="915" spans="1:67"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row>
    <row r="916" spans="1:67"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row>
    <row r="917" spans="1:6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row>
    <row r="918" spans="1:67"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row>
    <row r="919" spans="1:67"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row>
    <row r="920" spans="1:67"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row>
    <row r="921" spans="1:67"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row>
    <row r="922" spans="1:67"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row>
    <row r="923" spans="1:67"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row>
    <row r="924" spans="1:67"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row>
    <row r="925" spans="1:67"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row>
    <row r="926" spans="1:67"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row>
    <row r="927" spans="1:6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row>
    <row r="928" spans="1:67"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row>
    <row r="929" spans="1:67"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row>
    <row r="930" spans="1:67"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row>
    <row r="931" spans="1:67"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row>
    <row r="932" spans="1:67"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row>
    <row r="933" spans="1:67"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row>
    <row r="934" spans="1:67"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row>
    <row r="935" spans="1:67"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row>
    <row r="936" spans="1:67"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row>
    <row r="937" spans="1:6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row>
    <row r="938" spans="1:67"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row>
    <row r="939" spans="1:67"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row>
    <row r="940" spans="1:67"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row>
    <row r="941" spans="1:67"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row>
    <row r="942" spans="1:67"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row>
    <row r="943" spans="1:67"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row>
    <row r="944" spans="1:67"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row>
    <row r="945" spans="1:67"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row>
    <row r="946" spans="1:67"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row>
    <row r="947" spans="1:6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row>
    <row r="948" spans="1:67"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row>
    <row r="949" spans="1:67"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row>
    <row r="950" spans="1:67"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row>
    <row r="951" spans="1:67"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row>
    <row r="952" spans="1:67"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row>
    <row r="953" spans="1:67"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row>
    <row r="954" spans="1:67"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row>
    <row r="955" spans="1:67"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row>
    <row r="956" spans="1:67"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row>
    <row r="957" spans="1:6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row>
    <row r="958" spans="1:67"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row>
    <row r="959" spans="1:67"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row>
    <row r="960" spans="1:67"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row>
    <row r="961" spans="1:67"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row>
    <row r="962" spans="1:67"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row>
    <row r="963" spans="1:67"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row>
    <row r="964" spans="1:67"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row>
    <row r="965" spans="1:67"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row>
    <row r="966" spans="1:67"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row>
    <row r="967" spans="1: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row>
    <row r="968" spans="1:67"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row>
    <row r="969" spans="1:67"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row>
    <row r="970" spans="1:67"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row>
    <row r="971" spans="1:67"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row>
    <row r="972" spans="1:67"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row>
    <row r="973" spans="1:67"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row>
    <row r="974" spans="1:67"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row>
    <row r="975" spans="1:67"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row>
    <row r="976" spans="1:67"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row>
    <row r="977" spans="1:6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row>
    <row r="978" spans="1:67"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row>
    <row r="979" spans="1:67"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row>
    <row r="980" spans="1:67"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row>
    <row r="981" spans="1:67"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row>
    <row r="982" spans="1:67"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row>
    <row r="983" spans="1:67"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row>
    <row r="984" spans="1:67"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row>
    <row r="985" spans="1:67"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row>
    <row r="986" spans="1:67"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row>
    <row r="987" spans="1:6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row>
    <row r="988" spans="1:67"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row>
    <row r="989" spans="1:67"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row>
    <row r="990" spans="1:67"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row>
    <row r="991" spans="1:67"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row>
    <row r="992" spans="1:67"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row>
    <row r="993" spans="1:67"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row>
    <row r="994" spans="1:67"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row>
    <row r="995" spans="1:67"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row>
    <row r="996" spans="1:67"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row>
    <row r="997" spans="1:6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row>
    <row r="998" spans="1:67"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row>
    <row r="999" spans="1:67"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row>
    <row r="1000" spans="1:67"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row>
  </sheetData>
  <autoFilter ref="B9:BB60" xr:uid="{00000000-0009-0000-0000-000001000000}"/>
  <mergeCells count="36">
    <mergeCell ref="A17:A21"/>
    <mergeCell ref="A22:A23"/>
    <mergeCell ref="A47:A49"/>
    <mergeCell ref="A53:A55"/>
    <mergeCell ref="A25:A26"/>
    <mergeCell ref="A27:A29"/>
    <mergeCell ref="A30:A32"/>
    <mergeCell ref="A33:A35"/>
    <mergeCell ref="A36:A38"/>
    <mergeCell ref="A39:A41"/>
    <mergeCell ref="A42:A44"/>
    <mergeCell ref="A5:B5"/>
    <mergeCell ref="A6:B6"/>
    <mergeCell ref="A7:B7"/>
    <mergeCell ref="A8:B8"/>
    <mergeCell ref="A13:A15"/>
    <mergeCell ref="AU9:AV9"/>
    <mergeCell ref="AY9:AZ9"/>
    <mergeCell ref="C6:AP6"/>
    <mergeCell ref="C7:AP7"/>
    <mergeCell ref="C8:AP8"/>
    <mergeCell ref="AQ8:AT8"/>
    <mergeCell ref="AU8:AX8"/>
    <mergeCell ref="AY8:BB8"/>
    <mergeCell ref="S9:X9"/>
    <mergeCell ref="C5:AP5"/>
    <mergeCell ref="AK9:AL9"/>
    <mergeCell ref="AM9:AN9"/>
    <mergeCell ref="AO9:AP9"/>
    <mergeCell ref="AQ9:AR9"/>
    <mergeCell ref="A1:B4"/>
    <mergeCell ref="C1:AM4"/>
    <mergeCell ref="AN1:AP1"/>
    <mergeCell ref="AN2:AP2"/>
    <mergeCell ref="AN3:AP3"/>
    <mergeCell ref="AN4:AP4"/>
  </mergeCells>
  <conditionalFormatting sqref="I16 I22 I47 I52:I53 I56 Z16 Z47:Z49 Z52:Z56 Z58">
    <cfRule type="cellIs" dxfId="604" priority="1" operator="equal">
      <formula>"Muy Alta"</formula>
    </cfRule>
  </conditionalFormatting>
  <conditionalFormatting sqref="I16 I22 I47 I52:I53 I56 Z16 Z47:Z49 Z52:Z56 Z58">
    <cfRule type="cellIs" dxfId="603" priority="2" operator="equal">
      <formula>"Alta"</formula>
    </cfRule>
  </conditionalFormatting>
  <conditionalFormatting sqref="I16 I22 I47 I52:I53 I56 Z16 Z47:Z49 Z52:Z56 Z58">
    <cfRule type="cellIs" dxfId="602" priority="3" operator="equal">
      <formula>"Media"</formula>
    </cfRule>
  </conditionalFormatting>
  <conditionalFormatting sqref="I16 I22 I47 I52:I53 I56 Z16 Z47:Z49 Z52:Z56 Z58">
    <cfRule type="cellIs" dxfId="601" priority="4" operator="equal">
      <formula>"Baja"</formula>
    </cfRule>
  </conditionalFormatting>
  <conditionalFormatting sqref="I16 I22 I47 I52:I53 I56 Z16 Z47:Z49 Z52:Z56 Z58">
    <cfRule type="cellIs" dxfId="600" priority="5" operator="equal">
      <formula>"Muy Baja"</formula>
    </cfRule>
  </conditionalFormatting>
  <conditionalFormatting sqref="M16 M22 M47 M52:M53 M56 AB13:AB23 AB26:AB58">
    <cfRule type="cellIs" dxfId="599" priority="6" operator="equal">
      <formula>"Catastrófico"</formula>
    </cfRule>
  </conditionalFormatting>
  <conditionalFormatting sqref="M16 M22 M47 M52:M53 M56 AB13:AB23 AB26:AB58">
    <cfRule type="cellIs" dxfId="598" priority="7" operator="equal">
      <formula>"Mayor"</formula>
    </cfRule>
  </conditionalFormatting>
  <conditionalFormatting sqref="M16 M22 M47 M52:M53 M56 AB13:AB23 AB26:AB58">
    <cfRule type="cellIs" dxfId="597" priority="8" operator="equal">
      <formula>"Moderado"</formula>
    </cfRule>
  </conditionalFormatting>
  <conditionalFormatting sqref="M16 M22 M47 M52:M53 M56 AB13:AB23 AB26:AB58">
    <cfRule type="cellIs" dxfId="596" priority="9" operator="equal">
      <formula>"Menor"</formula>
    </cfRule>
  </conditionalFormatting>
  <conditionalFormatting sqref="M16 M22 M47 M52:M53 M56 AB13:AB23 AB26:AB58">
    <cfRule type="cellIs" dxfId="595" priority="10" operator="equal">
      <formula>"Leve"</formula>
    </cfRule>
  </conditionalFormatting>
  <conditionalFormatting sqref="O16 O22 O47 O52:O53 O56 AD16 AD47:AD49 AD52:AD56 AD58:AD59">
    <cfRule type="cellIs" dxfId="594" priority="11" operator="equal">
      <formula>"Extremo"</formula>
    </cfRule>
  </conditionalFormatting>
  <conditionalFormatting sqref="O16 O22 O47 O52:O53 O56 AD16 AD47:AD49 AD52:AD56 AD58:AD59">
    <cfRule type="cellIs" dxfId="593" priority="12" operator="equal">
      <formula>"Alto"</formula>
    </cfRule>
  </conditionalFormatting>
  <conditionalFormatting sqref="O16 O22 O47 O52:O53 O56 AD16 AD47:AD49 AD52:AD56 AD58:AD59">
    <cfRule type="cellIs" dxfId="592" priority="13" operator="equal">
      <formula>"Moderado"</formula>
    </cfRule>
  </conditionalFormatting>
  <conditionalFormatting sqref="O16 O22 O47 O52:O53 O56 AD16 AD47:AD49 AD52:AD56 AD58:AD59">
    <cfRule type="cellIs" dxfId="591" priority="14" operator="equal">
      <formula>"Bajo"</formula>
    </cfRule>
  </conditionalFormatting>
  <conditionalFormatting sqref="Z22:Z23">
    <cfRule type="cellIs" dxfId="590" priority="15" operator="equal">
      <formula>"Muy Alta"</formula>
    </cfRule>
  </conditionalFormatting>
  <conditionalFormatting sqref="Z22:Z23">
    <cfRule type="cellIs" dxfId="589" priority="16" operator="equal">
      <formula>"Alta"</formula>
    </cfRule>
  </conditionalFormatting>
  <conditionalFormatting sqref="Z22:Z23">
    <cfRule type="cellIs" dxfId="588" priority="17" operator="equal">
      <formula>"Media"</formula>
    </cfRule>
  </conditionalFormatting>
  <conditionalFormatting sqref="Z22:Z23">
    <cfRule type="cellIs" dxfId="587" priority="18" operator="equal">
      <formula>"Baja"</formula>
    </cfRule>
  </conditionalFormatting>
  <conditionalFormatting sqref="Z22:Z23">
    <cfRule type="cellIs" dxfId="586" priority="19" operator="equal">
      <formula>"Muy Baja"</formula>
    </cfRule>
  </conditionalFormatting>
  <conditionalFormatting sqref="AD22:AD23">
    <cfRule type="cellIs" dxfId="585" priority="20" operator="equal">
      <formula>"Extremo"</formula>
    </cfRule>
  </conditionalFormatting>
  <conditionalFormatting sqref="AD22:AD23">
    <cfRule type="cellIs" dxfId="584" priority="21" operator="equal">
      <formula>"Alto"</formula>
    </cfRule>
  </conditionalFormatting>
  <conditionalFormatting sqref="AD22:AD23">
    <cfRule type="cellIs" dxfId="583" priority="22" operator="equal">
      <formula>"Moderado"</formula>
    </cfRule>
  </conditionalFormatting>
  <conditionalFormatting sqref="AD22:AD23">
    <cfRule type="cellIs" dxfId="582" priority="23" operator="equal">
      <formula>"Bajo"</formula>
    </cfRule>
  </conditionalFormatting>
  <conditionalFormatting sqref="L16 L22 L47 L52:L53 L56">
    <cfRule type="containsText" dxfId="581" priority="24" operator="containsText" text="❌">
      <formula>NOT(ISERROR(SEARCH(("❌"),(L16))))</formula>
    </cfRule>
  </conditionalFormatting>
  <conditionalFormatting sqref="M27">
    <cfRule type="cellIs" dxfId="580" priority="25" operator="equal">
      <formula>"Catastrófico"</formula>
    </cfRule>
  </conditionalFormatting>
  <conditionalFormatting sqref="M27">
    <cfRule type="cellIs" dxfId="579" priority="26" operator="equal">
      <formula>"Mayor"</formula>
    </cfRule>
  </conditionalFormatting>
  <conditionalFormatting sqref="M27">
    <cfRule type="cellIs" dxfId="578" priority="27" operator="equal">
      <formula>"Moderado"</formula>
    </cfRule>
  </conditionalFormatting>
  <conditionalFormatting sqref="M27">
    <cfRule type="cellIs" dxfId="577" priority="28" operator="equal">
      <formula>"Menor"</formula>
    </cfRule>
  </conditionalFormatting>
  <conditionalFormatting sqref="M27">
    <cfRule type="cellIs" dxfId="576" priority="29" operator="equal">
      <formula>"Leve"</formula>
    </cfRule>
  </conditionalFormatting>
  <conditionalFormatting sqref="O27">
    <cfRule type="cellIs" dxfId="575" priority="30" operator="equal">
      <formula>"Extremo"</formula>
    </cfRule>
  </conditionalFormatting>
  <conditionalFormatting sqref="O27">
    <cfRule type="cellIs" dxfId="574" priority="31" operator="equal">
      <formula>"Alto"</formula>
    </cfRule>
  </conditionalFormatting>
  <conditionalFormatting sqref="O27">
    <cfRule type="cellIs" dxfId="573" priority="32" operator="equal">
      <formula>"Moderado"</formula>
    </cfRule>
  </conditionalFormatting>
  <conditionalFormatting sqref="O27">
    <cfRule type="cellIs" dxfId="572" priority="33" operator="equal">
      <formula>"Bajo"</formula>
    </cfRule>
  </conditionalFormatting>
  <conditionalFormatting sqref="Z27:Z29">
    <cfRule type="cellIs" dxfId="571" priority="34" operator="equal">
      <formula>"Muy Alta"</formula>
    </cfRule>
  </conditionalFormatting>
  <conditionalFormatting sqref="Z27:Z29">
    <cfRule type="cellIs" dxfId="570" priority="35" operator="equal">
      <formula>"Alta"</formula>
    </cfRule>
  </conditionalFormatting>
  <conditionalFormatting sqref="Z27:Z29">
    <cfRule type="cellIs" dxfId="569" priority="36" operator="equal">
      <formula>"Media"</formula>
    </cfRule>
  </conditionalFormatting>
  <conditionalFormatting sqref="Z27:Z29">
    <cfRule type="cellIs" dxfId="568" priority="37" operator="equal">
      <formula>"Baja"</formula>
    </cfRule>
  </conditionalFormatting>
  <conditionalFormatting sqref="Z27:Z29">
    <cfRule type="cellIs" dxfId="567" priority="38" operator="equal">
      <formula>"Muy Baja"</formula>
    </cfRule>
  </conditionalFormatting>
  <conditionalFormatting sqref="AD27:AD29">
    <cfRule type="cellIs" dxfId="566" priority="39" operator="equal">
      <formula>"Extremo"</formula>
    </cfRule>
  </conditionalFormatting>
  <conditionalFormatting sqref="AD27:AD29">
    <cfRule type="cellIs" dxfId="565" priority="40" operator="equal">
      <formula>"Alto"</formula>
    </cfRule>
  </conditionalFormatting>
  <conditionalFormatting sqref="AD27:AD29">
    <cfRule type="cellIs" dxfId="564" priority="41" operator="equal">
      <formula>"Moderado"</formula>
    </cfRule>
  </conditionalFormatting>
  <conditionalFormatting sqref="AD27:AD29">
    <cfRule type="cellIs" dxfId="563" priority="42" operator="equal">
      <formula>"Bajo"</formula>
    </cfRule>
  </conditionalFormatting>
  <conditionalFormatting sqref="L27">
    <cfRule type="containsText" dxfId="562" priority="43" operator="containsText" text="❌">
      <formula>NOT(ISERROR(SEARCH(("❌"),(L27))))</formula>
    </cfRule>
  </conditionalFormatting>
  <conditionalFormatting sqref="I13">
    <cfRule type="cellIs" dxfId="561" priority="44" operator="equal">
      <formula>"Muy Alta"</formula>
    </cfRule>
  </conditionalFormatting>
  <conditionalFormatting sqref="I13">
    <cfRule type="cellIs" dxfId="560" priority="45" operator="equal">
      <formula>"Alta"</formula>
    </cfRule>
  </conditionalFormatting>
  <conditionalFormatting sqref="I13">
    <cfRule type="cellIs" dxfId="559" priority="46" operator="equal">
      <formula>"Media"</formula>
    </cfRule>
  </conditionalFormatting>
  <conditionalFormatting sqref="I13">
    <cfRule type="cellIs" dxfId="558" priority="47" operator="equal">
      <formula>"Baja"</formula>
    </cfRule>
  </conditionalFormatting>
  <conditionalFormatting sqref="I13">
    <cfRule type="cellIs" dxfId="557" priority="48" operator="equal">
      <formula>"Muy Baja"</formula>
    </cfRule>
  </conditionalFormatting>
  <conditionalFormatting sqref="M13">
    <cfRule type="cellIs" dxfId="556" priority="49" operator="equal">
      <formula>"Catastrófico"</formula>
    </cfRule>
  </conditionalFormatting>
  <conditionalFormatting sqref="M13">
    <cfRule type="cellIs" dxfId="555" priority="50" operator="equal">
      <formula>"Mayor"</formula>
    </cfRule>
  </conditionalFormatting>
  <conditionalFormatting sqref="M13">
    <cfRule type="cellIs" dxfId="554" priority="51" operator="equal">
      <formula>"Moderado"</formula>
    </cfRule>
  </conditionalFormatting>
  <conditionalFormatting sqref="M13">
    <cfRule type="cellIs" dxfId="553" priority="52" operator="equal">
      <formula>"Menor"</formula>
    </cfRule>
  </conditionalFormatting>
  <conditionalFormatting sqref="M13">
    <cfRule type="cellIs" dxfId="552" priority="53" operator="equal">
      <formula>"Leve"</formula>
    </cfRule>
  </conditionalFormatting>
  <conditionalFormatting sqref="O13">
    <cfRule type="cellIs" dxfId="551" priority="54" operator="equal">
      <formula>"Extremo"</formula>
    </cfRule>
  </conditionalFormatting>
  <conditionalFormatting sqref="O13">
    <cfRule type="cellIs" dxfId="550" priority="55" operator="equal">
      <formula>"Alto"</formula>
    </cfRule>
  </conditionalFormatting>
  <conditionalFormatting sqref="O13">
    <cfRule type="cellIs" dxfId="549" priority="56" operator="equal">
      <formula>"Moderado"</formula>
    </cfRule>
  </conditionalFormatting>
  <conditionalFormatting sqref="O13">
    <cfRule type="cellIs" dxfId="548" priority="57" operator="equal">
      <formula>"Bajo"</formula>
    </cfRule>
  </conditionalFormatting>
  <conditionalFormatting sqref="Z13:Z15">
    <cfRule type="cellIs" dxfId="547" priority="58" operator="equal">
      <formula>"Muy Alta"</formula>
    </cfRule>
  </conditionalFormatting>
  <conditionalFormatting sqref="Z13:Z15">
    <cfRule type="cellIs" dxfId="546" priority="59" operator="equal">
      <formula>"Alta"</formula>
    </cfRule>
  </conditionalFormatting>
  <conditionalFormatting sqref="Z13:Z15">
    <cfRule type="cellIs" dxfId="545" priority="60" operator="equal">
      <formula>"Media"</formula>
    </cfRule>
  </conditionalFormatting>
  <conditionalFormatting sqref="Z13:Z15">
    <cfRule type="cellIs" dxfId="544" priority="61" operator="equal">
      <formula>"Baja"</formula>
    </cfRule>
  </conditionalFormatting>
  <conditionalFormatting sqref="Z13:Z15">
    <cfRule type="cellIs" dxfId="543" priority="62" operator="equal">
      <formula>"Muy Baja"</formula>
    </cfRule>
  </conditionalFormatting>
  <conditionalFormatting sqref="AD13:AD15">
    <cfRule type="cellIs" dxfId="542" priority="63" operator="equal">
      <formula>"Extremo"</formula>
    </cfRule>
  </conditionalFormatting>
  <conditionalFormatting sqref="AD13:AD15">
    <cfRule type="cellIs" dxfId="541" priority="64" operator="equal">
      <formula>"Alto"</formula>
    </cfRule>
  </conditionalFormatting>
  <conditionalFormatting sqref="AD13:AD15">
    <cfRule type="cellIs" dxfId="540" priority="65" operator="equal">
      <formula>"Moderado"</formula>
    </cfRule>
  </conditionalFormatting>
  <conditionalFormatting sqref="AD13:AD15">
    <cfRule type="cellIs" dxfId="539" priority="66" operator="equal">
      <formula>"Bajo"</formula>
    </cfRule>
  </conditionalFormatting>
  <conditionalFormatting sqref="L13">
    <cfRule type="containsText" dxfId="538" priority="67" operator="containsText" text="❌">
      <formula>NOT(ISERROR(SEARCH(("❌"),(L13))))</formula>
    </cfRule>
  </conditionalFormatting>
  <conditionalFormatting sqref="I51">
    <cfRule type="cellIs" dxfId="537" priority="68" operator="equal">
      <formula>"Muy Alta"</formula>
    </cfRule>
  </conditionalFormatting>
  <conditionalFormatting sqref="I51">
    <cfRule type="cellIs" dxfId="536" priority="69" operator="equal">
      <formula>"Alta"</formula>
    </cfRule>
  </conditionalFormatting>
  <conditionalFormatting sqref="I51">
    <cfRule type="cellIs" dxfId="535" priority="70" operator="equal">
      <formula>"Media"</formula>
    </cfRule>
  </conditionalFormatting>
  <conditionalFormatting sqref="I51">
    <cfRule type="cellIs" dxfId="534" priority="71" operator="equal">
      <formula>"Baja"</formula>
    </cfRule>
  </conditionalFormatting>
  <conditionalFormatting sqref="I51">
    <cfRule type="cellIs" dxfId="533" priority="72" operator="equal">
      <formula>"Muy Baja"</formula>
    </cfRule>
  </conditionalFormatting>
  <conditionalFormatting sqref="M51">
    <cfRule type="cellIs" dxfId="532" priority="73" operator="equal">
      <formula>"Catastrófico"</formula>
    </cfRule>
  </conditionalFormatting>
  <conditionalFormatting sqref="M51">
    <cfRule type="cellIs" dxfId="531" priority="74" operator="equal">
      <formula>"Mayor"</formula>
    </cfRule>
  </conditionalFormatting>
  <conditionalFormatting sqref="M51">
    <cfRule type="cellIs" dxfId="530" priority="75" operator="equal">
      <formula>"Moderado"</formula>
    </cfRule>
  </conditionalFormatting>
  <conditionalFormatting sqref="M51">
    <cfRule type="cellIs" dxfId="529" priority="76" operator="equal">
      <formula>"Menor"</formula>
    </cfRule>
  </conditionalFormatting>
  <conditionalFormatting sqref="M51">
    <cfRule type="cellIs" dxfId="528" priority="77" operator="equal">
      <formula>"Leve"</formula>
    </cfRule>
  </conditionalFormatting>
  <conditionalFormatting sqref="O51">
    <cfRule type="cellIs" dxfId="527" priority="78" operator="equal">
      <formula>"Extremo"</formula>
    </cfRule>
  </conditionalFormatting>
  <conditionalFormatting sqref="O51">
    <cfRule type="cellIs" dxfId="526" priority="79" operator="equal">
      <formula>"Alto"</formula>
    </cfRule>
  </conditionalFormatting>
  <conditionalFormatting sqref="O51">
    <cfRule type="cellIs" dxfId="525" priority="80" operator="equal">
      <formula>"Moderado"</formula>
    </cfRule>
  </conditionalFormatting>
  <conditionalFormatting sqref="O51">
    <cfRule type="cellIs" dxfId="524" priority="81" operator="equal">
      <formula>"Bajo"</formula>
    </cfRule>
  </conditionalFormatting>
  <conditionalFormatting sqref="Z51">
    <cfRule type="cellIs" dxfId="523" priority="82" operator="equal">
      <formula>"Muy Alta"</formula>
    </cfRule>
  </conditionalFormatting>
  <conditionalFormatting sqref="Z51">
    <cfRule type="cellIs" dxfId="522" priority="83" operator="equal">
      <formula>"Alta"</formula>
    </cfRule>
  </conditionalFormatting>
  <conditionalFormatting sqref="Z51">
    <cfRule type="cellIs" dxfId="521" priority="84" operator="equal">
      <formula>"Media"</formula>
    </cfRule>
  </conditionalFormatting>
  <conditionalFormatting sqref="Z51">
    <cfRule type="cellIs" dxfId="520" priority="85" operator="equal">
      <formula>"Baja"</formula>
    </cfRule>
  </conditionalFormatting>
  <conditionalFormatting sqref="Z51">
    <cfRule type="cellIs" dxfId="519" priority="86" operator="equal">
      <formula>"Muy Baja"</formula>
    </cfRule>
  </conditionalFormatting>
  <conditionalFormatting sqref="AD51">
    <cfRule type="cellIs" dxfId="518" priority="87" operator="equal">
      <formula>"Extremo"</formula>
    </cfRule>
  </conditionalFormatting>
  <conditionalFormatting sqref="AD51">
    <cfRule type="cellIs" dxfId="517" priority="88" operator="equal">
      <formula>"Alto"</formula>
    </cfRule>
  </conditionalFormatting>
  <conditionalFormatting sqref="AD51">
    <cfRule type="cellIs" dxfId="516" priority="89" operator="equal">
      <formula>"Moderado"</formula>
    </cfRule>
  </conditionalFormatting>
  <conditionalFormatting sqref="AD51">
    <cfRule type="cellIs" dxfId="515" priority="90" operator="equal">
      <formula>"Bajo"</formula>
    </cfRule>
  </conditionalFormatting>
  <conditionalFormatting sqref="L51">
    <cfRule type="containsText" dxfId="514" priority="91" operator="containsText" text="❌">
      <formula>NOT(ISERROR(SEARCH(("❌"),(L51))))</formula>
    </cfRule>
  </conditionalFormatting>
  <conditionalFormatting sqref="Z26">
    <cfRule type="cellIs" dxfId="513" priority="92" operator="equal">
      <formula>"Muy Alta"</formula>
    </cfRule>
  </conditionalFormatting>
  <conditionalFormatting sqref="Z26">
    <cfRule type="cellIs" dxfId="512" priority="93" operator="equal">
      <formula>"Alta"</formula>
    </cfRule>
  </conditionalFormatting>
  <conditionalFormatting sqref="Z26">
    <cfRule type="cellIs" dxfId="511" priority="94" operator="equal">
      <formula>"Media"</formula>
    </cfRule>
  </conditionalFormatting>
  <conditionalFormatting sqref="Z26">
    <cfRule type="cellIs" dxfId="510" priority="95" operator="equal">
      <formula>"Baja"</formula>
    </cfRule>
  </conditionalFormatting>
  <conditionalFormatting sqref="Z26">
    <cfRule type="cellIs" dxfId="509" priority="96" operator="equal">
      <formula>"Muy Baja"</formula>
    </cfRule>
  </conditionalFormatting>
  <conditionalFormatting sqref="AD26">
    <cfRule type="cellIs" dxfId="508" priority="97" operator="equal">
      <formula>"Extremo"</formula>
    </cfRule>
  </conditionalFormatting>
  <conditionalFormatting sqref="AD26">
    <cfRule type="cellIs" dxfId="507" priority="98" operator="equal">
      <formula>"Alto"</formula>
    </cfRule>
  </conditionalFormatting>
  <conditionalFormatting sqref="AD26">
    <cfRule type="cellIs" dxfId="506" priority="99" operator="equal">
      <formula>"Moderado"</formula>
    </cfRule>
  </conditionalFormatting>
  <conditionalFormatting sqref="AD26">
    <cfRule type="cellIs" dxfId="505" priority="100" operator="equal">
      <formula>"Bajo"</formula>
    </cfRule>
  </conditionalFormatting>
  <conditionalFormatting sqref="I17">
    <cfRule type="cellIs" dxfId="504" priority="101" operator="equal">
      <formula>"Muy Alta"</formula>
    </cfRule>
  </conditionalFormatting>
  <conditionalFormatting sqref="I17">
    <cfRule type="cellIs" dxfId="503" priority="102" operator="equal">
      <formula>"Alta"</formula>
    </cfRule>
  </conditionalFormatting>
  <conditionalFormatting sqref="I17">
    <cfRule type="cellIs" dxfId="502" priority="103" operator="equal">
      <formula>"Media"</formula>
    </cfRule>
  </conditionalFormatting>
  <conditionalFormatting sqref="I17">
    <cfRule type="cellIs" dxfId="501" priority="104" operator="equal">
      <formula>"Baja"</formula>
    </cfRule>
  </conditionalFormatting>
  <conditionalFormatting sqref="I17">
    <cfRule type="cellIs" dxfId="500" priority="105" operator="equal">
      <formula>"Muy Baja"</formula>
    </cfRule>
  </conditionalFormatting>
  <conditionalFormatting sqref="M17">
    <cfRule type="cellIs" dxfId="499" priority="106" operator="equal">
      <formula>"Catastrófico"</formula>
    </cfRule>
  </conditionalFormatting>
  <conditionalFormatting sqref="M17">
    <cfRule type="cellIs" dxfId="498" priority="107" operator="equal">
      <formula>"Mayor"</formula>
    </cfRule>
  </conditionalFormatting>
  <conditionalFormatting sqref="M17">
    <cfRule type="cellIs" dxfId="497" priority="108" operator="equal">
      <formula>"Moderado"</formula>
    </cfRule>
  </conditionalFormatting>
  <conditionalFormatting sqref="M17">
    <cfRule type="cellIs" dxfId="496" priority="109" operator="equal">
      <formula>"Menor"</formula>
    </cfRule>
  </conditionalFormatting>
  <conditionalFormatting sqref="M17">
    <cfRule type="cellIs" dxfId="495" priority="110" operator="equal">
      <formula>"Leve"</formula>
    </cfRule>
  </conditionalFormatting>
  <conditionalFormatting sqref="O17">
    <cfRule type="cellIs" dxfId="494" priority="111" operator="equal">
      <formula>"Extremo"</formula>
    </cfRule>
  </conditionalFormatting>
  <conditionalFormatting sqref="O17">
    <cfRule type="cellIs" dxfId="493" priority="112" operator="equal">
      <formula>"Alto"</formula>
    </cfRule>
  </conditionalFormatting>
  <conditionalFormatting sqref="O17">
    <cfRule type="cellIs" dxfId="492" priority="113" operator="equal">
      <formula>"Moderado"</formula>
    </cfRule>
  </conditionalFormatting>
  <conditionalFormatting sqref="O17">
    <cfRule type="cellIs" dxfId="491" priority="114" operator="equal">
      <formula>"Bajo"</formula>
    </cfRule>
  </conditionalFormatting>
  <conditionalFormatting sqref="Z17:Z21">
    <cfRule type="cellIs" dxfId="490" priority="115" operator="equal">
      <formula>"Muy Alta"</formula>
    </cfRule>
  </conditionalFormatting>
  <conditionalFormatting sqref="Z17:Z21">
    <cfRule type="cellIs" dxfId="489" priority="116" operator="equal">
      <formula>"Alta"</formula>
    </cfRule>
  </conditionalFormatting>
  <conditionalFormatting sqref="Z17:Z21">
    <cfRule type="cellIs" dxfId="488" priority="117" operator="equal">
      <formula>"Media"</formula>
    </cfRule>
  </conditionalFormatting>
  <conditionalFormatting sqref="Z17:Z21">
    <cfRule type="cellIs" dxfId="487" priority="118" operator="equal">
      <formula>"Baja"</formula>
    </cfRule>
  </conditionalFormatting>
  <conditionalFormatting sqref="Z17:Z21">
    <cfRule type="cellIs" dxfId="486" priority="119" operator="equal">
      <formula>"Muy Baja"</formula>
    </cfRule>
  </conditionalFormatting>
  <conditionalFormatting sqref="AD17:AD21">
    <cfRule type="cellIs" dxfId="485" priority="120" operator="equal">
      <formula>"Extremo"</formula>
    </cfRule>
  </conditionalFormatting>
  <conditionalFormatting sqref="AD17:AD21">
    <cfRule type="cellIs" dxfId="484" priority="121" operator="equal">
      <formula>"Alto"</formula>
    </cfRule>
  </conditionalFormatting>
  <conditionalFormatting sqref="AD17:AD21">
    <cfRule type="cellIs" dxfId="483" priority="122" operator="equal">
      <formula>"Moderado"</formula>
    </cfRule>
  </conditionalFormatting>
  <conditionalFormatting sqref="AD17:AD21">
    <cfRule type="cellIs" dxfId="482" priority="123" operator="equal">
      <formula>"Bajo"</formula>
    </cfRule>
  </conditionalFormatting>
  <conditionalFormatting sqref="L17">
    <cfRule type="containsText" dxfId="481" priority="124" operator="containsText" text="❌">
      <formula>NOT(ISERROR(SEARCH(("❌"),(L17))))</formula>
    </cfRule>
  </conditionalFormatting>
  <conditionalFormatting sqref="I27">
    <cfRule type="cellIs" dxfId="480" priority="125" operator="equal">
      <formula>"Muy Alta"</formula>
    </cfRule>
  </conditionalFormatting>
  <conditionalFormatting sqref="I27">
    <cfRule type="cellIs" dxfId="479" priority="126" operator="equal">
      <formula>"Alta"</formula>
    </cfRule>
  </conditionalFormatting>
  <conditionalFormatting sqref="I27">
    <cfRule type="cellIs" dxfId="478" priority="127" operator="equal">
      <formula>"Media"</formula>
    </cfRule>
  </conditionalFormatting>
  <conditionalFormatting sqref="I27">
    <cfRule type="cellIs" dxfId="477" priority="128" operator="equal">
      <formula>"Baja"</formula>
    </cfRule>
  </conditionalFormatting>
  <conditionalFormatting sqref="I27">
    <cfRule type="cellIs" dxfId="476" priority="129" operator="equal">
      <formula>"Muy Baja"</formula>
    </cfRule>
  </conditionalFormatting>
  <conditionalFormatting sqref="I30">
    <cfRule type="cellIs" dxfId="475" priority="130" operator="equal">
      <formula>"Muy Alta"</formula>
    </cfRule>
  </conditionalFormatting>
  <conditionalFormatting sqref="I30">
    <cfRule type="cellIs" dxfId="474" priority="131" operator="equal">
      <formula>"Alta"</formula>
    </cfRule>
  </conditionalFormatting>
  <conditionalFormatting sqref="I30">
    <cfRule type="cellIs" dxfId="473" priority="132" operator="equal">
      <formula>"Media"</formula>
    </cfRule>
  </conditionalFormatting>
  <conditionalFormatting sqref="I30">
    <cfRule type="cellIs" dxfId="472" priority="133" operator="equal">
      <formula>"Baja"</formula>
    </cfRule>
  </conditionalFormatting>
  <conditionalFormatting sqref="I30">
    <cfRule type="cellIs" dxfId="471" priority="134" operator="equal">
      <formula>"Muy Baja"</formula>
    </cfRule>
  </conditionalFormatting>
  <conditionalFormatting sqref="M30">
    <cfRule type="cellIs" dxfId="470" priority="135" operator="equal">
      <formula>"Catastrófico"</formula>
    </cfRule>
  </conditionalFormatting>
  <conditionalFormatting sqref="M30">
    <cfRule type="cellIs" dxfId="469" priority="136" operator="equal">
      <formula>"Mayor"</formula>
    </cfRule>
  </conditionalFormatting>
  <conditionalFormatting sqref="M30">
    <cfRule type="cellIs" dxfId="468" priority="137" operator="equal">
      <formula>"Moderado"</formula>
    </cfRule>
  </conditionalFormatting>
  <conditionalFormatting sqref="M30">
    <cfRule type="cellIs" dxfId="467" priority="138" operator="equal">
      <formula>"Menor"</formula>
    </cfRule>
  </conditionalFormatting>
  <conditionalFormatting sqref="M30">
    <cfRule type="cellIs" dxfId="466" priority="139" operator="equal">
      <formula>"Leve"</formula>
    </cfRule>
  </conditionalFormatting>
  <conditionalFormatting sqref="O30">
    <cfRule type="cellIs" dxfId="465" priority="140" operator="equal">
      <formula>"Extremo"</formula>
    </cfRule>
  </conditionalFormatting>
  <conditionalFormatting sqref="O30">
    <cfRule type="cellIs" dxfId="464" priority="141" operator="equal">
      <formula>"Alto"</formula>
    </cfRule>
  </conditionalFormatting>
  <conditionalFormatting sqref="O30">
    <cfRule type="cellIs" dxfId="463" priority="142" operator="equal">
      <formula>"Moderado"</formula>
    </cfRule>
  </conditionalFormatting>
  <conditionalFormatting sqref="O30">
    <cfRule type="cellIs" dxfId="462" priority="143" operator="equal">
      <formula>"Bajo"</formula>
    </cfRule>
  </conditionalFormatting>
  <conditionalFormatting sqref="Z30:Z32">
    <cfRule type="cellIs" dxfId="461" priority="144" operator="equal">
      <formula>"Muy Alta"</formula>
    </cfRule>
  </conditionalFormatting>
  <conditionalFormatting sqref="Z30:Z32">
    <cfRule type="cellIs" dxfId="460" priority="145" operator="equal">
      <formula>"Alta"</formula>
    </cfRule>
  </conditionalFormatting>
  <conditionalFormatting sqref="Z30:Z32">
    <cfRule type="cellIs" dxfId="459" priority="146" operator="equal">
      <formula>"Media"</formula>
    </cfRule>
  </conditionalFormatting>
  <conditionalFormatting sqref="Z30:Z32">
    <cfRule type="cellIs" dxfId="458" priority="147" operator="equal">
      <formula>"Baja"</formula>
    </cfRule>
  </conditionalFormatting>
  <conditionalFormatting sqref="Z30:Z32">
    <cfRule type="cellIs" dxfId="457" priority="148" operator="equal">
      <formula>"Muy Baja"</formula>
    </cfRule>
  </conditionalFormatting>
  <conditionalFormatting sqref="AD30:AD32">
    <cfRule type="cellIs" dxfId="456" priority="149" operator="equal">
      <formula>"Extremo"</formula>
    </cfRule>
  </conditionalFormatting>
  <conditionalFormatting sqref="AD30:AD32">
    <cfRule type="cellIs" dxfId="455" priority="150" operator="equal">
      <formula>"Alto"</formula>
    </cfRule>
  </conditionalFormatting>
  <conditionalFormatting sqref="AD30:AD32">
    <cfRule type="cellIs" dxfId="454" priority="151" operator="equal">
      <formula>"Moderado"</formula>
    </cfRule>
  </conditionalFormatting>
  <conditionalFormatting sqref="AD30:AD32">
    <cfRule type="cellIs" dxfId="453" priority="152" operator="equal">
      <formula>"Bajo"</formula>
    </cfRule>
  </conditionalFormatting>
  <conditionalFormatting sqref="L30">
    <cfRule type="containsText" dxfId="452" priority="153" operator="containsText" text="❌">
      <formula>NOT(ISERROR(SEARCH(("❌"),(L30))))</formula>
    </cfRule>
  </conditionalFormatting>
  <conditionalFormatting sqref="I45">
    <cfRule type="cellIs" dxfId="451" priority="154" operator="equal">
      <formula>"Muy Alta"</formula>
    </cfRule>
  </conditionalFormatting>
  <conditionalFormatting sqref="I45">
    <cfRule type="cellIs" dxfId="450" priority="155" operator="equal">
      <formula>"Alta"</formula>
    </cfRule>
  </conditionalFormatting>
  <conditionalFormatting sqref="I45">
    <cfRule type="cellIs" dxfId="449" priority="156" operator="equal">
      <formula>"Media"</formula>
    </cfRule>
  </conditionalFormatting>
  <conditionalFormatting sqref="I45">
    <cfRule type="cellIs" dxfId="448" priority="157" operator="equal">
      <formula>"Baja"</formula>
    </cfRule>
  </conditionalFormatting>
  <conditionalFormatting sqref="I45">
    <cfRule type="cellIs" dxfId="447" priority="158" operator="equal">
      <formula>"Muy Baja"</formula>
    </cfRule>
  </conditionalFormatting>
  <conditionalFormatting sqref="M45">
    <cfRule type="cellIs" dxfId="446" priority="159" operator="equal">
      <formula>"Catastrófico"</formula>
    </cfRule>
  </conditionalFormatting>
  <conditionalFormatting sqref="M45">
    <cfRule type="cellIs" dxfId="445" priority="160" operator="equal">
      <formula>"Mayor"</formula>
    </cfRule>
  </conditionalFormatting>
  <conditionalFormatting sqref="M45">
    <cfRule type="cellIs" dxfId="444" priority="161" operator="equal">
      <formula>"Moderado"</formula>
    </cfRule>
  </conditionalFormatting>
  <conditionalFormatting sqref="M45">
    <cfRule type="cellIs" dxfId="443" priority="162" operator="equal">
      <formula>"Menor"</formula>
    </cfRule>
  </conditionalFormatting>
  <conditionalFormatting sqref="M45">
    <cfRule type="cellIs" dxfId="442" priority="163" operator="equal">
      <formula>"Leve"</formula>
    </cfRule>
  </conditionalFormatting>
  <conditionalFormatting sqref="O45">
    <cfRule type="cellIs" dxfId="441" priority="164" operator="equal">
      <formula>"Extremo"</formula>
    </cfRule>
  </conditionalFormatting>
  <conditionalFormatting sqref="O45">
    <cfRule type="cellIs" dxfId="440" priority="165" operator="equal">
      <formula>"Alto"</formula>
    </cfRule>
  </conditionalFormatting>
  <conditionalFormatting sqref="O45">
    <cfRule type="cellIs" dxfId="439" priority="166" operator="equal">
      <formula>"Moderado"</formula>
    </cfRule>
  </conditionalFormatting>
  <conditionalFormatting sqref="O45">
    <cfRule type="cellIs" dxfId="438" priority="167" operator="equal">
      <formula>"Bajo"</formula>
    </cfRule>
  </conditionalFormatting>
  <conditionalFormatting sqref="Z45">
    <cfRule type="cellIs" dxfId="437" priority="168" operator="equal">
      <formula>"Muy Alta"</formula>
    </cfRule>
  </conditionalFormatting>
  <conditionalFormatting sqref="Z45">
    <cfRule type="cellIs" dxfId="436" priority="169" operator="equal">
      <formula>"Alta"</formula>
    </cfRule>
  </conditionalFormatting>
  <conditionalFormatting sqref="Z45">
    <cfRule type="cellIs" dxfId="435" priority="170" operator="equal">
      <formula>"Media"</formula>
    </cfRule>
  </conditionalFormatting>
  <conditionalFormatting sqref="Z45">
    <cfRule type="cellIs" dxfId="434" priority="171" operator="equal">
      <formula>"Baja"</formula>
    </cfRule>
  </conditionalFormatting>
  <conditionalFormatting sqref="Z45">
    <cfRule type="cellIs" dxfId="433" priority="172" operator="equal">
      <formula>"Muy Baja"</formula>
    </cfRule>
  </conditionalFormatting>
  <conditionalFormatting sqref="AD45">
    <cfRule type="cellIs" dxfId="432" priority="173" operator="equal">
      <formula>"Extremo"</formula>
    </cfRule>
  </conditionalFormatting>
  <conditionalFormatting sqref="AD45">
    <cfRule type="cellIs" dxfId="431" priority="174" operator="equal">
      <formula>"Alto"</formula>
    </cfRule>
  </conditionalFormatting>
  <conditionalFormatting sqref="AD45">
    <cfRule type="cellIs" dxfId="430" priority="175" operator="equal">
      <formula>"Moderado"</formula>
    </cfRule>
  </conditionalFormatting>
  <conditionalFormatting sqref="AD45">
    <cfRule type="cellIs" dxfId="429" priority="176" operator="equal">
      <formula>"Bajo"</formula>
    </cfRule>
  </conditionalFormatting>
  <conditionalFormatting sqref="L45">
    <cfRule type="containsText" dxfId="428" priority="177" operator="containsText" text="❌">
      <formula>NOT(ISERROR(SEARCH(("❌"),(L45))))</formula>
    </cfRule>
  </conditionalFormatting>
  <conditionalFormatting sqref="I46">
    <cfRule type="cellIs" dxfId="427" priority="178" operator="equal">
      <formula>"Muy Alta"</formula>
    </cfRule>
  </conditionalFormatting>
  <conditionalFormatting sqref="I46">
    <cfRule type="cellIs" dxfId="426" priority="179" operator="equal">
      <formula>"Alta"</formula>
    </cfRule>
  </conditionalFormatting>
  <conditionalFormatting sqref="I46">
    <cfRule type="cellIs" dxfId="425" priority="180" operator="equal">
      <formula>"Media"</formula>
    </cfRule>
  </conditionalFormatting>
  <conditionalFormatting sqref="I46">
    <cfRule type="cellIs" dxfId="424" priority="181" operator="equal">
      <formula>"Baja"</formula>
    </cfRule>
  </conditionalFormatting>
  <conditionalFormatting sqref="I46">
    <cfRule type="cellIs" dxfId="423" priority="182" operator="equal">
      <formula>"Muy Baja"</formula>
    </cfRule>
  </conditionalFormatting>
  <conditionalFormatting sqref="M46">
    <cfRule type="cellIs" dxfId="422" priority="183" operator="equal">
      <formula>"Catastrófico"</formula>
    </cfRule>
  </conditionalFormatting>
  <conditionalFormatting sqref="M46">
    <cfRule type="cellIs" dxfId="421" priority="184" operator="equal">
      <formula>"Mayor"</formula>
    </cfRule>
  </conditionalFormatting>
  <conditionalFormatting sqref="M46">
    <cfRule type="cellIs" dxfId="420" priority="185" operator="equal">
      <formula>"Moderado"</formula>
    </cfRule>
  </conditionalFormatting>
  <conditionalFormatting sqref="M46">
    <cfRule type="cellIs" dxfId="419" priority="186" operator="equal">
      <formula>"Menor"</formula>
    </cfRule>
  </conditionalFormatting>
  <conditionalFormatting sqref="M46">
    <cfRule type="cellIs" dxfId="418" priority="187" operator="equal">
      <formula>"Leve"</formula>
    </cfRule>
  </conditionalFormatting>
  <conditionalFormatting sqref="O46">
    <cfRule type="cellIs" dxfId="417" priority="188" operator="equal">
      <formula>"Extremo"</formula>
    </cfRule>
  </conditionalFormatting>
  <conditionalFormatting sqref="O46">
    <cfRule type="cellIs" dxfId="416" priority="189" operator="equal">
      <formula>"Alto"</formula>
    </cfRule>
  </conditionalFormatting>
  <conditionalFormatting sqref="O46">
    <cfRule type="cellIs" dxfId="415" priority="190" operator="equal">
      <formula>"Moderado"</formula>
    </cfRule>
  </conditionalFormatting>
  <conditionalFormatting sqref="O46">
    <cfRule type="cellIs" dxfId="414" priority="191" operator="equal">
      <formula>"Bajo"</formula>
    </cfRule>
  </conditionalFormatting>
  <conditionalFormatting sqref="Z46">
    <cfRule type="cellIs" dxfId="413" priority="192" operator="equal">
      <formula>"Muy Alta"</formula>
    </cfRule>
  </conditionalFormatting>
  <conditionalFormatting sqref="Z46">
    <cfRule type="cellIs" dxfId="412" priority="193" operator="equal">
      <formula>"Alta"</formula>
    </cfRule>
  </conditionalFormatting>
  <conditionalFormatting sqref="Z46">
    <cfRule type="cellIs" dxfId="411" priority="194" operator="equal">
      <formula>"Media"</formula>
    </cfRule>
  </conditionalFormatting>
  <conditionalFormatting sqref="Z46">
    <cfRule type="cellIs" dxfId="410" priority="195" operator="equal">
      <formula>"Baja"</formula>
    </cfRule>
  </conditionalFormatting>
  <conditionalFormatting sqref="Z46">
    <cfRule type="cellIs" dxfId="409" priority="196" operator="equal">
      <formula>"Muy Baja"</formula>
    </cfRule>
  </conditionalFormatting>
  <conditionalFormatting sqref="AD46">
    <cfRule type="cellIs" dxfId="408" priority="197" operator="equal">
      <formula>"Extremo"</formula>
    </cfRule>
  </conditionalFormatting>
  <conditionalFormatting sqref="AD46">
    <cfRule type="cellIs" dxfId="407" priority="198" operator="equal">
      <formula>"Alto"</formula>
    </cfRule>
  </conditionalFormatting>
  <conditionalFormatting sqref="AD46">
    <cfRule type="cellIs" dxfId="406" priority="199" operator="equal">
      <formula>"Moderado"</formula>
    </cfRule>
  </conditionalFormatting>
  <conditionalFormatting sqref="AD46">
    <cfRule type="cellIs" dxfId="405" priority="200" operator="equal">
      <formula>"Bajo"</formula>
    </cfRule>
  </conditionalFormatting>
  <conditionalFormatting sqref="L46">
    <cfRule type="containsText" dxfId="404" priority="201" operator="containsText" text="❌">
      <formula>NOT(ISERROR(SEARCH(("❌"),(L46))))</formula>
    </cfRule>
  </conditionalFormatting>
  <conditionalFormatting sqref="I50">
    <cfRule type="cellIs" dxfId="403" priority="202" operator="equal">
      <formula>"Muy Alta"</formula>
    </cfRule>
  </conditionalFormatting>
  <conditionalFormatting sqref="I50">
    <cfRule type="cellIs" dxfId="402" priority="203" operator="equal">
      <formula>"Alta"</formula>
    </cfRule>
  </conditionalFormatting>
  <conditionalFormatting sqref="I50">
    <cfRule type="cellIs" dxfId="401" priority="204" operator="equal">
      <formula>"Media"</formula>
    </cfRule>
  </conditionalFormatting>
  <conditionalFormatting sqref="I50">
    <cfRule type="cellIs" dxfId="400" priority="205" operator="equal">
      <formula>"Baja"</formula>
    </cfRule>
  </conditionalFormatting>
  <conditionalFormatting sqref="I50">
    <cfRule type="cellIs" dxfId="399" priority="206" operator="equal">
      <formula>"Muy Baja"</formula>
    </cfRule>
  </conditionalFormatting>
  <conditionalFormatting sqref="M50">
    <cfRule type="cellIs" dxfId="398" priority="207" operator="equal">
      <formula>"Catastrófico"</formula>
    </cfRule>
  </conditionalFormatting>
  <conditionalFormatting sqref="M50">
    <cfRule type="cellIs" dxfId="397" priority="208" operator="equal">
      <formula>"Mayor"</formula>
    </cfRule>
  </conditionalFormatting>
  <conditionalFormatting sqref="M50">
    <cfRule type="cellIs" dxfId="396" priority="209" operator="equal">
      <formula>"Moderado"</formula>
    </cfRule>
  </conditionalFormatting>
  <conditionalFormatting sqref="M50">
    <cfRule type="cellIs" dxfId="395" priority="210" operator="equal">
      <formula>"Menor"</formula>
    </cfRule>
  </conditionalFormatting>
  <conditionalFormatting sqref="M50">
    <cfRule type="cellIs" dxfId="394" priority="211" operator="equal">
      <formula>"Leve"</formula>
    </cfRule>
  </conditionalFormatting>
  <conditionalFormatting sqref="O50">
    <cfRule type="cellIs" dxfId="393" priority="212" operator="equal">
      <formula>"Extremo"</formula>
    </cfRule>
  </conditionalFormatting>
  <conditionalFormatting sqref="O50">
    <cfRule type="cellIs" dxfId="392" priority="213" operator="equal">
      <formula>"Alto"</formula>
    </cfRule>
  </conditionalFormatting>
  <conditionalFormatting sqref="O50">
    <cfRule type="cellIs" dxfId="391" priority="214" operator="equal">
      <formula>"Moderado"</formula>
    </cfRule>
  </conditionalFormatting>
  <conditionalFormatting sqref="O50">
    <cfRule type="cellIs" dxfId="390" priority="215" operator="equal">
      <formula>"Bajo"</formula>
    </cfRule>
  </conditionalFormatting>
  <conditionalFormatting sqref="Z50">
    <cfRule type="cellIs" dxfId="389" priority="216" operator="equal">
      <formula>"Muy Alta"</formula>
    </cfRule>
  </conditionalFormatting>
  <conditionalFormatting sqref="Z50">
    <cfRule type="cellIs" dxfId="388" priority="217" operator="equal">
      <formula>"Alta"</formula>
    </cfRule>
  </conditionalFormatting>
  <conditionalFormatting sqref="Z50">
    <cfRule type="cellIs" dxfId="387" priority="218" operator="equal">
      <formula>"Media"</formula>
    </cfRule>
  </conditionalFormatting>
  <conditionalFormatting sqref="Z50">
    <cfRule type="cellIs" dxfId="386" priority="219" operator="equal">
      <formula>"Baja"</formula>
    </cfRule>
  </conditionalFormatting>
  <conditionalFormatting sqref="Z50">
    <cfRule type="cellIs" dxfId="385" priority="220" operator="equal">
      <formula>"Muy Baja"</formula>
    </cfRule>
  </conditionalFormatting>
  <conditionalFormatting sqref="AD50">
    <cfRule type="cellIs" dxfId="384" priority="221" operator="equal">
      <formula>"Extremo"</formula>
    </cfRule>
  </conditionalFormatting>
  <conditionalFormatting sqref="AD50">
    <cfRule type="cellIs" dxfId="383" priority="222" operator="equal">
      <formula>"Alto"</formula>
    </cfRule>
  </conditionalFormatting>
  <conditionalFormatting sqref="AD50">
    <cfRule type="cellIs" dxfId="382" priority="223" operator="equal">
      <formula>"Moderado"</formula>
    </cfRule>
  </conditionalFormatting>
  <conditionalFormatting sqref="AD50">
    <cfRule type="cellIs" dxfId="381" priority="224" operator="equal">
      <formula>"Bajo"</formula>
    </cfRule>
  </conditionalFormatting>
  <conditionalFormatting sqref="L50">
    <cfRule type="containsText" dxfId="380" priority="225" operator="containsText" text="❌">
      <formula>NOT(ISERROR(SEARCH(("❌"),(L50))))</formula>
    </cfRule>
  </conditionalFormatting>
  <conditionalFormatting sqref="I33">
    <cfRule type="cellIs" dxfId="379" priority="226" operator="equal">
      <formula>"Muy Alta"</formula>
    </cfRule>
  </conditionalFormatting>
  <conditionalFormatting sqref="I33">
    <cfRule type="cellIs" dxfId="378" priority="227" operator="equal">
      <formula>"Alta"</formula>
    </cfRule>
  </conditionalFormatting>
  <conditionalFormatting sqref="I33">
    <cfRule type="cellIs" dxfId="377" priority="228" operator="equal">
      <formula>"Media"</formula>
    </cfRule>
  </conditionalFormatting>
  <conditionalFormatting sqref="I33">
    <cfRule type="cellIs" dxfId="376" priority="229" operator="equal">
      <formula>"Baja"</formula>
    </cfRule>
  </conditionalFormatting>
  <conditionalFormatting sqref="I33">
    <cfRule type="cellIs" dxfId="375" priority="230" operator="equal">
      <formula>"Muy Baja"</formula>
    </cfRule>
  </conditionalFormatting>
  <conditionalFormatting sqref="M33">
    <cfRule type="cellIs" dxfId="374" priority="231" operator="equal">
      <formula>"Catastrófico"</formula>
    </cfRule>
  </conditionalFormatting>
  <conditionalFormatting sqref="M33">
    <cfRule type="cellIs" dxfId="373" priority="232" operator="equal">
      <formula>"Mayor"</formula>
    </cfRule>
  </conditionalFormatting>
  <conditionalFormatting sqref="M33">
    <cfRule type="cellIs" dxfId="372" priority="233" operator="equal">
      <formula>"Moderado"</formula>
    </cfRule>
  </conditionalFormatting>
  <conditionalFormatting sqref="M33">
    <cfRule type="cellIs" dxfId="371" priority="234" operator="equal">
      <formula>"Menor"</formula>
    </cfRule>
  </conditionalFormatting>
  <conditionalFormatting sqref="M33">
    <cfRule type="cellIs" dxfId="370" priority="235" operator="equal">
      <formula>"Leve"</formula>
    </cfRule>
  </conditionalFormatting>
  <conditionalFormatting sqref="O33">
    <cfRule type="cellIs" dxfId="369" priority="236" operator="equal">
      <formula>"Extremo"</formula>
    </cfRule>
  </conditionalFormatting>
  <conditionalFormatting sqref="O33">
    <cfRule type="cellIs" dxfId="368" priority="237" operator="equal">
      <formula>"Alto"</formula>
    </cfRule>
  </conditionalFormatting>
  <conditionalFormatting sqref="O33">
    <cfRule type="cellIs" dxfId="367" priority="238" operator="equal">
      <formula>"Moderado"</formula>
    </cfRule>
  </conditionalFormatting>
  <conditionalFormatting sqref="O33">
    <cfRule type="cellIs" dxfId="366" priority="239" operator="equal">
      <formula>"Bajo"</formula>
    </cfRule>
  </conditionalFormatting>
  <conditionalFormatting sqref="Z33:Z35">
    <cfRule type="cellIs" dxfId="365" priority="240" operator="equal">
      <formula>"Muy Alta"</formula>
    </cfRule>
  </conditionalFormatting>
  <conditionalFormatting sqref="Z33:Z35">
    <cfRule type="cellIs" dxfId="364" priority="241" operator="equal">
      <formula>"Alta"</formula>
    </cfRule>
  </conditionalFormatting>
  <conditionalFormatting sqref="Z33:Z35">
    <cfRule type="cellIs" dxfId="363" priority="242" operator="equal">
      <formula>"Media"</formula>
    </cfRule>
  </conditionalFormatting>
  <conditionalFormatting sqref="Z33:Z35">
    <cfRule type="cellIs" dxfId="362" priority="243" operator="equal">
      <formula>"Baja"</formula>
    </cfRule>
  </conditionalFormatting>
  <conditionalFormatting sqref="Z33:Z35">
    <cfRule type="cellIs" dxfId="361" priority="244" operator="equal">
      <formula>"Muy Baja"</formula>
    </cfRule>
  </conditionalFormatting>
  <conditionalFormatting sqref="AD33:AD35">
    <cfRule type="cellIs" dxfId="360" priority="245" operator="equal">
      <formula>"Extremo"</formula>
    </cfRule>
  </conditionalFormatting>
  <conditionalFormatting sqref="AD33:AD35">
    <cfRule type="cellIs" dxfId="359" priority="246" operator="equal">
      <formula>"Alto"</formula>
    </cfRule>
  </conditionalFormatting>
  <conditionalFormatting sqref="AD33:AD35">
    <cfRule type="cellIs" dxfId="358" priority="247" operator="equal">
      <formula>"Moderado"</formula>
    </cfRule>
  </conditionalFormatting>
  <conditionalFormatting sqref="AD33:AD35">
    <cfRule type="cellIs" dxfId="357" priority="248" operator="equal">
      <formula>"Bajo"</formula>
    </cfRule>
  </conditionalFormatting>
  <conditionalFormatting sqref="L33">
    <cfRule type="containsText" dxfId="356" priority="249" operator="containsText" text="❌">
      <formula>NOT(ISERROR(SEARCH(("❌"),(L33))))</formula>
    </cfRule>
  </conditionalFormatting>
  <conditionalFormatting sqref="I36">
    <cfRule type="cellIs" dxfId="355" priority="250" operator="equal">
      <formula>"Muy Alta"</formula>
    </cfRule>
  </conditionalFormatting>
  <conditionalFormatting sqref="I36">
    <cfRule type="cellIs" dxfId="354" priority="251" operator="equal">
      <formula>"Alta"</formula>
    </cfRule>
  </conditionalFormatting>
  <conditionalFormatting sqref="I36">
    <cfRule type="cellIs" dxfId="353" priority="252" operator="equal">
      <formula>"Media"</formula>
    </cfRule>
  </conditionalFormatting>
  <conditionalFormatting sqref="I36">
    <cfRule type="cellIs" dxfId="352" priority="253" operator="equal">
      <formula>"Baja"</formula>
    </cfRule>
  </conditionalFormatting>
  <conditionalFormatting sqref="I36">
    <cfRule type="cellIs" dxfId="351" priority="254" operator="equal">
      <formula>"Muy Baja"</formula>
    </cfRule>
  </conditionalFormatting>
  <conditionalFormatting sqref="M36">
    <cfRule type="cellIs" dxfId="350" priority="255" operator="equal">
      <formula>"Catastrófico"</formula>
    </cfRule>
  </conditionalFormatting>
  <conditionalFormatting sqref="M36">
    <cfRule type="cellIs" dxfId="349" priority="256" operator="equal">
      <formula>"Mayor"</formula>
    </cfRule>
  </conditionalFormatting>
  <conditionalFormatting sqref="M36">
    <cfRule type="cellIs" dxfId="348" priority="257" operator="equal">
      <formula>"Moderado"</formula>
    </cfRule>
  </conditionalFormatting>
  <conditionalFormatting sqref="M36">
    <cfRule type="cellIs" dxfId="347" priority="258" operator="equal">
      <formula>"Menor"</formula>
    </cfRule>
  </conditionalFormatting>
  <conditionalFormatting sqref="M36">
    <cfRule type="cellIs" dxfId="346" priority="259" operator="equal">
      <formula>"Leve"</formula>
    </cfRule>
  </conditionalFormatting>
  <conditionalFormatting sqref="O36">
    <cfRule type="cellIs" dxfId="345" priority="260" operator="equal">
      <formula>"Extremo"</formula>
    </cfRule>
  </conditionalFormatting>
  <conditionalFormatting sqref="O36">
    <cfRule type="cellIs" dxfId="344" priority="261" operator="equal">
      <formula>"Alto"</formula>
    </cfRule>
  </conditionalFormatting>
  <conditionalFormatting sqref="O36">
    <cfRule type="cellIs" dxfId="343" priority="262" operator="equal">
      <formula>"Moderado"</formula>
    </cfRule>
  </conditionalFormatting>
  <conditionalFormatting sqref="O36">
    <cfRule type="cellIs" dxfId="342" priority="263" operator="equal">
      <formula>"Bajo"</formula>
    </cfRule>
  </conditionalFormatting>
  <conditionalFormatting sqref="Z36:Z38">
    <cfRule type="cellIs" dxfId="341" priority="264" operator="equal">
      <formula>"Muy Alta"</formula>
    </cfRule>
  </conditionalFormatting>
  <conditionalFormatting sqref="Z36:Z38">
    <cfRule type="cellIs" dxfId="340" priority="265" operator="equal">
      <formula>"Alta"</formula>
    </cfRule>
  </conditionalFormatting>
  <conditionalFormatting sqref="Z36:Z38">
    <cfRule type="cellIs" dxfId="339" priority="266" operator="equal">
      <formula>"Media"</formula>
    </cfRule>
  </conditionalFormatting>
  <conditionalFormatting sqref="Z36:Z38">
    <cfRule type="cellIs" dxfId="338" priority="267" operator="equal">
      <formula>"Baja"</formula>
    </cfRule>
  </conditionalFormatting>
  <conditionalFormatting sqref="Z36:Z38">
    <cfRule type="cellIs" dxfId="337" priority="268" operator="equal">
      <formula>"Muy Baja"</formula>
    </cfRule>
  </conditionalFormatting>
  <conditionalFormatting sqref="AD36:AD38">
    <cfRule type="cellIs" dxfId="336" priority="269" operator="equal">
      <formula>"Extremo"</formula>
    </cfRule>
  </conditionalFormatting>
  <conditionalFormatting sqref="AD36:AD38">
    <cfRule type="cellIs" dxfId="335" priority="270" operator="equal">
      <formula>"Alto"</formula>
    </cfRule>
  </conditionalFormatting>
  <conditionalFormatting sqref="AD36:AD38">
    <cfRule type="cellIs" dxfId="334" priority="271" operator="equal">
      <formula>"Moderado"</formula>
    </cfRule>
  </conditionalFormatting>
  <conditionalFormatting sqref="AD36:AD38">
    <cfRule type="cellIs" dxfId="333" priority="272" operator="equal">
      <formula>"Bajo"</formula>
    </cfRule>
  </conditionalFormatting>
  <conditionalFormatting sqref="L36">
    <cfRule type="containsText" dxfId="332" priority="273" operator="containsText" text="❌">
      <formula>NOT(ISERROR(SEARCH(("❌"),(L36))))</formula>
    </cfRule>
  </conditionalFormatting>
  <conditionalFormatting sqref="I39">
    <cfRule type="cellIs" dxfId="331" priority="274" operator="equal">
      <formula>"Muy Alta"</formula>
    </cfRule>
  </conditionalFormatting>
  <conditionalFormatting sqref="I39">
    <cfRule type="cellIs" dxfId="330" priority="275" operator="equal">
      <formula>"Alta"</formula>
    </cfRule>
  </conditionalFormatting>
  <conditionalFormatting sqref="I39">
    <cfRule type="cellIs" dxfId="329" priority="276" operator="equal">
      <formula>"Media"</formula>
    </cfRule>
  </conditionalFormatting>
  <conditionalFormatting sqref="I39">
    <cfRule type="cellIs" dxfId="328" priority="277" operator="equal">
      <formula>"Baja"</formula>
    </cfRule>
  </conditionalFormatting>
  <conditionalFormatting sqref="I39">
    <cfRule type="cellIs" dxfId="327" priority="278" operator="equal">
      <formula>"Muy Baja"</formula>
    </cfRule>
  </conditionalFormatting>
  <conditionalFormatting sqref="M39">
    <cfRule type="cellIs" dxfId="326" priority="279" operator="equal">
      <formula>"Catastrófico"</formula>
    </cfRule>
  </conditionalFormatting>
  <conditionalFormatting sqref="M39">
    <cfRule type="cellIs" dxfId="325" priority="280" operator="equal">
      <formula>"Mayor"</formula>
    </cfRule>
  </conditionalFormatting>
  <conditionalFormatting sqref="M39">
    <cfRule type="cellIs" dxfId="324" priority="281" operator="equal">
      <formula>"Moderado"</formula>
    </cfRule>
  </conditionalFormatting>
  <conditionalFormatting sqref="M39">
    <cfRule type="cellIs" dxfId="323" priority="282" operator="equal">
      <formula>"Menor"</formula>
    </cfRule>
  </conditionalFormatting>
  <conditionalFormatting sqref="M39">
    <cfRule type="cellIs" dxfId="322" priority="283" operator="equal">
      <formula>"Leve"</formula>
    </cfRule>
  </conditionalFormatting>
  <conditionalFormatting sqref="O39">
    <cfRule type="cellIs" dxfId="321" priority="284" operator="equal">
      <formula>"Extremo"</formula>
    </cfRule>
  </conditionalFormatting>
  <conditionalFormatting sqref="O39">
    <cfRule type="cellIs" dxfId="320" priority="285" operator="equal">
      <formula>"Alto"</formula>
    </cfRule>
  </conditionalFormatting>
  <conditionalFormatting sqref="O39">
    <cfRule type="cellIs" dxfId="319" priority="286" operator="equal">
      <formula>"Moderado"</formula>
    </cfRule>
  </conditionalFormatting>
  <conditionalFormatting sqref="O39">
    <cfRule type="cellIs" dxfId="318" priority="287" operator="equal">
      <formula>"Bajo"</formula>
    </cfRule>
  </conditionalFormatting>
  <conditionalFormatting sqref="Z39:Z41">
    <cfRule type="cellIs" dxfId="317" priority="288" operator="equal">
      <formula>"Muy Alta"</formula>
    </cfRule>
  </conditionalFormatting>
  <conditionalFormatting sqref="Z39:Z41">
    <cfRule type="cellIs" dxfId="316" priority="289" operator="equal">
      <formula>"Alta"</formula>
    </cfRule>
  </conditionalFormatting>
  <conditionalFormatting sqref="Z39:Z41">
    <cfRule type="cellIs" dxfId="315" priority="290" operator="equal">
      <formula>"Media"</formula>
    </cfRule>
  </conditionalFormatting>
  <conditionalFormatting sqref="Z39:Z41">
    <cfRule type="cellIs" dxfId="314" priority="291" operator="equal">
      <formula>"Baja"</formula>
    </cfRule>
  </conditionalFormatting>
  <conditionalFormatting sqref="Z39:Z41">
    <cfRule type="cellIs" dxfId="313" priority="292" operator="equal">
      <formula>"Muy Baja"</formula>
    </cfRule>
  </conditionalFormatting>
  <conditionalFormatting sqref="AD39:AD41">
    <cfRule type="cellIs" dxfId="312" priority="293" operator="equal">
      <formula>"Extremo"</formula>
    </cfRule>
  </conditionalFormatting>
  <conditionalFormatting sqref="AD39:AD41">
    <cfRule type="cellIs" dxfId="311" priority="294" operator="equal">
      <formula>"Alto"</formula>
    </cfRule>
  </conditionalFormatting>
  <conditionalFormatting sqref="AD39:AD41">
    <cfRule type="cellIs" dxfId="310" priority="295" operator="equal">
      <formula>"Moderado"</formula>
    </cfRule>
  </conditionalFormatting>
  <conditionalFormatting sqref="AD39:AD41">
    <cfRule type="cellIs" dxfId="309" priority="296" operator="equal">
      <formula>"Bajo"</formula>
    </cfRule>
  </conditionalFormatting>
  <conditionalFormatting sqref="L39">
    <cfRule type="containsText" dxfId="308" priority="297" operator="containsText" text="❌">
      <formula>NOT(ISERROR(SEARCH(("❌"),(L39))))</formula>
    </cfRule>
  </conditionalFormatting>
  <conditionalFormatting sqref="I42">
    <cfRule type="cellIs" dxfId="307" priority="298" operator="equal">
      <formula>"Muy Alta"</formula>
    </cfRule>
  </conditionalFormatting>
  <conditionalFormatting sqref="I42">
    <cfRule type="cellIs" dxfId="306" priority="299" operator="equal">
      <formula>"Alta"</formula>
    </cfRule>
  </conditionalFormatting>
  <conditionalFormatting sqref="I42">
    <cfRule type="cellIs" dxfId="305" priority="300" operator="equal">
      <formula>"Media"</formula>
    </cfRule>
  </conditionalFormatting>
  <conditionalFormatting sqref="I42">
    <cfRule type="cellIs" dxfId="304" priority="301" operator="equal">
      <formula>"Baja"</formula>
    </cfRule>
  </conditionalFormatting>
  <conditionalFormatting sqref="I42">
    <cfRule type="cellIs" dxfId="303" priority="302" operator="equal">
      <formula>"Muy Baja"</formula>
    </cfRule>
  </conditionalFormatting>
  <conditionalFormatting sqref="M42">
    <cfRule type="cellIs" dxfId="302" priority="303" operator="equal">
      <formula>"Catastrófico"</formula>
    </cfRule>
  </conditionalFormatting>
  <conditionalFormatting sqref="M42">
    <cfRule type="cellIs" dxfId="301" priority="304" operator="equal">
      <formula>"Mayor"</formula>
    </cfRule>
  </conditionalFormatting>
  <conditionalFormatting sqref="M42">
    <cfRule type="cellIs" dxfId="300" priority="305" operator="equal">
      <formula>"Moderado"</formula>
    </cfRule>
  </conditionalFormatting>
  <conditionalFormatting sqref="M42">
    <cfRule type="cellIs" dxfId="299" priority="306" operator="equal">
      <formula>"Menor"</formula>
    </cfRule>
  </conditionalFormatting>
  <conditionalFormatting sqref="M42">
    <cfRule type="cellIs" dxfId="298" priority="307" operator="equal">
      <formula>"Leve"</formula>
    </cfRule>
  </conditionalFormatting>
  <conditionalFormatting sqref="O42">
    <cfRule type="cellIs" dxfId="297" priority="308" operator="equal">
      <formula>"Extremo"</formula>
    </cfRule>
  </conditionalFormatting>
  <conditionalFormatting sqref="O42">
    <cfRule type="cellIs" dxfId="296" priority="309" operator="equal">
      <formula>"Alto"</formula>
    </cfRule>
  </conditionalFormatting>
  <conditionalFormatting sqref="O42">
    <cfRule type="cellIs" dxfId="295" priority="310" operator="equal">
      <formula>"Moderado"</formula>
    </cfRule>
  </conditionalFormatting>
  <conditionalFormatting sqref="O42">
    <cfRule type="cellIs" dxfId="294" priority="311" operator="equal">
      <formula>"Bajo"</formula>
    </cfRule>
  </conditionalFormatting>
  <conditionalFormatting sqref="Z42:Z44">
    <cfRule type="cellIs" dxfId="293" priority="312" operator="equal">
      <formula>"Muy Alta"</formula>
    </cfRule>
  </conditionalFormatting>
  <conditionalFormatting sqref="Z42:Z44">
    <cfRule type="cellIs" dxfId="292" priority="313" operator="equal">
      <formula>"Alta"</formula>
    </cfRule>
  </conditionalFormatting>
  <conditionalFormatting sqref="Z42:Z44">
    <cfRule type="cellIs" dxfId="291" priority="314" operator="equal">
      <formula>"Media"</formula>
    </cfRule>
  </conditionalFormatting>
  <conditionalFormatting sqref="Z42:Z44">
    <cfRule type="cellIs" dxfId="290" priority="315" operator="equal">
      <formula>"Baja"</formula>
    </cfRule>
  </conditionalFormatting>
  <conditionalFormatting sqref="Z42:Z44">
    <cfRule type="cellIs" dxfId="289" priority="316" operator="equal">
      <formula>"Muy Baja"</formula>
    </cfRule>
  </conditionalFormatting>
  <conditionalFormatting sqref="AD42:AD44">
    <cfRule type="cellIs" dxfId="288" priority="317" operator="equal">
      <formula>"Extremo"</formula>
    </cfRule>
  </conditionalFormatting>
  <conditionalFormatting sqref="AD42:AD44">
    <cfRule type="cellIs" dxfId="287" priority="318" operator="equal">
      <formula>"Alto"</formula>
    </cfRule>
  </conditionalFormatting>
  <conditionalFormatting sqref="AD42:AD44">
    <cfRule type="cellIs" dxfId="286" priority="319" operator="equal">
      <formula>"Moderado"</formula>
    </cfRule>
  </conditionalFormatting>
  <conditionalFormatting sqref="AD42:AD44">
    <cfRule type="cellIs" dxfId="285" priority="320" operator="equal">
      <formula>"Bajo"</formula>
    </cfRule>
  </conditionalFormatting>
  <conditionalFormatting sqref="L42">
    <cfRule type="containsText" dxfId="284" priority="321" operator="containsText" text="❌">
      <formula>NOT(ISERROR(SEARCH(("❌"),(L42))))</formula>
    </cfRule>
  </conditionalFormatting>
  <conditionalFormatting sqref="I57">
    <cfRule type="cellIs" dxfId="283" priority="322" operator="equal">
      <formula>"Muy Alta"</formula>
    </cfRule>
  </conditionalFormatting>
  <conditionalFormatting sqref="I57">
    <cfRule type="cellIs" dxfId="282" priority="323" operator="equal">
      <formula>"Alta"</formula>
    </cfRule>
  </conditionalFormatting>
  <conditionalFormatting sqref="I57">
    <cfRule type="cellIs" dxfId="281" priority="324" operator="equal">
      <formula>"Media"</formula>
    </cfRule>
  </conditionalFormatting>
  <conditionalFormatting sqref="I57">
    <cfRule type="cellIs" dxfId="280" priority="325" operator="equal">
      <formula>"Baja"</formula>
    </cfRule>
  </conditionalFormatting>
  <conditionalFormatting sqref="I57">
    <cfRule type="cellIs" dxfId="279" priority="326" operator="equal">
      <formula>"Muy Baja"</formula>
    </cfRule>
  </conditionalFormatting>
  <conditionalFormatting sqref="M57">
    <cfRule type="cellIs" dxfId="278" priority="327" operator="equal">
      <formula>"Catastrófico"</formula>
    </cfRule>
  </conditionalFormatting>
  <conditionalFormatting sqref="M57">
    <cfRule type="cellIs" dxfId="277" priority="328" operator="equal">
      <formula>"Mayor"</formula>
    </cfRule>
  </conditionalFormatting>
  <conditionalFormatting sqref="M57">
    <cfRule type="cellIs" dxfId="276" priority="329" operator="equal">
      <formula>"Moderado"</formula>
    </cfRule>
  </conditionalFormatting>
  <conditionalFormatting sqref="M57">
    <cfRule type="cellIs" dxfId="275" priority="330" operator="equal">
      <formula>"Menor"</formula>
    </cfRule>
  </conditionalFormatting>
  <conditionalFormatting sqref="M57">
    <cfRule type="cellIs" dxfId="274" priority="331" operator="equal">
      <formula>"Leve"</formula>
    </cfRule>
  </conditionalFormatting>
  <conditionalFormatting sqref="O57">
    <cfRule type="cellIs" dxfId="273" priority="332" operator="equal">
      <formula>"Extremo"</formula>
    </cfRule>
  </conditionalFormatting>
  <conditionalFormatting sqref="O57">
    <cfRule type="cellIs" dxfId="272" priority="333" operator="equal">
      <formula>"Alto"</formula>
    </cfRule>
  </conditionalFormatting>
  <conditionalFormatting sqref="O57">
    <cfRule type="cellIs" dxfId="271" priority="334" operator="equal">
      <formula>"Moderado"</formula>
    </cfRule>
  </conditionalFormatting>
  <conditionalFormatting sqref="O57">
    <cfRule type="cellIs" dxfId="270" priority="335" operator="equal">
      <formula>"Bajo"</formula>
    </cfRule>
  </conditionalFormatting>
  <conditionalFormatting sqref="Z57">
    <cfRule type="cellIs" dxfId="269" priority="336" operator="equal">
      <formula>"Muy Alta"</formula>
    </cfRule>
  </conditionalFormatting>
  <conditionalFormatting sqref="Z57">
    <cfRule type="cellIs" dxfId="268" priority="337" operator="equal">
      <formula>"Alta"</formula>
    </cfRule>
  </conditionalFormatting>
  <conditionalFormatting sqref="Z57">
    <cfRule type="cellIs" dxfId="267" priority="338" operator="equal">
      <formula>"Media"</formula>
    </cfRule>
  </conditionalFormatting>
  <conditionalFormatting sqref="Z57">
    <cfRule type="cellIs" dxfId="266" priority="339" operator="equal">
      <formula>"Baja"</formula>
    </cfRule>
  </conditionalFormatting>
  <conditionalFormatting sqref="Z57">
    <cfRule type="cellIs" dxfId="265" priority="340" operator="equal">
      <formula>"Muy Baja"</formula>
    </cfRule>
  </conditionalFormatting>
  <conditionalFormatting sqref="AD57">
    <cfRule type="cellIs" dxfId="264" priority="341" operator="equal">
      <formula>"Extremo"</formula>
    </cfRule>
  </conditionalFormatting>
  <conditionalFormatting sqref="AD57">
    <cfRule type="cellIs" dxfId="263" priority="342" operator="equal">
      <formula>"Alto"</formula>
    </cfRule>
  </conditionalFormatting>
  <conditionalFormatting sqref="AD57">
    <cfRule type="cellIs" dxfId="262" priority="343" operator="equal">
      <formula>"Moderado"</formula>
    </cfRule>
  </conditionalFormatting>
  <conditionalFormatting sqref="AD57">
    <cfRule type="cellIs" dxfId="261" priority="344" operator="equal">
      <formula>"Bajo"</formula>
    </cfRule>
  </conditionalFormatting>
  <conditionalFormatting sqref="L57">
    <cfRule type="containsText" dxfId="260" priority="345" operator="containsText" text="❌">
      <formula>NOT(ISERROR(SEARCH(("❌"),(L57))))</formula>
    </cfRule>
  </conditionalFormatting>
  <conditionalFormatting sqref="I58">
    <cfRule type="cellIs" dxfId="259" priority="346" operator="equal">
      <formula>"Muy Alta"</formula>
    </cfRule>
  </conditionalFormatting>
  <conditionalFormatting sqref="I58">
    <cfRule type="cellIs" dxfId="258" priority="347" operator="equal">
      <formula>"Alta"</formula>
    </cfRule>
  </conditionalFormatting>
  <conditionalFormatting sqref="I58">
    <cfRule type="cellIs" dxfId="257" priority="348" operator="equal">
      <formula>"Media"</formula>
    </cfRule>
  </conditionalFormatting>
  <conditionalFormatting sqref="I58">
    <cfRule type="cellIs" dxfId="256" priority="349" operator="equal">
      <formula>"Baja"</formula>
    </cfRule>
  </conditionalFormatting>
  <conditionalFormatting sqref="I58">
    <cfRule type="cellIs" dxfId="255" priority="350" operator="equal">
      <formula>"Muy Baja"</formula>
    </cfRule>
  </conditionalFormatting>
  <conditionalFormatting sqref="M58">
    <cfRule type="cellIs" dxfId="254" priority="351" operator="equal">
      <formula>"Catastrófico"</formula>
    </cfRule>
  </conditionalFormatting>
  <conditionalFormatting sqref="M58">
    <cfRule type="cellIs" dxfId="253" priority="352" operator="equal">
      <formula>"Mayor"</formula>
    </cfRule>
  </conditionalFormatting>
  <conditionalFormatting sqref="M58">
    <cfRule type="cellIs" dxfId="252" priority="353" operator="equal">
      <formula>"Moderado"</formula>
    </cfRule>
  </conditionalFormatting>
  <conditionalFormatting sqref="M58">
    <cfRule type="cellIs" dxfId="251" priority="354" operator="equal">
      <formula>"Menor"</formula>
    </cfRule>
  </conditionalFormatting>
  <conditionalFormatting sqref="M58">
    <cfRule type="cellIs" dxfId="250" priority="355" operator="equal">
      <formula>"Leve"</formula>
    </cfRule>
  </conditionalFormatting>
  <conditionalFormatting sqref="O58">
    <cfRule type="cellIs" dxfId="249" priority="356" operator="equal">
      <formula>"Extremo"</formula>
    </cfRule>
  </conditionalFormatting>
  <conditionalFormatting sqref="O58">
    <cfRule type="cellIs" dxfId="248" priority="357" operator="equal">
      <formula>"Alto"</formula>
    </cfRule>
  </conditionalFormatting>
  <conditionalFormatting sqref="O58">
    <cfRule type="cellIs" dxfId="247" priority="358" operator="equal">
      <formula>"Moderado"</formula>
    </cfRule>
  </conditionalFormatting>
  <conditionalFormatting sqref="O58">
    <cfRule type="cellIs" dxfId="246" priority="359" operator="equal">
      <formula>"Bajo"</formula>
    </cfRule>
  </conditionalFormatting>
  <conditionalFormatting sqref="L58">
    <cfRule type="containsText" dxfId="245" priority="360" operator="containsText" text="❌">
      <formula>NOT(ISERROR(SEARCH(("❌"),(L58))))</formula>
    </cfRule>
  </conditionalFormatting>
  <conditionalFormatting sqref="AB11">
    <cfRule type="cellIs" dxfId="244" priority="361" operator="equal">
      <formula>"Catastrófico"</formula>
    </cfRule>
  </conditionalFormatting>
  <conditionalFormatting sqref="AB11">
    <cfRule type="cellIs" dxfId="243" priority="362" operator="equal">
      <formula>"Mayor"</formula>
    </cfRule>
  </conditionalFormatting>
  <conditionalFormatting sqref="AB11">
    <cfRule type="cellIs" dxfId="242" priority="363" operator="equal">
      <formula>"Moderado"</formula>
    </cfRule>
  </conditionalFormatting>
  <conditionalFormatting sqref="AB11">
    <cfRule type="cellIs" dxfId="241" priority="364" operator="equal">
      <formula>"Menor"</formula>
    </cfRule>
  </conditionalFormatting>
  <conditionalFormatting sqref="AB11">
    <cfRule type="cellIs" dxfId="240" priority="365" operator="equal">
      <formula>"Leve"</formula>
    </cfRule>
  </conditionalFormatting>
  <conditionalFormatting sqref="I11">
    <cfRule type="cellIs" dxfId="239" priority="366" operator="equal">
      <formula>"Muy Alta"</formula>
    </cfRule>
  </conditionalFormatting>
  <conditionalFormatting sqref="I11">
    <cfRule type="cellIs" dxfId="238" priority="367" operator="equal">
      <formula>"Alta"</formula>
    </cfRule>
  </conditionalFormatting>
  <conditionalFormatting sqref="I11">
    <cfRule type="cellIs" dxfId="237" priority="368" operator="equal">
      <formula>"Media"</formula>
    </cfRule>
  </conditionalFormatting>
  <conditionalFormatting sqref="I11">
    <cfRule type="cellIs" dxfId="236" priority="369" operator="equal">
      <formula>"Baja"</formula>
    </cfRule>
  </conditionalFormatting>
  <conditionalFormatting sqref="I11">
    <cfRule type="cellIs" dxfId="235" priority="370" operator="equal">
      <formula>"Muy Baja"</formula>
    </cfRule>
  </conditionalFormatting>
  <conditionalFormatting sqref="M11">
    <cfRule type="cellIs" dxfId="234" priority="371" operator="equal">
      <formula>"Catastrófico"</formula>
    </cfRule>
  </conditionalFormatting>
  <conditionalFormatting sqref="M11">
    <cfRule type="cellIs" dxfId="233" priority="372" operator="equal">
      <formula>"Mayor"</formula>
    </cfRule>
  </conditionalFormatting>
  <conditionalFormatting sqref="M11">
    <cfRule type="cellIs" dxfId="232" priority="373" operator="equal">
      <formula>"Moderado"</formula>
    </cfRule>
  </conditionalFormatting>
  <conditionalFormatting sqref="M11">
    <cfRule type="cellIs" dxfId="231" priority="374" operator="equal">
      <formula>"Menor"</formula>
    </cfRule>
  </conditionalFormatting>
  <conditionalFormatting sqref="M11">
    <cfRule type="cellIs" dxfId="230" priority="375" operator="equal">
      <formula>"Leve"</formula>
    </cfRule>
  </conditionalFormatting>
  <conditionalFormatting sqref="O11">
    <cfRule type="cellIs" dxfId="229" priority="376" operator="equal">
      <formula>"Extremo"</formula>
    </cfRule>
  </conditionalFormatting>
  <conditionalFormatting sqref="O11">
    <cfRule type="cellIs" dxfId="228" priority="377" operator="equal">
      <formula>"Alto"</formula>
    </cfRule>
  </conditionalFormatting>
  <conditionalFormatting sqref="O11">
    <cfRule type="cellIs" dxfId="227" priority="378" operator="equal">
      <formula>"Moderado"</formula>
    </cfRule>
  </conditionalFormatting>
  <conditionalFormatting sqref="O11">
    <cfRule type="cellIs" dxfId="226" priority="379" operator="equal">
      <formula>"Bajo"</formula>
    </cfRule>
  </conditionalFormatting>
  <conditionalFormatting sqref="Z11">
    <cfRule type="cellIs" dxfId="225" priority="380" operator="equal">
      <formula>"Muy Alta"</formula>
    </cfRule>
  </conditionalFormatting>
  <conditionalFormatting sqref="Z11">
    <cfRule type="cellIs" dxfId="224" priority="381" operator="equal">
      <formula>"Alta"</formula>
    </cfRule>
  </conditionalFormatting>
  <conditionalFormatting sqref="Z11">
    <cfRule type="cellIs" dxfId="223" priority="382" operator="equal">
      <formula>"Media"</formula>
    </cfRule>
  </conditionalFormatting>
  <conditionalFormatting sqref="Z11">
    <cfRule type="cellIs" dxfId="222" priority="383" operator="equal">
      <formula>"Baja"</formula>
    </cfRule>
  </conditionalFormatting>
  <conditionalFormatting sqref="Z11">
    <cfRule type="cellIs" dxfId="221" priority="384" operator="equal">
      <formula>"Muy Baja"</formula>
    </cfRule>
  </conditionalFormatting>
  <conditionalFormatting sqref="AD11">
    <cfRule type="cellIs" dxfId="220" priority="385" operator="equal">
      <formula>"Extremo"</formula>
    </cfRule>
  </conditionalFormatting>
  <conditionalFormatting sqref="AD11">
    <cfRule type="cellIs" dxfId="219" priority="386" operator="equal">
      <formula>"Alto"</formula>
    </cfRule>
  </conditionalFormatting>
  <conditionalFormatting sqref="AD11">
    <cfRule type="cellIs" dxfId="218" priority="387" operator="equal">
      <formula>"Moderado"</formula>
    </cfRule>
  </conditionalFormatting>
  <conditionalFormatting sqref="AD11">
    <cfRule type="cellIs" dxfId="217" priority="388" operator="equal">
      <formula>"Bajo"</formula>
    </cfRule>
  </conditionalFormatting>
  <conditionalFormatting sqref="L11">
    <cfRule type="containsText" dxfId="216" priority="389" operator="containsText" text="❌">
      <formula>NOT(ISERROR(SEARCH(("❌"),(L11))))</formula>
    </cfRule>
  </conditionalFormatting>
  <conditionalFormatting sqref="AB12">
    <cfRule type="cellIs" dxfId="215" priority="390" operator="equal">
      <formula>"Catastrófico"</formula>
    </cfRule>
  </conditionalFormatting>
  <conditionalFormatting sqref="AB12">
    <cfRule type="cellIs" dxfId="214" priority="391" operator="equal">
      <formula>"Mayor"</formula>
    </cfRule>
  </conditionalFormatting>
  <conditionalFormatting sqref="AB12">
    <cfRule type="cellIs" dxfId="213" priority="392" operator="equal">
      <formula>"Moderado"</formula>
    </cfRule>
  </conditionalFormatting>
  <conditionalFormatting sqref="AB12">
    <cfRule type="cellIs" dxfId="212" priority="393" operator="equal">
      <formula>"Menor"</formula>
    </cfRule>
  </conditionalFormatting>
  <conditionalFormatting sqref="AB12">
    <cfRule type="cellIs" dxfId="211" priority="394" operator="equal">
      <formula>"Leve"</formula>
    </cfRule>
  </conditionalFormatting>
  <conditionalFormatting sqref="I12">
    <cfRule type="cellIs" dxfId="210" priority="395" operator="equal">
      <formula>"Muy Alta"</formula>
    </cfRule>
  </conditionalFormatting>
  <conditionalFormatting sqref="I12">
    <cfRule type="cellIs" dxfId="209" priority="396" operator="equal">
      <formula>"Alta"</formula>
    </cfRule>
  </conditionalFormatting>
  <conditionalFormatting sqref="I12">
    <cfRule type="cellIs" dxfId="208" priority="397" operator="equal">
      <formula>"Media"</formula>
    </cfRule>
  </conditionalFormatting>
  <conditionalFormatting sqref="I12">
    <cfRule type="cellIs" dxfId="207" priority="398" operator="equal">
      <formula>"Baja"</formula>
    </cfRule>
  </conditionalFormatting>
  <conditionalFormatting sqref="I12">
    <cfRule type="cellIs" dxfId="206" priority="399" operator="equal">
      <formula>"Muy Baja"</formula>
    </cfRule>
  </conditionalFormatting>
  <conditionalFormatting sqref="M12">
    <cfRule type="cellIs" dxfId="205" priority="400" operator="equal">
      <formula>"Catastrófico"</formula>
    </cfRule>
  </conditionalFormatting>
  <conditionalFormatting sqref="M12">
    <cfRule type="cellIs" dxfId="204" priority="401" operator="equal">
      <formula>"Mayor"</formula>
    </cfRule>
  </conditionalFormatting>
  <conditionalFormatting sqref="M12">
    <cfRule type="cellIs" dxfId="203" priority="402" operator="equal">
      <formula>"Moderado"</formula>
    </cfRule>
  </conditionalFormatting>
  <conditionalFormatting sqref="M12">
    <cfRule type="cellIs" dxfId="202" priority="403" operator="equal">
      <formula>"Menor"</formula>
    </cfRule>
  </conditionalFormatting>
  <conditionalFormatting sqref="M12">
    <cfRule type="cellIs" dxfId="201" priority="404" operator="equal">
      <formula>"Leve"</formula>
    </cfRule>
  </conditionalFormatting>
  <conditionalFormatting sqref="O12">
    <cfRule type="cellIs" dxfId="200" priority="405" operator="equal">
      <formula>"Extremo"</formula>
    </cfRule>
  </conditionalFormatting>
  <conditionalFormatting sqref="O12">
    <cfRule type="cellIs" dxfId="199" priority="406" operator="equal">
      <formula>"Alto"</formula>
    </cfRule>
  </conditionalFormatting>
  <conditionalFormatting sqref="O12">
    <cfRule type="cellIs" dxfId="198" priority="407" operator="equal">
      <formula>"Moderado"</formula>
    </cfRule>
  </conditionalFormatting>
  <conditionalFormatting sqref="O12">
    <cfRule type="cellIs" dxfId="197" priority="408" operator="equal">
      <formula>"Bajo"</formula>
    </cfRule>
  </conditionalFormatting>
  <conditionalFormatting sqref="Z12">
    <cfRule type="cellIs" dxfId="196" priority="409" operator="equal">
      <formula>"Muy Alta"</formula>
    </cfRule>
  </conditionalFormatting>
  <conditionalFormatting sqref="Z12">
    <cfRule type="cellIs" dxfId="195" priority="410" operator="equal">
      <formula>"Alta"</formula>
    </cfRule>
  </conditionalFormatting>
  <conditionalFormatting sqref="Z12">
    <cfRule type="cellIs" dxfId="194" priority="411" operator="equal">
      <formula>"Media"</formula>
    </cfRule>
  </conditionalFormatting>
  <conditionalFormatting sqref="Z12">
    <cfRule type="cellIs" dxfId="193" priority="412" operator="equal">
      <formula>"Baja"</formula>
    </cfRule>
  </conditionalFormatting>
  <conditionalFormatting sqref="Z12">
    <cfRule type="cellIs" dxfId="192" priority="413" operator="equal">
      <formula>"Muy Baja"</formula>
    </cfRule>
  </conditionalFormatting>
  <conditionalFormatting sqref="AD12">
    <cfRule type="cellIs" dxfId="191" priority="414" operator="equal">
      <formula>"Extremo"</formula>
    </cfRule>
  </conditionalFormatting>
  <conditionalFormatting sqref="AD12">
    <cfRule type="cellIs" dxfId="190" priority="415" operator="equal">
      <formula>"Alto"</formula>
    </cfRule>
  </conditionalFormatting>
  <conditionalFormatting sqref="AD12">
    <cfRule type="cellIs" dxfId="189" priority="416" operator="equal">
      <formula>"Moderado"</formula>
    </cfRule>
  </conditionalFormatting>
  <conditionalFormatting sqref="AD12">
    <cfRule type="cellIs" dxfId="188" priority="417" operator="equal">
      <formula>"Bajo"</formula>
    </cfRule>
  </conditionalFormatting>
  <conditionalFormatting sqref="L12">
    <cfRule type="containsText" dxfId="187" priority="418" operator="containsText" text="❌">
      <formula>NOT(ISERROR(SEARCH(("❌"),(L12))))</formula>
    </cfRule>
  </conditionalFormatting>
  <conditionalFormatting sqref="AI58">
    <cfRule type="expression" dxfId="186" priority="419">
      <formula>OR(AND(YEAR(AI58)=YEAR(TODAY()), MONTH(AI58)+1=MONTH(TODAY())), AND(YEAR(AI58)+1=YEAR(TODAY()), MONTH(AI58)=12, MONTH(TODAY())=1))</formula>
    </cfRule>
  </conditionalFormatting>
  <conditionalFormatting sqref="AI58">
    <cfRule type="expression" dxfId="185" priority="420">
      <formula>OR(AND(YEAR(AI58)=YEAR(TODAY()), MONTH(AI58)+1=MONTH(TODAY())), AND(YEAR(AI58)+1=YEAR(TODAY()), MONTH(AI58)=12, MONTH(TODAY())=1))</formula>
    </cfRule>
  </conditionalFormatting>
  <conditionalFormatting sqref="AI58">
    <cfRule type="expression" dxfId="184" priority="421">
      <formula>OR(AND(YEAR(AI58)=YEAR(TODAY()), MONTH(AI58)+1=MONTH(TODAY())), AND(YEAR(AI58)+1=YEAR(TODAY()), MONTH(AI58)=12, MONTH(TODAY())=1))</formula>
    </cfRule>
  </conditionalFormatting>
  <conditionalFormatting sqref="B1:B13 B16:B17 B22 B27 B30 B33 B36 B39 B42 B45:B47 B50:B51 B57:B1000">
    <cfRule type="containsText" dxfId="183" priority="422" operator="containsText" text="Gestión Tecnológica">
      <formula>NOT(ISERROR(SEARCH(("Gestión Tecnológica"),(B1))))</formula>
    </cfRule>
  </conditionalFormatting>
  <conditionalFormatting sqref="AB25">
    <cfRule type="cellIs" dxfId="182" priority="423" operator="equal">
      <formula>"Catastrófico"</formula>
    </cfRule>
  </conditionalFormatting>
  <conditionalFormatting sqref="AB25">
    <cfRule type="cellIs" dxfId="181" priority="424" operator="equal">
      <formula>"Mayor"</formula>
    </cfRule>
  </conditionalFormatting>
  <conditionalFormatting sqref="AB25">
    <cfRule type="cellIs" dxfId="180" priority="425" operator="equal">
      <formula>"Moderado"</formula>
    </cfRule>
  </conditionalFormatting>
  <conditionalFormatting sqref="AB25">
    <cfRule type="cellIs" dxfId="179" priority="426" operator="equal">
      <formula>"Menor"</formula>
    </cfRule>
  </conditionalFormatting>
  <conditionalFormatting sqref="AB25">
    <cfRule type="cellIs" dxfId="178" priority="427" operator="equal">
      <formula>"Leve"</formula>
    </cfRule>
  </conditionalFormatting>
  <conditionalFormatting sqref="I25">
    <cfRule type="cellIs" dxfId="177" priority="428" operator="equal">
      <formula>"Muy Alta"</formula>
    </cfRule>
  </conditionalFormatting>
  <conditionalFormatting sqref="I25">
    <cfRule type="cellIs" dxfId="176" priority="429" operator="equal">
      <formula>"Alta"</formula>
    </cfRule>
  </conditionalFormatting>
  <conditionalFormatting sqref="I25">
    <cfRule type="cellIs" dxfId="175" priority="430" operator="equal">
      <formula>"Media"</formula>
    </cfRule>
  </conditionalFormatting>
  <conditionalFormatting sqref="I25">
    <cfRule type="cellIs" dxfId="174" priority="431" operator="equal">
      <formula>"Baja"</formula>
    </cfRule>
  </conditionalFormatting>
  <conditionalFormatting sqref="I25">
    <cfRule type="cellIs" dxfId="173" priority="432" operator="equal">
      <formula>"Muy Baja"</formula>
    </cfRule>
  </conditionalFormatting>
  <conditionalFormatting sqref="M25">
    <cfRule type="cellIs" dxfId="172" priority="433" operator="equal">
      <formula>"Catastrófico"</formula>
    </cfRule>
  </conditionalFormatting>
  <conditionalFormatting sqref="M25">
    <cfRule type="cellIs" dxfId="171" priority="434" operator="equal">
      <formula>"Mayor"</formula>
    </cfRule>
  </conditionalFormatting>
  <conditionalFormatting sqref="M25">
    <cfRule type="cellIs" dxfId="170" priority="435" operator="equal">
      <formula>"Moderado"</formula>
    </cfRule>
  </conditionalFormatting>
  <conditionalFormatting sqref="M25">
    <cfRule type="cellIs" dxfId="169" priority="436" operator="equal">
      <formula>"Menor"</formula>
    </cfRule>
  </conditionalFormatting>
  <conditionalFormatting sqref="M25">
    <cfRule type="cellIs" dxfId="168" priority="437" operator="equal">
      <formula>"Leve"</formula>
    </cfRule>
  </conditionalFormatting>
  <conditionalFormatting sqref="O25">
    <cfRule type="cellIs" dxfId="167" priority="438" operator="equal">
      <formula>"Extremo"</formula>
    </cfRule>
  </conditionalFormatting>
  <conditionalFormatting sqref="O25">
    <cfRule type="cellIs" dxfId="166" priority="439" operator="equal">
      <formula>"Alto"</formula>
    </cfRule>
  </conditionalFormatting>
  <conditionalFormatting sqref="O25">
    <cfRule type="cellIs" dxfId="165" priority="440" operator="equal">
      <formula>"Moderado"</formula>
    </cfRule>
  </conditionalFormatting>
  <conditionalFormatting sqref="O25">
    <cfRule type="cellIs" dxfId="164" priority="441" operator="equal">
      <formula>"Bajo"</formula>
    </cfRule>
  </conditionalFormatting>
  <conditionalFormatting sqref="Z25">
    <cfRule type="cellIs" dxfId="163" priority="442" operator="equal">
      <formula>"Muy Alta"</formula>
    </cfRule>
  </conditionalFormatting>
  <conditionalFormatting sqref="Z25">
    <cfRule type="cellIs" dxfId="162" priority="443" operator="equal">
      <formula>"Alta"</formula>
    </cfRule>
  </conditionalFormatting>
  <conditionalFormatting sqref="Z25">
    <cfRule type="cellIs" dxfId="161" priority="444" operator="equal">
      <formula>"Media"</formula>
    </cfRule>
  </conditionalFormatting>
  <conditionalFormatting sqref="Z25">
    <cfRule type="cellIs" dxfId="160" priority="445" operator="equal">
      <formula>"Baja"</formula>
    </cfRule>
  </conditionalFormatting>
  <conditionalFormatting sqref="Z25">
    <cfRule type="cellIs" dxfId="159" priority="446" operator="equal">
      <formula>"Muy Baja"</formula>
    </cfRule>
  </conditionalFormatting>
  <conditionalFormatting sqref="AD25">
    <cfRule type="cellIs" dxfId="158" priority="447" operator="equal">
      <formula>"Extremo"</formula>
    </cfRule>
  </conditionalFormatting>
  <conditionalFormatting sqref="AD25">
    <cfRule type="cellIs" dxfId="157" priority="448" operator="equal">
      <formula>"Alto"</formula>
    </cfRule>
  </conditionalFormatting>
  <conditionalFormatting sqref="AD25">
    <cfRule type="cellIs" dxfId="156" priority="449" operator="equal">
      <formula>"Moderado"</formula>
    </cfRule>
  </conditionalFormatting>
  <conditionalFormatting sqref="AD25">
    <cfRule type="cellIs" dxfId="155" priority="450" operator="equal">
      <formula>"Bajo"</formula>
    </cfRule>
  </conditionalFormatting>
  <conditionalFormatting sqref="L25">
    <cfRule type="containsText" dxfId="154" priority="451" operator="containsText" text="❌">
      <formula>NOT(ISERROR(SEARCH(("❌"),(L25))))</formula>
    </cfRule>
  </conditionalFormatting>
  <conditionalFormatting sqref="B25">
    <cfRule type="containsText" dxfId="153" priority="452" operator="containsText" text="Gestión Tecnológica">
      <formula>NOT(ISERROR(SEARCH(("Gestión Tecnológica"),(B25))))</formula>
    </cfRule>
  </conditionalFormatting>
  <conditionalFormatting sqref="I24">
    <cfRule type="cellIs" dxfId="152" priority="453" operator="equal">
      <formula>"Muy Alta"</formula>
    </cfRule>
  </conditionalFormatting>
  <conditionalFormatting sqref="I24">
    <cfRule type="cellIs" dxfId="151" priority="454" operator="equal">
      <formula>"Alta"</formula>
    </cfRule>
  </conditionalFormatting>
  <conditionalFormatting sqref="I24">
    <cfRule type="cellIs" dxfId="150" priority="455" operator="equal">
      <formula>"Media"</formula>
    </cfRule>
  </conditionalFormatting>
  <conditionalFormatting sqref="I24">
    <cfRule type="cellIs" dxfId="149" priority="456" operator="equal">
      <formula>"Baja"</formula>
    </cfRule>
  </conditionalFormatting>
  <conditionalFormatting sqref="I24">
    <cfRule type="cellIs" dxfId="148" priority="457" operator="equal">
      <formula>"Muy Baja"</formula>
    </cfRule>
  </conditionalFormatting>
  <conditionalFormatting sqref="M24 AB24">
    <cfRule type="cellIs" dxfId="147" priority="458" operator="equal">
      <formula>"Catastrófico"</formula>
    </cfRule>
  </conditionalFormatting>
  <conditionalFormatting sqref="M24 AB24">
    <cfRule type="cellIs" dxfId="146" priority="459" operator="equal">
      <formula>"Mayor"</formula>
    </cfRule>
  </conditionalFormatting>
  <conditionalFormatting sqref="M24 AB24">
    <cfRule type="cellIs" dxfId="145" priority="460" operator="equal">
      <formula>"Moderado"</formula>
    </cfRule>
  </conditionalFormatting>
  <conditionalFormatting sqref="M24 AB24">
    <cfRule type="cellIs" dxfId="144" priority="461" operator="equal">
      <formula>"Menor"</formula>
    </cfRule>
  </conditionalFormatting>
  <conditionalFormatting sqref="M24 AB24">
    <cfRule type="cellIs" dxfId="143" priority="462" operator="equal">
      <formula>"Leve"</formula>
    </cfRule>
  </conditionalFormatting>
  <conditionalFormatting sqref="O24">
    <cfRule type="cellIs" dxfId="142" priority="463" operator="equal">
      <formula>"Extremo"</formula>
    </cfRule>
  </conditionalFormatting>
  <conditionalFormatting sqref="O24">
    <cfRule type="cellIs" dxfId="141" priority="464" operator="equal">
      <formula>"Alto"</formula>
    </cfRule>
  </conditionalFormatting>
  <conditionalFormatting sqref="O24">
    <cfRule type="cellIs" dxfId="140" priority="465" operator="equal">
      <formula>"Moderado"</formula>
    </cfRule>
  </conditionalFormatting>
  <conditionalFormatting sqref="O24">
    <cfRule type="cellIs" dxfId="139" priority="466" operator="equal">
      <formula>"Bajo"</formula>
    </cfRule>
  </conditionalFormatting>
  <conditionalFormatting sqref="Z24">
    <cfRule type="cellIs" dxfId="138" priority="467" operator="equal">
      <formula>"Muy Alta"</formula>
    </cfRule>
  </conditionalFormatting>
  <conditionalFormatting sqref="Z24">
    <cfRule type="cellIs" dxfId="137" priority="468" operator="equal">
      <formula>"Alta"</formula>
    </cfRule>
  </conditionalFormatting>
  <conditionalFormatting sqref="Z24">
    <cfRule type="cellIs" dxfId="136" priority="469" operator="equal">
      <formula>"Media"</formula>
    </cfRule>
  </conditionalFormatting>
  <conditionalFormatting sqref="Z24">
    <cfRule type="cellIs" dxfId="135" priority="470" operator="equal">
      <formula>"Baja"</formula>
    </cfRule>
  </conditionalFormatting>
  <conditionalFormatting sqref="Z24">
    <cfRule type="cellIs" dxfId="134" priority="471" operator="equal">
      <formula>"Muy Baja"</formula>
    </cfRule>
  </conditionalFormatting>
  <conditionalFormatting sqref="AD24">
    <cfRule type="cellIs" dxfId="133" priority="472" operator="equal">
      <formula>"Extremo"</formula>
    </cfRule>
  </conditionalFormatting>
  <conditionalFormatting sqref="AD24">
    <cfRule type="cellIs" dxfId="132" priority="473" operator="equal">
      <formula>"Alto"</formula>
    </cfRule>
  </conditionalFormatting>
  <conditionalFormatting sqref="AD24">
    <cfRule type="cellIs" dxfId="131" priority="474" operator="equal">
      <formula>"Moderado"</formula>
    </cfRule>
  </conditionalFormatting>
  <conditionalFormatting sqref="AD24">
    <cfRule type="cellIs" dxfId="130" priority="475" operator="equal">
      <formula>"Bajo"</formula>
    </cfRule>
  </conditionalFormatting>
  <conditionalFormatting sqref="L24">
    <cfRule type="containsText" dxfId="129" priority="476" operator="containsText" text="❌">
      <formula>NOT(ISERROR(SEARCH(("❌"),(L24))))</formula>
    </cfRule>
  </conditionalFormatting>
  <conditionalFormatting sqref="AI13:AI20 AI22:AI45 AI49:AI50 AI56">
    <cfRule type="expression" dxfId="128" priority="477">
      <formula>OR(AND(YEAR(AI13)=YEAR(TODAY()), MONTH(AI13)+1=MONTH(TODAY())), AND(YEAR(AI13)+1=YEAR(TODAY()), MONTH(AI13)=12, MONTH(TODAY())=1))</formula>
    </cfRule>
  </conditionalFormatting>
  <conditionalFormatting sqref="AI13:AI20 AI22:AI45 AI49:AI50 AI56">
    <cfRule type="expression" dxfId="127" priority="478">
      <formula>OR(AND(YEAR(AI13)=YEAR(TODAY()), MONTH(AI13)+1=MONTH(TODAY())), AND(YEAR(AI13)+1=YEAR(TODAY()), MONTH(AI13)=12, MONTH(TODAY())=1))</formula>
    </cfRule>
  </conditionalFormatting>
  <conditionalFormatting sqref="AI13:AI20 AI22:AI45 AI49:AI50 AI56">
    <cfRule type="expression" dxfId="126" priority="479">
      <formula>OR(AND(YEAR(AI13)=YEAR(TODAY()), MONTH(AI13)+1=MONTH(TODAY())), AND(YEAR(AI13)+1=YEAR(TODAY()), MONTH(AI13)=12, MONTH(TODAY())=1))</formula>
    </cfRule>
  </conditionalFormatting>
  <conditionalFormatting sqref="AI11">
    <cfRule type="expression" dxfId="125" priority="480">
      <formula>OR(AND(YEAR(AI11)=YEAR(TODAY()), MONTH(AI11)+1=MONTH(TODAY())), AND(YEAR(AI11)+1=YEAR(TODAY()), MONTH(AI11)=12, MONTH(TODAY())=1))</formula>
    </cfRule>
  </conditionalFormatting>
  <conditionalFormatting sqref="AI11">
    <cfRule type="expression" dxfId="124" priority="481">
      <formula>OR(AND(YEAR(AI11)=YEAR(TODAY()), MONTH(AI11)+1=MONTH(TODAY())), AND(YEAR(AI11)+1=YEAR(TODAY()), MONTH(AI11)=12, MONTH(TODAY())=1))</formula>
    </cfRule>
  </conditionalFormatting>
  <conditionalFormatting sqref="AI11">
    <cfRule type="expression" dxfId="123" priority="482">
      <formula>OR(AND(YEAR(AI11)=YEAR(TODAY()), MONTH(AI11)+1=MONTH(TODAY())), AND(YEAR(AI11)+1=YEAR(TODAY()), MONTH(AI11)=12, MONTH(TODAY())=1))</formula>
    </cfRule>
  </conditionalFormatting>
  <conditionalFormatting sqref="AI12">
    <cfRule type="expression" dxfId="122" priority="483">
      <formula>OR(AND(YEAR(AI12)=YEAR(TODAY()), MONTH(AI12)+1=MONTH(TODAY())), AND(YEAR(AI12)+1=YEAR(TODAY()), MONTH(AI12)=12, MONTH(TODAY())=1))</formula>
    </cfRule>
  </conditionalFormatting>
  <conditionalFormatting sqref="AI12">
    <cfRule type="expression" dxfId="121" priority="484">
      <formula>OR(AND(YEAR(AI12)=YEAR(TODAY()), MONTH(AI12)+1=MONTH(TODAY())), AND(YEAR(AI12)+1=YEAR(TODAY()), MONTH(AI12)=12, MONTH(TODAY())=1))</formula>
    </cfRule>
  </conditionalFormatting>
  <conditionalFormatting sqref="AI12">
    <cfRule type="expression" dxfId="120" priority="485">
      <formula>OR(AND(YEAR(AI12)=YEAR(TODAY()), MONTH(AI12)+1=MONTH(TODAY())), AND(YEAR(AI12)+1=YEAR(TODAY()), MONTH(AI12)=12, MONTH(TODAY())=1))</formula>
    </cfRule>
  </conditionalFormatting>
  <conditionalFormatting sqref="AI57">
    <cfRule type="expression" dxfId="119" priority="486">
      <formula>OR(AND(YEAR(AI57)=YEAR(TODAY()), MONTH(AI57)+1=MONTH(TODAY())), AND(YEAR(AI57)+1=YEAR(TODAY()), MONTH(AI57)=12, MONTH(TODAY())=1))</formula>
    </cfRule>
  </conditionalFormatting>
  <conditionalFormatting sqref="AI57">
    <cfRule type="expression" dxfId="118" priority="487">
      <formula>OR(AND(YEAR(AI57)=YEAR(TODAY()), MONTH(AI57)+1=MONTH(TODAY())), AND(YEAR(AI57)+1=YEAR(TODAY()), MONTH(AI57)=12, MONTH(TODAY())=1))</formula>
    </cfRule>
  </conditionalFormatting>
  <conditionalFormatting sqref="AI57">
    <cfRule type="expression" dxfId="117" priority="488">
      <formula>OR(AND(YEAR(AI57)=YEAR(TODAY()), MONTH(AI57)+1=MONTH(TODAY())), AND(YEAR(AI57)+1=YEAR(TODAY()), MONTH(AI57)=12, MONTH(TODAY())=1))</formula>
    </cfRule>
  </conditionalFormatting>
  <conditionalFormatting sqref="AI21">
    <cfRule type="expression" dxfId="116" priority="489">
      <formula>OR(AND(YEAR(AI21)=YEAR(TODAY()), MONTH(AI21)+1=MONTH(TODAY())), AND(YEAR(AI21)+1=YEAR(TODAY()), MONTH(AI21)=12, MONTH(TODAY())=1))</formula>
    </cfRule>
  </conditionalFormatting>
  <conditionalFormatting sqref="AI21">
    <cfRule type="expression" dxfId="115" priority="490">
      <formula>OR(AND(YEAR(AI21)=YEAR(TODAY()), MONTH(AI21)+1=MONTH(TODAY())), AND(YEAR(AI21)+1=YEAR(TODAY()), MONTH(AI21)=12, MONTH(TODAY())=1))</formula>
    </cfRule>
  </conditionalFormatting>
  <conditionalFormatting sqref="AI21">
    <cfRule type="expression" dxfId="114" priority="491">
      <formula>OR(AND(YEAR(AI21)=YEAR(TODAY()), MONTH(AI21)+1=MONTH(TODAY())), AND(YEAR(AI21)+1=YEAR(TODAY()), MONTH(AI21)=12, MONTH(TODAY())=1))</formula>
    </cfRule>
  </conditionalFormatting>
  <dataValidations count="1">
    <dataValidation type="list" allowBlank="1" showInputMessage="1" showErrorMessage="1" prompt=" - " sqref="B51" xr:uid="{00000000-0002-0000-0100-000000000000}">
      <formula1>$H$50</formula1>
    </dataValidation>
  </dataValidations>
  <hyperlinks>
    <hyperlink ref="AR12" r:id="rId1" xr:uid="{00000000-0004-0000-0100-000000000000}"/>
    <hyperlink ref="AR13" r:id="rId2" xr:uid="{00000000-0004-0000-0100-000001000000}"/>
    <hyperlink ref="AV13" r:id="rId3" xr:uid="{00000000-0004-0000-0100-000002000000}"/>
    <hyperlink ref="AR14" r:id="rId4" xr:uid="{00000000-0004-0000-0100-000003000000}"/>
    <hyperlink ref="AU14" r:id="rId5" xr:uid="{00000000-0004-0000-0100-000004000000}"/>
    <hyperlink ref="AV14" r:id="rId6" xr:uid="{00000000-0004-0000-0100-000005000000}"/>
    <hyperlink ref="AQ15" r:id="rId7" location="gid=2022926019" xr:uid="{00000000-0004-0000-0100-000006000000}"/>
    <hyperlink ref="AR15" r:id="rId8" location="gid=2022926019" xr:uid="{00000000-0004-0000-0100-000007000000}"/>
    <hyperlink ref="AV15" r:id="rId9" location="gid=2022926019" xr:uid="{00000000-0004-0000-0100-000008000000}"/>
    <hyperlink ref="AQ16" r:id="rId10" xr:uid="{00000000-0004-0000-0100-000009000000}"/>
    <hyperlink ref="AR16" r:id="rId11" xr:uid="{00000000-0004-0000-0100-00000A000000}"/>
    <hyperlink ref="AV16" r:id="rId12" xr:uid="{00000000-0004-0000-0100-00000B000000}"/>
    <hyperlink ref="AQ17" r:id="rId13" xr:uid="{00000000-0004-0000-0100-00000C000000}"/>
    <hyperlink ref="AR17" r:id="rId14" xr:uid="{00000000-0004-0000-0100-00000D000000}"/>
    <hyperlink ref="AV17" r:id="rId15" location="gid=2102012519" xr:uid="{00000000-0004-0000-0100-00000E000000}"/>
    <hyperlink ref="AR18" r:id="rId16" xr:uid="{00000000-0004-0000-0100-00000F000000}"/>
    <hyperlink ref="AR19" r:id="rId17" xr:uid="{00000000-0004-0000-0100-000010000000}"/>
    <hyperlink ref="AV19" r:id="rId18" xr:uid="{00000000-0004-0000-0100-000011000000}"/>
    <hyperlink ref="AR20" r:id="rId19" xr:uid="{00000000-0004-0000-0100-000012000000}"/>
    <hyperlink ref="AU20" r:id="rId20" xr:uid="{00000000-0004-0000-0100-000013000000}"/>
    <hyperlink ref="AV20" r:id="rId21" xr:uid="{00000000-0004-0000-0100-000014000000}"/>
    <hyperlink ref="AV21" r:id="rId22" location="gid=464315853" xr:uid="{00000000-0004-0000-0100-000015000000}"/>
    <hyperlink ref="AQ22" r:id="rId23" xr:uid="{00000000-0004-0000-0100-000016000000}"/>
    <hyperlink ref="AR22" r:id="rId24" xr:uid="{00000000-0004-0000-0100-000017000000}"/>
    <hyperlink ref="AV22" r:id="rId25" xr:uid="{00000000-0004-0000-0100-000018000000}"/>
    <hyperlink ref="AR29" r:id="rId26" xr:uid="{00000000-0004-0000-0100-000019000000}"/>
    <hyperlink ref="AR30" r:id="rId27" xr:uid="{00000000-0004-0000-0100-00001A000000}"/>
    <hyperlink ref="AR31" r:id="rId28" xr:uid="{00000000-0004-0000-0100-00001B000000}"/>
    <hyperlink ref="AR33" r:id="rId29" xr:uid="{00000000-0004-0000-0100-00001C000000}"/>
    <hyperlink ref="AR36" r:id="rId30" xr:uid="{00000000-0004-0000-0100-00001D000000}"/>
    <hyperlink ref="AR37" r:id="rId31" xr:uid="{00000000-0004-0000-0100-00001E000000}"/>
    <hyperlink ref="AR38" r:id="rId32" xr:uid="{00000000-0004-0000-0100-00001F000000}"/>
    <hyperlink ref="AR41" r:id="rId33" xr:uid="{00000000-0004-0000-0100-000020000000}"/>
    <hyperlink ref="AR43" r:id="rId34" xr:uid="{00000000-0004-0000-0100-000021000000}"/>
    <hyperlink ref="AR44" r:id="rId35" xr:uid="{00000000-0004-0000-0100-000022000000}"/>
    <hyperlink ref="AV44" r:id="rId36" xr:uid="{00000000-0004-0000-0100-000023000000}"/>
    <hyperlink ref="AR48" r:id="rId37" xr:uid="{00000000-0004-0000-0100-000024000000}"/>
    <hyperlink ref="AR49" r:id="rId38" xr:uid="{00000000-0004-0000-0100-000025000000}"/>
    <hyperlink ref="Q52" r:id="rId39" location="gid=1130127983" xr:uid="{00000000-0004-0000-0100-000026000000}"/>
    <hyperlink ref="AR52" r:id="rId40" location="gid=882153664" xr:uid="{00000000-0004-0000-0100-000027000000}"/>
    <hyperlink ref="AV52" r:id="rId41" location="gid=882153664" xr:uid="{00000000-0004-0000-0100-000028000000}"/>
    <hyperlink ref="Q53" r:id="rId42" location="gid=1130127983" xr:uid="{00000000-0004-0000-0100-000029000000}"/>
    <hyperlink ref="AR53" r:id="rId43" location="gid=1130127983" xr:uid="{00000000-0004-0000-0100-00002A000000}"/>
    <hyperlink ref="AV54" r:id="rId44" location="gid=882153664" xr:uid="{00000000-0004-0000-0100-00002B000000}"/>
    <hyperlink ref="AR55" r:id="rId45" location="gid=11301279833" xr:uid="{00000000-0004-0000-0100-00002C000000}"/>
    <hyperlink ref="AV55" r:id="rId46" xr:uid="{00000000-0004-0000-0100-00002D000000}"/>
    <hyperlink ref="AR56" r:id="rId47" location="gid=1130127983" xr:uid="{00000000-0004-0000-0100-00002E000000}"/>
    <hyperlink ref="AR57" r:id="rId48" xr:uid="{00000000-0004-0000-0100-00002F000000}"/>
  </hyperlinks>
  <pageMargins left="0.7" right="0.7" top="0.75" bottom="0.75" header="0" footer="0"/>
  <pageSetup orientation="portrait"/>
  <drawing r:id="rId4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5:BV1004"/>
  <sheetViews>
    <sheetView topLeftCell="BO1" zoomScale="85" zoomScaleNormal="85" workbookViewId="0">
      <selection activeCell="BP12" sqref="BP12"/>
    </sheetView>
  </sheetViews>
  <sheetFormatPr baseColWidth="10" defaultColWidth="14.453125" defaultRowHeight="15" customHeight="1"/>
  <cols>
    <col min="1" max="1" width="11.54296875" style="388" customWidth="1"/>
    <col min="2" max="2" width="26.7265625" style="388" hidden="1" customWidth="1"/>
    <col min="3" max="3" width="17.453125" style="388" hidden="1" customWidth="1"/>
    <col min="4" max="4" width="38.81640625" style="388" hidden="1" customWidth="1"/>
    <col min="5" max="5" width="45.54296875" style="388" customWidth="1"/>
    <col min="6" max="6" width="31.81640625" style="388" customWidth="1"/>
    <col min="7" max="7" width="19" style="388" hidden="1" customWidth="1"/>
    <col min="8" max="8" width="17.81640625" style="388" hidden="1" customWidth="1"/>
    <col min="9" max="9" width="16.54296875" style="388" hidden="1" customWidth="1"/>
    <col min="10" max="29" width="12.1796875" style="388" hidden="1" customWidth="1"/>
    <col min="30" max="30" width="17.7265625" style="388" hidden="1" customWidth="1"/>
    <col min="31" max="31" width="27.26953125" style="388" hidden="1" customWidth="1"/>
    <col min="32" max="32" width="30.54296875" style="388" hidden="1" customWidth="1"/>
    <col min="33" max="33" width="17.54296875" style="388" hidden="1" customWidth="1"/>
    <col min="34" max="34" width="7.453125" style="388" hidden="1" customWidth="1"/>
    <col min="35" max="35" width="16" style="388" hidden="1" customWidth="1"/>
    <col min="36" max="36" width="5.81640625" style="388" hidden="1" customWidth="1"/>
    <col min="37" max="37" width="43.26953125" style="388" customWidth="1"/>
    <col min="38" max="38" width="15.1796875" style="388" hidden="1" customWidth="1"/>
    <col min="39" max="39" width="6.81640625" style="388" hidden="1" customWidth="1"/>
    <col min="40" max="40" width="5" style="388" hidden="1" customWidth="1"/>
    <col min="41" max="41" width="5.54296875" style="388" hidden="1" customWidth="1"/>
    <col min="42" max="42" width="7.1796875" style="388" hidden="1" customWidth="1"/>
    <col min="43" max="43" width="6.7265625" style="388" hidden="1" customWidth="1"/>
    <col min="44" max="44" width="7.54296875" style="388" hidden="1" customWidth="1"/>
    <col min="45" max="45" width="14.26953125" style="388" hidden="1" customWidth="1"/>
    <col min="46" max="46" width="8.7265625" style="388" hidden="1" customWidth="1"/>
    <col min="47" max="47" width="10.26953125" style="388" hidden="1" customWidth="1"/>
    <col min="48" max="48" width="9.26953125" style="388" hidden="1" customWidth="1"/>
    <col min="49" max="49" width="9.1796875" style="388" hidden="1" customWidth="1"/>
    <col min="50" max="50" width="8.453125" style="388" hidden="1" customWidth="1"/>
    <col min="51" max="51" width="11.54296875" style="388" hidden="1" customWidth="1"/>
    <col min="52" max="53" width="38.54296875" style="388" customWidth="1"/>
    <col min="54" max="54" width="11.1796875" style="388" customWidth="1"/>
    <col min="55" max="55" width="15.26953125" style="388" customWidth="1"/>
    <col min="56" max="56" width="16.81640625" style="388" customWidth="1"/>
    <col min="57" max="57" width="4.1796875" style="388" customWidth="1"/>
    <col min="58" max="58" width="54.1796875" style="388" customWidth="1"/>
    <col min="59" max="59" width="4.1796875" style="388" customWidth="1"/>
    <col min="60" max="60" width="60.1796875" style="388" customWidth="1"/>
    <col min="61" max="61" width="4.1796875" style="388" customWidth="1"/>
    <col min="62" max="62" width="62.7265625" style="388" customWidth="1"/>
    <col min="63" max="63" width="65.26953125" style="388" customWidth="1"/>
    <col min="64" max="64" width="36.453125" style="388" customWidth="1"/>
    <col min="65" max="65" width="56.81640625" style="388" customWidth="1"/>
    <col min="66" max="66" width="67.1796875" style="388" customWidth="1"/>
    <col min="67" max="67" width="74.54296875" style="388" customWidth="1"/>
    <col min="68" max="68" width="22.54296875" style="388" customWidth="1"/>
    <col min="69" max="69" width="42.7265625" style="388" customWidth="1"/>
    <col min="70" max="70" width="73.453125" style="388" customWidth="1"/>
    <col min="71" max="73" width="0.1796875" style="388" hidden="1" customWidth="1"/>
    <col min="74" max="74" width="7.453125" style="388" hidden="1" customWidth="1"/>
    <col min="75" max="16384" width="14.453125" style="388"/>
  </cols>
  <sheetData>
    <row r="5" spans="1:74" ht="12.75" customHeight="1">
      <c r="A5" s="566"/>
      <c r="B5" s="567"/>
      <c r="C5" s="572" t="s">
        <v>33</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3"/>
      <c r="AS5" s="573"/>
      <c r="AT5" s="573"/>
      <c r="AU5" s="573"/>
      <c r="AV5" s="573"/>
      <c r="AW5" s="573"/>
      <c r="AX5" s="573"/>
      <c r="AY5" s="573"/>
      <c r="AZ5" s="573"/>
      <c r="BA5" s="573"/>
      <c r="BB5" s="573"/>
      <c r="BC5" s="573"/>
      <c r="BD5" s="573"/>
      <c r="BE5" s="573"/>
      <c r="BF5" s="573"/>
      <c r="BG5" s="567"/>
      <c r="BH5" s="576" t="s">
        <v>34</v>
      </c>
      <c r="BI5" s="577"/>
      <c r="BJ5" s="578"/>
      <c r="BK5" s="387"/>
      <c r="BL5" s="387"/>
      <c r="BM5" s="387"/>
      <c r="BN5" s="387"/>
    </row>
    <row r="6" spans="1:74" ht="12.75" hidden="1" customHeight="1">
      <c r="A6" s="568"/>
      <c r="B6" s="569"/>
      <c r="C6" s="568"/>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574"/>
      <c r="AQ6" s="574"/>
      <c r="AR6" s="574"/>
      <c r="AS6" s="574"/>
      <c r="AT6" s="574"/>
      <c r="AU6" s="574"/>
      <c r="AV6" s="574"/>
      <c r="AW6" s="574"/>
      <c r="AX6" s="574"/>
      <c r="AY6" s="574"/>
      <c r="AZ6" s="574"/>
      <c r="BA6" s="574"/>
      <c r="BB6" s="574"/>
      <c r="BC6" s="574"/>
      <c r="BD6" s="574"/>
      <c r="BE6" s="574"/>
      <c r="BF6" s="574"/>
      <c r="BG6" s="569"/>
      <c r="BH6" s="579" t="s">
        <v>35</v>
      </c>
      <c r="BI6" s="577"/>
      <c r="BJ6" s="578"/>
      <c r="BK6" s="387"/>
      <c r="BL6" s="387"/>
      <c r="BM6" s="387"/>
      <c r="BN6" s="387"/>
    </row>
    <row r="7" spans="1:74" ht="12.75" hidden="1" customHeight="1">
      <c r="A7" s="568"/>
      <c r="B7" s="569"/>
      <c r="C7" s="568"/>
      <c r="D7" s="574"/>
      <c r="E7" s="574"/>
      <c r="F7" s="574"/>
      <c r="G7" s="574"/>
      <c r="H7" s="574"/>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4"/>
      <c r="AK7" s="574"/>
      <c r="AL7" s="574"/>
      <c r="AM7" s="574"/>
      <c r="AN7" s="574"/>
      <c r="AO7" s="574"/>
      <c r="AP7" s="574"/>
      <c r="AQ7" s="574"/>
      <c r="AR7" s="574"/>
      <c r="AS7" s="574"/>
      <c r="AT7" s="574"/>
      <c r="AU7" s="574"/>
      <c r="AV7" s="574"/>
      <c r="AW7" s="574"/>
      <c r="AX7" s="574"/>
      <c r="AY7" s="574"/>
      <c r="AZ7" s="574"/>
      <c r="BA7" s="574"/>
      <c r="BB7" s="574"/>
      <c r="BC7" s="574"/>
      <c r="BD7" s="574"/>
      <c r="BE7" s="574"/>
      <c r="BF7" s="574"/>
      <c r="BG7" s="569"/>
      <c r="BH7" s="576" t="s">
        <v>590</v>
      </c>
      <c r="BI7" s="577"/>
      <c r="BJ7" s="578"/>
      <c r="BK7" s="387"/>
      <c r="BL7" s="387"/>
      <c r="BM7" s="387"/>
      <c r="BN7" s="387"/>
    </row>
    <row r="8" spans="1:74" ht="12.75" hidden="1" customHeight="1">
      <c r="A8" s="570"/>
      <c r="B8" s="571"/>
      <c r="C8" s="570"/>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5"/>
      <c r="AQ8" s="575"/>
      <c r="AR8" s="575"/>
      <c r="AS8" s="575"/>
      <c r="AT8" s="575"/>
      <c r="AU8" s="575"/>
      <c r="AV8" s="575"/>
      <c r="AW8" s="575"/>
      <c r="AX8" s="575"/>
      <c r="AY8" s="575"/>
      <c r="AZ8" s="575"/>
      <c r="BA8" s="575"/>
      <c r="BB8" s="575"/>
      <c r="BC8" s="575"/>
      <c r="BD8" s="575"/>
      <c r="BE8" s="575"/>
      <c r="BF8" s="575"/>
      <c r="BG8" s="571"/>
      <c r="BH8" s="576" t="s">
        <v>591</v>
      </c>
      <c r="BI8" s="577"/>
      <c r="BJ8" s="578"/>
      <c r="BK8" s="387"/>
      <c r="BL8" s="387"/>
      <c r="BM8" s="387"/>
      <c r="BN8" s="387"/>
    </row>
    <row r="9" spans="1:74" ht="24" hidden="1" customHeight="1">
      <c r="A9" s="580" t="s">
        <v>592</v>
      </c>
      <c r="B9" s="577"/>
      <c r="C9" s="577"/>
      <c r="D9" s="577"/>
      <c r="E9" s="577"/>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c r="AR9" s="577"/>
      <c r="AS9" s="577"/>
      <c r="AT9" s="577"/>
      <c r="AU9" s="577"/>
      <c r="AV9" s="577"/>
      <c r="AW9" s="577"/>
      <c r="AX9" s="577"/>
      <c r="AY9" s="577"/>
      <c r="AZ9" s="577"/>
      <c r="BA9" s="577"/>
      <c r="BB9" s="577"/>
      <c r="BC9" s="577"/>
      <c r="BD9" s="577"/>
      <c r="BE9" s="577"/>
      <c r="BF9" s="577"/>
      <c r="BG9" s="577"/>
      <c r="BH9" s="577"/>
      <c r="BI9" s="577"/>
      <c r="BJ9" s="578"/>
      <c r="BK9" s="387"/>
      <c r="BL9" s="387"/>
      <c r="BM9" s="387"/>
      <c r="BN9" s="387"/>
    </row>
    <row r="10" spans="1:74" ht="23.25" hidden="1" customHeight="1" thickBot="1">
      <c r="A10" s="581" t="s">
        <v>38</v>
      </c>
      <c r="B10" s="582"/>
      <c r="C10" s="583" t="s">
        <v>39</v>
      </c>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82"/>
      <c r="BK10" s="480"/>
      <c r="BL10" s="387"/>
      <c r="BM10" s="387"/>
      <c r="BN10" s="387"/>
    </row>
    <row r="11" spans="1:74" ht="25.5" customHeight="1">
      <c r="A11" s="544" t="s">
        <v>918</v>
      </c>
      <c r="B11" s="544"/>
      <c r="C11" s="544"/>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4"/>
      <c r="AY11" s="544"/>
      <c r="AZ11" s="544"/>
      <c r="BA11" s="544"/>
      <c r="BB11" s="544"/>
      <c r="BC11" s="544"/>
      <c r="BD11" s="544"/>
      <c r="BE11" s="544"/>
      <c r="BF11" s="544"/>
      <c r="BG11" s="544"/>
      <c r="BH11" s="544"/>
      <c r="BI11" s="544"/>
      <c r="BJ11" s="544"/>
      <c r="BK11" s="544"/>
      <c r="BS11" s="588" t="s">
        <v>48</v>
      </c>
      <c r="BT11" s="589"/>
      <c r="BU11" s="589"/>
      <c r="BV11" s="590"/>
    </row>
    <row r="12" spans="1:74" ht="24.75" customHeight="1" thickBot="1">
      <c r="A12" s="544" t="s">
        <v>919</v>
      </c>
      <c r="B12" s="544"/>
      <c r="C12" s="544"/>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4"/>
      <c r="AK12" s="544"/>
      <c r="AL12" s="544"/>
      <c r="AM12" s="544"/>
      <c r="AN12" s="544"/>
      <c r="AO12" s="544"/>
      <c r="AP12" s="544"/>
      <c r="AQ12" s="544"/>
      <c r="AR12" s="544"/>
      <c r="AS12" s="544"/>
      <c r="AT12" s="544"/>
      <c r="AU12" s="544"/>
      <c r="AV12" s="544"/>
      <c r="AW12" s="544"/>
      <c r="AX12" s="544"/>
      <c r="AY12" s="544"/>
      <c r="AZ12" s="544"/>
      <c r="BA12" s="544"/>
      <c r="BB12" s="544"/>
      <c r="BC12" s="544"/>
      <c r="BD12" s="544"/>
      <c r="BE12" s="544"/>
      <c r="BF12" s="544"/>
      <c r="BG12" s="544"/>
      <c r="BH12" s="544"/>
      <c r="BI12" s="544"/>
      <c r="BJ12" s="544"/>
      <c r="BK12" s="544"/>
      <c r="BS12" s="600" t="s">
        <v>83</v>
      </c>
      <c r="BT12" s="601"/>
      <c r="BU12" s="433" t="s">
        <v>81</v>
      </c>
      <c r="BV12" s="434" t="s">
        <v>84</v>
      </c>
    </row>
    <row r="13" spans="1:74" ht="27" customHeight="1" thickBot="1">
      <c r="A13" s="544" t="s">
        <v>920</v>
      </c>
      <c r="B13" s="544"/>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544"/>
      <c r="AV13" s="544"/>
      <c r="AW13" s="544"/>
      <c r="AX13" s="544"/>
      <c r="AY13" s="544"/>
      <c r="AZ13" s="544"/>
      <c r="BA13" s="544"/>
      <c r="BB13" s="544"/>
      <c r="BC13" s="544"/>
      <c r="BD13" s="544"/>
      <c r="BE13" s="544"/>
      <c r="BF13" s="544"/>
      <c r="BG13" s="544"/>
      <c r="BH13" s="544"/>
      <c r="BI13" s="544"/>
      <c r="BJ13" s="544"/>
      <c r="BK13" s="481"/>
      <c r="BS13" s="441" t="s">
        <v>93</v>
      </c>
      <c r="BT13" s="442" t="s">
        <v>94</v>
      </c>
      <c r="BU13" s="443" t="s">
        <v>93</v>
      </c>
      <c r="BV13" s="444" t="s">
        <v>93</v>
      </c>
    </row>
    <row r="14" spans="1:74" ht="63.75" customHeight="1">
      <c r="A14" s="59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2"/>
      <c r="AL14" s="592"/>
      <c r="AM14" s="592"/>
      <c r="AN14" s="592"/>
      <c r="AO14" s="592"/>
      <c r="AP14" s="592"/>
      <c r="AQ14" s="592"/>
      <c r="AR14" s="592"/>
      <c r="AS14" s="592"/>
      <c r="AT14" s="592"/>
      <c r="AU14" s="592"/>
      <c r="AV14" s="592"/>
      <c r="AW14" s="592"/>
      <c r="AX14" s="592"/>
      <c r="AY14" s="592"/>
      <c r="AZ14" s="592"/>
      <c r="BA14" s="592"/>
      <c r="BB14" s="592"/>
      <c r="BC14" s="592"/>
      <c r="BD14" s="592"/>
      <c r="BE14" s="592"/>
      <c r="BF14" s="592"/>
      <c r="BG14" s="592"/>
      <c r="BH14" s="592"/>
      <c r="BI14" s="592"/>
      <c r="BJ14" s="592"/>
      <c r="BK14" s="584" t="s">
        <v>46</v>
      </c>
      <c r="BL14" s="585"/>
      <c r="BM14" s="585"/>
      <c r="BN14" s="586"/>
      <c r="BO14" s="587" t="s">
        <v>47</v>
      </c>
      <c r="BP14" s="577"/>
      <c r="BQ14" s="577"/>
      <c r="BR14" s="578"/>
    </row>
    <row r="15" spans="1:74" ht="41.25" customHeight="1" thickBot="1">
      <c r="A15" s="559" t="s">
        <v>49</v>
      </c>
      <c r="B15" s="445" t="s">
        <v>50</v>
      </c>
      <c r="C15" s="446" t="s">
        <v>51</v>
      </c>
      <c r="D15" s="447" t="s">
        <v>593</v>
      </c>
      <c r="E15" s="545" t="s">
        <v>594</v>
      </c>
      <c r="F15" s="561" t="s">
        <v>54</v>
      </c>
      <c r="G15" s="447" t="s">
        <v>55</v>
      </c>
      <c r="H15" s="447" t="s">
        <v>56</v>
      </c>
      <c r="I15" s="447" t="s">
        <v>57</v>
      </c>
      <c r="J15" s="446" t="s">
        <v>58</v>
      </c>
      <c r="K15" s="593" t="s">
        <v>595</v>
      </c>
      <c r="L15" s="594"/>
      <c r="M15" s="594"/>
      <c r="N15" s="594"/>
      <c r="O15" s="594"/>
      <c r="P15" s="594"/>
      <c r="Q15" s="594"/>
      <c r="R15" s="594"/>
      <c r="S15" s="594"/>
      <c r="T15" s="594"/>
      <c r="U15" s="594"/>
      <c r="V15" s="594"/>
      <c r="W15" s="594"/>
      <c r="X15" s="594"/>
      <c r="Y15" s="594"/>
      <c r="Z15" s="594"/>
      <c r="AA15" s="594"/>
      <c r="AB15" s="594"/>
      <c r="AC15" s="595"/>
      <c r="AD15" s="448" t="s">
        <v>882</v>
      </c>
      <c r="AE15" s="447" t="s">
        <v>61</v>
      </c>
      <c r="AF15" s="447" t="s">
        <v>60</v>
      </c>
      <c r="AG15" s="447" t="s">
        <v>61</v>
      </c>
      <c r="AH15" s="446" t="s">
        <v>58</v>
      </c>
      <c r="AI15" s="447" t="s">
        <v>62</v>
      </c>
      <c r="AJ15" s="449" t="s">
        <v>63</v>
      </c>
      <c r="AK15" s="545" t="s">
        <v>64</v>
      </c>
      <c r="AL15" s="447" t="s">
        <v>65</v>
      </c>
      <c r="AM15" s="596" t="s">
        <v>66</v>
      </c>
      <c r="AN15" s="577"/>
      <c r="AO15" s="577"/>
      <c r="AP15" s="577"/>
      <c r="AQ15" s="577"/>
      <c r="AR15" s="578"/>
      <c r="AS15" s="449" t="s">
        <v>67</v>
      </c>
      <c r="AT15" s="449" t="s">
        <v>68</v>
      </c>
      <c r="AU15" s="449" t="s">
        <v>58</v>
      </c>
      <c r="AV15" s="449" t="s">
        <v>69</v>
      </c>
      <c r="AW15" s="449" t="s">
        <v>58</v>
      </c>
      <c r="AX15" s="449" t="s">
        <v>70</v>
      </c>
      <c r="AY15" s="449" t="s">
        <v>71</v>
      </c>
      <c r="AZ15" s="564" t="s">
        <v>72</v>
      </c>
      <c r="BA15" s="564" t="s">
        <v>73</v>
      </c>
      <c r="BB15" s="545" t="s">
        <v>74</v>
      </c>
      <c r="BC15" s="545" t="s">
        <v>596</v>
      </c>
      <c r="BD15" s="545" t="s">
        <v>76</v>
      </c>
      <c r="BE15" s="547" t="s">
        <v>77</v>
      </c>
      <c r="BF15" s="548"/>
      <c r="BG15" s="551" t="s">
        <v>78</v>
      </c>
      <c r="BH15" s="552"/>
      <c r="BI15" s="555" t="s">
        <v>597</v>
      </c>
      <c r="BJ15" s="556"/>
      <c r="BK15" s="597" t="s">
        <v>80</v>
      </c>
      <c r="BL15" s="578"/>
      <c r="BM15" s="429" t="s">
        <v>81</v>
      </c>
      <c r="BN15" s="430" t="s">
        <v>82</v>
      </c>
      <c r="BO15" s="598" t="s">
        <v>47</v>
      </c>
      <c r="BP15" s="599"/>
      <c r="BQ15" s="431" t="s">
        <v>81</v>
      </c>
      <c r="BR15" s="432" t="s">
        <v>82</v>
      </c>
    </row>
    <row r="16" spans="1:74" ht="35.25" customHeight="1">
      <c r="A16" s="560"/>
      <c r="B16" s="452"/>
      <c r="C16" s="452"/>
      <c r="D16" s="452"/>
      <c r="E16" s="563"/>
      <c r="F16" s="562"/>
      <c r="G16" s="452"/>
      <c r="H16" s="452"/>
      <c r="I16" s="452"/>
      <c r="J16" s="452"/>
      <c r="K16" s="453" t="s">
        <v>598</v>
      </c>
      <c r="L16" s="453" t="s">
        <v>599</v>
      </c>
      <c r="M16" s="453" t="s">
        <v>600</v>
      </c>
      <c r="N16" s="453" t="s">
        <v>601</v>
      </c>
      <c r="O16" s="453" t="s">
        <v>602</v>
      </c>
      <c r="P16" s="453" t="s">
        <v>603</v>
      </c>
      <c r="Q16" s="453" t="s">
        <v>604</v>
      </c>
      <c r="R16" s="453" t="s">
        <v>605</v>
      </c>
      <c r="S16" s="453" t="s">
        <v>606</v>
      </c>
      <c r="T16" s="453" t="s">
        <v>607</v>
      </c>
      <c r="U16" s="453" t="s">
        <v>608</v>
      </c>
      <c r="V16" s="453" t="s">
        <v>609</v>
      </c>
      <c r="W16" s="453" t="s">
        <v>610</v>
      </c>
      <c r="X16" s="453" t="s">
        <v>611</v>
      </c>
      <c r="Y16" s="453" t="s">
        <v>612</v>
      </c>
      <c r="Z16" s="453" t="s">
        <v>613</v>
      </c>
      <c r="AA16" s="453" t="s">
        <v>614</v>
      </c>
      <c r="AB16" s="453" t="s">
        <v>615</v>
      </c>
      <c r="AC16" s="453" t="s">
        <v>616</v>
      </c>
      <c r="AD16" s="391"/>
      <c r="AE16" s="452"/>
      <c r="AF16" s="452"/>
      <c r="AG16" s="452"/>
      <c r="AH16" s="452"/>
      <c r="AI16" s="452"/>
      <c r="AJ16" s="452"/>
      <c r="AK16" s="563"/>
      <c r="AL16" s="452"/>
      <c r="AM16" s="454" t="s">
        <v>85</v>
      </c>
      <c r="AN16" s="454" t="s">
        <v>86</v>
      </c>
      <c r="AO16" s="454" t="s">
        <v>87</v>
      </c>
      <c r="AP16" s="454" t="s">
        <v>88</v>
      </c>
      <c r="AQ16" s="454" t="s">
        <v>89</v>
      </c>
      <c r="AR16" s="454" t="s">
        <v>90</v>
      </c>
      <c r="AS16" s="452"/>
      <c r="AT16" s="452"/>
      <c r="AU16" s="452"/>
      <c r="AV16" s="452"/>
      <c r="AW16" s="452"/>
      <c r="AX16" s="452"/>
      <c r="AY16" s="452"/>
      <c r="AZ16" s="565"/>
      <c r="BA16" s="565"/>
      <c r="BB16" s="563"/>
      <c r="BC16" s="563"/>
      <c r="BD16" s="546"/>
      <c r="BE16" s="549"/>
      <c r="BF16" s="550"/>
      <c r="BG16" s="553"/>
      <c r="BH16" s="554"/>
      <c r="BI16" s="557"/>
      <c r="BJ16" s="558"/>
      <c r="BK16" s="435" t="s">
        <v>93</v>
      </c>
      <c r="BL16" s="455" t="s">
        <v>94</v>
      </c>
      <c r="BM16" s="455" t="s">
        <v>93</v>
      </c>
      <c r="BN16" s="436" t="s">
        <v>93</v>
      </c>
      <c r="BO16" s="437" t="s">
        <v>93</v>
      </c>
      <c r="BP16" s="438" t="s">
        <v>94</v>
      </c>
      <c r="BQ16" s="439" t="s">
        <v>93</v>
      </c>
      <c r="BR16" s="440" t="s">
        <v>93</v>
      </c>
    </row>
    <row r="17" spans="1:70" ht="197.5" customHeight="1">
      <c r="A17" s="456">
        <v>1</v>
      </c>
      <c r="B17" s="457" t="s">
        <v>129</v>
      </c>
      <c r="C17" s="457" t="s">
        <v>130</v>
      </c>
      <c r="D17" s="457" t="s">
        <v>617</v>
      </c>
      <c r="E17" s="457" t="s">
        <v>618</v>
      </c>
      <c r="F17" s="457" t="s">
        <v>619</v>
      </c>
      <c r="G17" s="457" t="s">
        <v>15</v>
      </c>
      <c r="H17" s="456">
        <v>500</v>
      </c>
      <c r="I17" s="458" t="str">
        <f>IF(H17&lt;=0,"",IF(H17&lt;=2,"Muy Baja",IF(H17&lt;=24,"Baja",IF(H17&lt;=500,"Media",IF(H17&lt;=5000,"Alta","Muy Alta")))))</f>
        <v>Media</v>
      </c>
      <c r="J17" s="459">
        <f>IF(I17="","",IF(I17="Muy Baja",0.2,IF(I17="Baja",0.4,IF(I17="Media",0.6,IF(I17="Alta",0.8,IF(I17="Muy Alta",1,))))))</f>
        <v>0.6</v>
      </c>
      <c r="K17" s="459" t="s">
        <v>620</v>
      </c>
      <c r="L17" s="459" t="s">
        <v>621</v>
      </c>
      <c r="M17" s="459" t="s">
        <v>621</v>
      </c>
      <c r="N17" s="459" t="s">
        <v>621</v>
      </c>
      <c r="O17" s="459" t="s">
        <v>620</v>
      </c>
      <c r="P17" s="459" t="s">
        <v>621</v>
      </c>
      <c r="Q17" s="459" t="s">
        <v>620</v>
      </c>
      <c r="R17" s="459" t="s">
        <v>621</v>
      </c>
      <c r="S17" s="459" t="s">
        <v>621</v>
      </c>
      <c r="T17" s="459" t="s">
        <v>620</v>
      </c>
      <c r="U17" s="459" t="s">
        <v>620</v>
      </c>
      <c r="V17" s="459" t="s">
        <v>620</v>
      </c>
      <c r="W17" s="459" t="s">
        <v>621</v>
      </c>
      <c r="X17" s="459" t="s">
        <v>620</v>
      </c>
      <c r="Y17" s="459" t="s">
        <v>620</v>
      </c>
      <c r="Z17" s="459" t="s">
        <v>621</v>
      </c>
      <c r="AA17" s="459" t="s">
        <v>620</v>
      </c>
      <c r="AB17" s="459" t="s">
        <v>621</v>
      </c>
      <c r="AC17" s="460">
        <f>COUNTIF(K17:AB19,"Si")</f>
        <v>9</v>
      </c>
      <c r="AD17" s="459" t="str">
        <f>IF(AC17&lt;=5,"Moderado",IF(AND(AC17&gt;=6,AC17&lt;=11),"Mayor",IF(AND(AC17&gt;=12,AC17&lt;=18),"Catastrofico")))</f>
        <v>Mayor</v>
      </c>
      <c r="AE17" s="459" t="s">
        <v>571</v>
      </c>
      <c r="AF17" s="459" t="str">
        <f>IF(NOT(ISERROR(MATCH(AE17,'[3]Tabla Impacto'!$B$152:$B$154,0))),'[3]Tabla Impacto'!$F$154&amp;"Por favor no seleccionar los criterios de impacto(Afectación Económica o presupuestal y Pérdida Reputacional)",AE17)</f>
        <v xml:space="preserve">     El riesgo afecta la imagen de alguna área de la organización</v>
      </c>
      <c r="AG17" s="458" t="e">
        <f>IF(OR(AF17='[3]Tabla Impacto'!$C$11,AF17='[3]Tabla Impacto'!$D$11),"Leve",IF(OR(AF17='[3]Tabla Impacto'!$C$12,AF17='[3]Tabla Impacto'!$D$12),"Menor",IF(OR(AF17='[3]Tabla Impacto'!$C$13,AF17='[3]Tabla Impacto'!$D$13),"Moderado",IF(OR(#REF!='[3]Tabla Impacto'!$C$14,AF17='[3]Tabla Impacto'!$D$14),"Mayor",IF(OR(AF17='[3]Tabla Impacto'!$C$15,#REF!='[3]Tabla Impacto'!$D$15),"Catastrófico","")))))</f>
        <v>#REF!</v>
      </c>
      <c r="AH17" s="459" t="e">
        <f>IF(AG17="","",IF(AG17="Leve",0.2,IF(AG17="Menor",0.4,IF(AG17="Moderado",0.6,IF(AG17="Mayor",0.8,IF(AG17="Catastrófico",1,))))))</f>
        <v>#REF!</v>
      </c>
      <c r="AI17" s="461" t="e">
        <f>IF(OR(AND(I17="Muy Baja",AG17="Leve"),AND(I17="Muy Baja",AG17="Menor"),AND(I17="Baja",AG17="Leve")),"Bajo",IF(OR(AND(I17="Muy baja",AG17="Moderado"),AND(I17="Baja",AG17="Menor"),AND(I17="Baja",AG17="Moderado"),AND(I17="Media",AG17="Leve"),AND(I17="Media",AG17="Menor"),AND(I17="Media",AG17="Moderado"),AND(I17="Alta",AG17="Leve"),AND(I17="Alta",AG17="Menor")),"Moderado",IF(OR(AND(I17="Muy Baja",AG17="Mayor"),AND(I17="Baja",AG17="Mayor"),AND(I17="Media",AG17="Mayor"),AND(I17="Alta",AG17="Moderado"),AND(I17="Alta",AG17="Mayor"),AND(I17="Muy Alta",AG17="Leve"),AND(I17="Muy Alta",AG17="Menor"),AND(I17="Muy Alta",AG17="Moderado"),AND(I17="Muy Alta",AG17="Mayor")),"Alto",IF(OR(AND(I17="Muy Baja",AG17="Catastrófico"),AND(I17="Baja",AG17="Catastrófico"),AND(I17="Media",AG17="Catastrófico"),AND(I17="Alta",AG17="Catastrófico"),AND(I17="Muy Alta",AG17="Catastrófico")),"Extremo",""))))</f>
        <v>#REF!</v>
      </c>
      <c r="AJ17" s="456">
        <v>1</v>
      </c>
      <c r="AK17" s="457" t="s">
        <v>622</v>
      </c>
      <c r="AL17" s="456" t="str">
        <f t="shared" ref="AL17:AL37" si="0">IF(OR(AM17="Preventivo",AM17="Detectivo"),"Probabilidad",IF(AM17="Correctivo","Impacto",""))</f>
        <v>Probabilidad</v>
      </c>
      <c r="AM17" s="462" t="s">
        <v>103</v>
      </c>
      <c r="AN17" s="462" t="s">
        <v>104</v>
      </c>
      <c r="AO17" s="463" t="str">
        <f t="shared" ref="AO17:AO37" si="1">IF(AND(AM17="Preventivo",AN17="Automático"),"50%",IF(AND(AM17="Preventivo",AN17="Manual"),"40%",IF(AND(AM17="Detectivo",AN17="Automático"),"40%",IF(AND(AM17="Detectivo",AN17="Manual"),"30%",IF(AND(AM17="Correctivo",AN17="Automático"),"35%",IF(AND(AM17="Correctivo",AN17="Manual"),"25%",""))))))</f>
        <v>40%</v>
      </c>
      <c r="AP17" s="462" t="s">
        <v>105</v>
      </c>
      <c r="AQ17" s="462" t="s">
        <v>106</v>
      </c>
      <c r="AR17" s="462" t="s">
        <v>107</v>
      </c>
      <c r="AS17" s="464">
        <f t="shared" ref="AS17:AS37" si="2">IFERROR(IF(AL17="Probabilidad",(J17-(+J17*AO17)),IF(R17="Impacto",J17,"")),"")</f>
        <v>0.36</v>
      </c>
      <c r="AT17" s="465" t="str">
        <f t="shared" ref="AT17:AT37" si="3">IFERROR(IF(AS17="","",IF(AS17&lt;=0.2,"Muy Baja",IF(AS17&lt;=0.4,"Baja",IF(AS17&lt;=0.6,"Media",IF(AS17&lt;=0.8,"Alta","Muy Alta"))))),"")</f>
        <v>Baja</v>
      </c>
      <c r="AU17" s="463">
        <f t="shared" ref="AU17:AU37" si="4">+AS17</f>
        <v>0.36</v>
      </c>
      <c r="AV17" s="465" t="str">
        <f t="shared" ref="AV17:AV37" si="5">IFERROR(IF(AW17="","",IF(AW17&lt;=0.2,"Leve",IF(AW17&lt;=0.4,"Menor",IF(AW17&lt;=0.6,"Moderado",IF(AW17&lt;=0.8,"Mayor","Catastrófico"))))),"")</f>
        <v/>
      </c>
      <c r="AW17" s="463" t="str">
        <f t="shared" ref="AW17:AW37" si="6">IFERROR(IF(AL17="Impacto",(AH17-(+AH17*AO17)),IF(AL17="Probabilidad",AH17,"")),"")</f>
        <v/>
      </c>
      <c r="AX17" s="466" t="str">
        <f t="shared" ref="AX17:AX37" si="7">IFERROR(IF(OR(AND(AT17="Muy Baja",AV17="Leve"),AND(AT17="Muy Baja",AV17="Menor"),AND(AT17="Baja",AV17="Leve")),"Bajo",IF(OR(AND(AT17="Muy baja",AV17="Moderado"),AND(AT17="Baja",AV17="Menor"),AND(AT17="Baja",AV17="Moderado"),AND(AT17="Media",AV17="Leve"),AND(AT17="Media",AV17="Menor"),AND(AT17="Media",AV17="Moderado"),AND(AT17="Alta",AV17="Leve"),AND(AT17="Alta",AV17="Menor")),"Moderado",IF(OR(AND(AT17="Muy Baja",AV17="Mayor"),AND(AT17="Baja",AV17="Mayor"),AND(AT17="Media",AV17="Mayor"),AND(AT17="Alta",AV17="Moderado"),AND(AT17="Alta",AV17="Mayor"),AND(AT17="Muy Alta",AV17="Leve"),AND(AT17="Muy Alta",AV17="Menor"),AND(AT17="Muy Alta",AV17="Moderado"),AND(AT17="Muy Alta",AV17="Mayor")),"Alto",IF(OR(AND(AT17="Muy Baja",AV17="Catastrófico"),AND(AT17="Baja",AV17="Catastrófico"),AND(AT17="Media",AV17="Catastrófico"),AND(AT17="Alta",AV17="Catastrófico"),AND(AT17="Muy Alta",AV17="Catastrófico")),"Extremo","")))),"")</f>
        <v/>
      </c>
      <c r="AY17" s="462" t="s">
        <v>108</v>
      </c>
      <c r="AZ17" s="457" t="s">
        <v>623</v>
      </c>
      <c r="BA17" s="456" t="s">
        <v>252</v>
      </c>
      <c r="BB17" s="467">
        <v>45017</v>
      </c>
      <c r="BC17" s="468">
        <v>45261</v>
      </c>
      <c r="BD17" s="457" t="s">
        <v>624</v>
      </c>
      <c r="BE17" s="456">
        <v>1</v>
      </c>
      <c r="BF17" s="457" t="s">
        <v>625</v>
      </c>
      <c r="BG17" s="456">
        <v>1</v>
      </c>
      <c r="BH17" s="456" t="s">
        <v>626</v>
      </c>
      <c r="BI17" s="456">
        <v>1</v>
      </c>
      <c r="BJ17" s="469" t="s">
        <v>627</v>
      </c>
      <c r="BK17" s="471" t="s">
        <v>883</v>
      </c>
      <c r="BL17" s="472" t="s">
        <v>628</v>
      </c>
      <c r="BM17" s="457" t="s">
        <v>884</v>
      </c>
      <c r="BN17" s="457" t="s">
        <v>629</v>
      </c>
      <c r="BO17" s="457" t="s">
        <v>630</v>
      </c>
      <c r="BP17" s="473" t="s">
        <v>628</v>
      </c>
      <c r="BQ17" s="457" t="s">
        <v>631</v>
      </c>
      <c r="BR17" s="457" t="s">
        <v>857</v>
      </c>
    </row>
    <row r="18" spans="1:70" ht="171.75" customHeight="1">
      <c r="A18" s="456"/>
      <c r="B18" s="457"/>
      <c r="C18" s="457"/>
      <c r="D18" s="457"/>
      <c r="E18" s="457"/>
      <c r="F18" s="457"/>
      <c r="G18" s="457"/>
      <c r="H18" s="456"/>
      <c r="I18" s="458"/>
      <c r="J18" s="459"/>
      <c r="K18" s="459"/>
      <c r="L18" s="459"/>
      <c r="M18" s="459"/>
      <c r="N18" s="459"/>
      <c r="O18" s="459"/>
      <c r="P18" s="459"/>
      <c r="Q18" s="459"/>
      <c r="R18" s="459"/>
      <c r="S18" s="459"/>
      <c r="T18" s="459"/>
      <c r="U18" s="459"/>
      <c r="V18" s="459"/>
      <c r="W18" s="459"/>
      <c r="X18" s="459"/>
      <c r="Y18" s="459"/>
      <c r="Z18" s="459"/>
      <c r="AA18" s="459"/>
      <c r="AB18" s="459"/>
      <c r="AC18" s="460"/>
      <c r="AD18" s="459"/>
      <c r="AE18" s="459"/>
      <c r="AF18" s="459"/>
      <c r="AG18" s="458"/>
      <c r="AH18" s="459"/>
      <c r="AI18" s="461"/>
      <c r="AJ18" s="456">
        <v>2</v>
      </c>
      <c r="AK18" s="457" t="s">
        <v>632</v>
      </c>
      <c r="AL18" s="456" t="str">
        <f t="shared" si="0"/>
        <v>Probabilidad</v>
      </c>
      <c r="AM18" s="462" t="s">
        <v>103</v>
      </c>
      <c r="AN18" s="462" t="s">
        <v>104</v>
      </c>
      <c r="AO18" s="463" t="str">
        <f t="shared" si="1"/>
        <v>40%</v>
      </c>
      <c r="AP18" s="462" t="s">
        <v>105</v>
      </c>
      <c r="AQ18" s="462" t="s">
        <v>106</v>
      </c>
      <c r="AR18" s="462" t="s">
        <v>107</v>
      </c>
      <c r="AS18" s="464">
        <f t="shared" si="2"/>
        <v>0</v>
      </c>
      <c r="AT18" s="465" t="str">
        <f t="shared" si="3"/>
        <v>Muy Baja</v>
      </c>
      <c r="AU18" s="463">
        <f t="shared" si="4"/>
        <v>0</v>
      </c>
      <c r="AV18" s="465" t="str">
        <f t="shared" si="5"/>
        <v>Leve</v>
      </c>
      <c r="AW18" s="463">
        <f t="shared" si="6"/>
        <v>0</v>
      </c>
      <c r="AX18" s="466" t="str">
        <f t="shared" si="7"/>
        <v>Bajo</v>
      </c>
      <c r="AY18" s="462" t="s">
        <v>108</v>
      </c>
      <c r="AZ18" s="457" t="s">
        <v>633</v>
      </c>
      <c r="BA18" s="456" t="s">
        <v>110</v>
      </c>
      <c r="BB18" s="467">
        <v>45017</v>
      </c>
      <c r="BC18" s="468">
        <v>45261</v>
      </c>
      <c r="BD18" s="457" t="s">
        <v>634</v>
      </c>
      <c r="BE18" s="456">
        <v>2</v>
      </c>
      <c r="BF18" s="457" t="s">
        <v>635</v>
      </c>
      <c r="BG18" s="456">
        <v>2</v>
      </c>
      <c r="BH18" s="456" t="s">
        <v>626</v>
      </c>
      <c r="BI18" s="456">
        <v>2</v>
      </c>
      <c r="BJ18" s="469" t="s">
        <v>627</v>
      </c>
      <c r="BK18" s="457" t="s">
        <v>885</v>
      </c>
      <c r="BL18" s="457" t="s">
        <v>636</v>
      </c>
      <c r="BM18" s="457" t="s">
        <v>886</v>
      </c>
      <c r="BN18" s="457" t="s">
        <v>637</v>
      </c>
      <c r="BO18" s="457" t="s">
        <v>638</v>
      </c>
      <c r="BP18" s="472" t="s">
        <v>639</v>
      </c>
      <c r="BQ18" s="457" t="s">
        <v>640</v>
      </c>
      <c r="BR18" s="457" t="s">
        <v>858</v>
      </c>
    </row>
    <row r="19" spans="1:70" ht="220.5" customHeight="1">
      <c r="A19" s="456"/>
      <c r="B19" s="457"/>
      <c r="C19" s="457"/>
      <c r="D19" s="457"/>
      <c r="E19" s="457"/>
      <c r="F19" s="457"/>
      <c r="G19" s="457"/>
      <c r="H19" s="456"/>
      <c r="I19" s="458"/>
      <c r="J19" s="459"/>
      <c r="K19" s="459"/>
      <c r="L19" s="459"/>
      <c r="M19" s="459"/>
      <c r="N19" s="459"/>
      <c r="O19" s="459"/>
      <c r="P19" s="459"/>
      <c r="Q19" s="459"/>
      <c r="R19" s="459"/>
      <c r="S19" s="459"/>
      <c r="T19" s="459"/>
      <c r="U19" s="459"/>
      <c r="V19" s="459"/>
      <c r="W19" s="459"/>
      <c r="X19" s="459"/>
      <c r="Y19" s="459"/>
      <c r="Z19" s="459"/>
      <c r="AA19" s="459"/>
      <c r="AB19" s="459"/>
      <c r="AC19" s="460"/>
      <c r="AD19" s="459"/>
      <c r="AE19" s="459"/>
      <c r="AF19" s="459"/>
      <c r="AG19" s="458"/>
      <c r="AH19" s="459"/>
      <c r="AI19" s="461"/>
      <c r="AJ19" s="456">
        <v>2</v>
      </c>
      <c r="AK19" s="457" t="s">
        <v>641</v>
      </c>
      <c r="AL19" s="456" t="str">
        <f t="shared" si="0"/>
        <v>Probabilidad</v>
      </c>
      <c r="AM19" s="462" t="s">
        <v>103</v>
      </c>
      <c r="AN19" s="462" t="s">
        <v>104</v>
      </c>
      <c r="AO19" s="463" t="str">
        <f t="shared" si="1"/>
        <v>40%</v>
      </c>
      <c r="AP19" s="462" t="s">
        <v>105</v>
      </c>
      <c r="AQ19" s="462" t="s">
        <v>106</v>
      </c>
      <c r="AR19" s="462" t="s">
        <v>107</v>
      </c>
      <c r="AS19" s="464">
        <f t="shared" si="2"/>
        <v>0</v>
      </c>
      <c r="AT19" s="465" t="str">
        <f t="shared" si="3"/>
        <v>Muy Baja</v>
      </c>
      <c r="AU19" s="463">
        <f t="shared" si="4"/>
        <v>0</v>
      </c>
      <c r="AV19" s="465" t="str">
        <f t="shared" si="5"/>
        <v>Leve</v>
      </c>
      <c r="AW19" s="463">
        <f t="shared" si="6"/>
        <v>0</v>
      </c>
      <c r="AX19" s="466" t="str">
        <f t="shared" si="7"/>
        <v>Bajo</v>
      </c>
      <c r="AY19" s="462" t="s">
        <v>108</v>
      </c>
      <c r="AZ19" s="457" t="s">
        <v>641</v>
      </c>
      <c r="BA19" s="456" t="s">
        <v>252</v>
      </c>
      <c r="BB19" s="467">
        <v>45017</v>
      </c>
      <c r="BC19" s="468">
        <v>45261</v>
      </c>
      <c r="BD19" s="457" t="s">
        <v>642</v>
      </c>
      <c r="BE19" s="456">
        <v>3</v>
      </c>
      <c r="BF19" s="457" t="s">
        <v>635</v>
      </c>
      <c r="BG19" s="456">
        <v>3</v>
      </c>
      <c r="BH19" s="456" t="s">
        <v>626</v>
      </c>
      <c r="BI19" s="456">
        <v>3</v>
      </c>
      <c r="BJ19" s="469" t="s">
        <v>627</v>
      </c>
      <c r="BK19" s="457" t="s">
        <v>887</v>
      </c>
      <c r="BL19" s="472" t="s">
        <v>643</v>
      </c>
      <c r="BM19" s="457" t="s">
        <v>888</v>
      </c>
      <c r="BN19" s="457" t="s">
        <v>644</v>
      </c>
      <c r="BO19" s="457" t="s">
        <v>645</v>
      </c>
      <c r="BP19" s="473" t="s">
        <v>643</v>
      </c>
      <c r="BQ19" s="457" t="s">
        <v>646</v>
      </c>
      <c r="BR19" s="457" t="s">
        <v>859</v>
      </c>
    </row>
    <row r="20" spans="1:70" ht="175.5" customHeight="1">
      <c r="A20" s="456">
        <v>2</v>
      </c>
      <c r="B20" s="457" t="s">
        <v>647</v>
      </c>
      <c r="C20" s="457" t="s">
        <v>130</v>
      </c>
      <c r="D20" s="457" t="s">
        <v>648</v>
      </c>
      <c r="E20" s="457" t="s">
        <v>649</v>
      </c>
      <c r="F20" s="457" t="s">
        <v>650</v>
      </c>
      <c r="G20" s="457" t="s">
        <v>15</v>
      </c>
      <c r="H20" s="456">
        <v>365</v>
      </c>
      <c r="I20" s="458" t="str">
        <f>IF(H20&lt;=0,"",IF(H20&lt;=2,"Muy Baja",IF(H20&lt;=24,"Baja",IF(H20&lt;=500,"Media",IF(H20&lt;=5000,"Alta","Muy Alta")))))</f>
        <v>Media</v>
      </c>
      <c r="J20" s="459">
        <f>IF(I20="","",IF(I20="Muy Baja",0.2,IF(I20="Baja",0.4,IF(I20="Media",0.6,IF(I20="Alta",0.8,IF(I20="Muy Alta",1,))))))</f>
        <v>0.6</v>
      </c>
      <c r="K20" s="459" t="s">
        <v>620</v>
      </c>
      <c r="L20" s="459" t="s">
        <v>620</v>
      </c>
      <c r="M20" s="459" t="s">
        <v>621</v>
      </c>
      <c r="N20" s="459" t="s">
        <v>621</v>
      </c>
      <c r="O20" s="459" t="s">
        <v>620</v>
      </c>
      <c r="P20" s="459" t="s">
        <v>621</v>
      </c>
      <c r="Q20" s="459" t="s">
        <v>620</v>
      </c>
      <c r="R20" s="459" t="s">
        <v>621</v>
      </c>
      <c r="S20" s="459" t="s">
        <v>621</v>
      </c>
      <c r="T20" s="459" t="s">
        <v>620</v>
      </c>
      <c r="U20" s="459" t="s">
        <v>620</v>
      </c>
      <c r="V20" s="459" t="s">
        <v>620</v>
      </c>
      <c r="W20" s="459" t="s">
        <v>621</v>
      </c>
      <c r="X20" s="459" t="s">
        <v>621</v>
      </c>
      <c r="Y20" s="459" t="s">
        <v>620</v>
      </c>
      <c r="Z20" s="459" t="s">
        <v>621</v>
      </c>
      <c r="AA20" s="459" t="s">
        <v>621</v>
      </c>
      <c r="AB20" s="459" t="s">
        <v>621</v>
      </c>
      <c r="AC20" s="460">
        <f>COUNTIF(K20:AB21,"Si")</f>
        <v>8</v>
      </c>
      <c r="AD20" s="459" t="str">
        <f>IF(AC20&lt;=5,"Moderado",IF(AND(AC20&gt;=6,AC20&lt;=11),"Mayor",IF(AND(AC20&gt;=12,AC20&lt;=18),"Catastrofico")))</f>
        <v>Mayor</v>
      </c>
      <c r="AE20" s="459" t="s">
        <v>571</v>
      </c>
      <c r="AF20" s="459" t="str">
        <f>IF(NOT(ISERROR(MATCH(AE20,'[3]Tabla Impacto'!$B$152:$B$154,0))),'[3]Tabla Impacto'!$F$154&amp;"Por favor no seleccionar los criterios de impacto(Afectación Económica o presupuestal y Pérdida Reputacional)",AE20)</f>
        <v xml:space="preserve">     El riesgo afecta la imagen de alguna área de la organización</v>
      </c>
      <c r="AG20" s="458" t="e">
        <f>IF(OR(AF20='[3]Tabla Impacto'!$C$11,AF20='[3]Tabla Impacto'!$D$11),"Leve",IF(OR(AF20='[3]Tabla Impacto'!$C$12,AF20='[3]Tabla Impacto'!$D$12),"Menor",IF(OR(AF20='[3]Tabla Impacto'!$C$13,AF20='[3]Tabla Impacto'!$D$13),"Moderado",IF(OR(#REF!='[3]Tabla Impacto'!$C$14,AF20='[3]Tabla Impacto'!$D$14),"Mayor",IF(OR(AF20='[3]Tabla Impacto'!$C$15,#REF!='[3]Tabla Impacto'!$D$15),"Catastrófico","")))))</f>
        <v>#REF!</v>
      </c>
      <c r="AH20" s="459" t="e">
        <f>IF(AG20="","",IF(AG20="Leve",0.2,IF(AG20="Menor",0.4,IF(AG20="Moderado",0.6,IF(AG20="Mayor",0.8,IF(AG20="Catastrófico",1,))))))</f>
        <v>#REF!</v>
      </c>
      <c r="AI20" s="461" t="e">
        <f>IF(OR(AND(I20="Muy Baja",AG20="Leve"),AND(I20="Muy Baja",AG20="Menor"),AND(I20="Baja",AG20="Leve")),"Bajo",IF(OR(AND(I20="Muy baja",AG20="Moderado"),AND(I20="Baja",AG20="Menor"),AND(I20="Baja",AG20="Moderado"),AND(I20="Media",AG20="Leve"),AND(I20="Media",AG20="Menor"),AND(I20="Media",AG20="Moderado"),AND(I20="Alta",AG20="Leve"),AND(I20="Alta",AG20="Menor")),"Moderado",IF(OR(AND(I20="Muy Baja",AG20="Mayor"),AND(I20="Baja",AG20="Mayor"),AND(I20="Media",AG20="Mayor"),AND(I20="Alta",AG20="Moderado"),AND(I20="Alta",AG20="Mayor"),AND(I20="Muy Alta",AG20="Leve"),AND(I20="Muy Alta",AG20="Menor"),AND(I20="Muy Alta",AG20="Moderado"),AND(I20="Muy Alta",AG20="Mayor")),"Alto",IF(OR(AND(I20="Muy Baja",AG20="Catastrófico"),AND(I20="Baja",AG20="Catastrófico"),AND(I20="Media",AG20="Catastrófico"),AND(I20="Alta",AG20="Catastrófico"),AND(I20="Muy Alta",AG20="Catastrófico")),"Extremo",""))))</f>
        <v>#REF!</v>
      </c>
      <c r="AJ20" s="456">
        <v>1</v>
      </c>
      <c r="AK20" s="457" t="s">
        <v>651</v>
      </c>
      <c r="AL20" s="456" t="str">
        <f t="shared" si="0"/>
        <v>Probabilidad</v>
      </c>
      <c r="AM20" s="462" t="s">
        <v>103</v>
      </c>
      <c r="AN20" s="462" t="s">
        <v>104</v>
      </c>
      <c r="AO20" s="463" t="str">
        <f t="shared" si="1"/>
        <v>40%</v>
      </c>
      <c r="AP20" s="462" t="s">
        <v>105</v>
      </c>
      <c r="AQ20" s="462" t="s">
        <v>106</v>
      </c>
      <c r="AR20" s="462" t="s">
        <v>107</v>
      </c>
      <c r="AS20" s="464">
        <f t="shared" si="2"/>
        <v>0.36</v>
      </c>
      <c r="AT20" s="465" t="str">
        <f t="shared" si="3"/>
        <v>Baja</v>
      </c>
      <c r="AU20" s="463">
        <f t="shared" si="4"/>
        <v>0.36</v>
      </c>
      <c r="AV20" s="465" t="str">
        <f t="shared" si="5"/>
        <v/>
      </c>
      <c r="AW20" s="463" t="str">
        <f t="shared" si="6"/>
        <v/>
      </c>
      <c r="AX20" s="466" t="str">
        <f t="shared" si="7"/>
        <v/>
      </c>
      <c r="AY20" s="462" t="s">
        <v>108</v>
      </c>
      <c r="AZ20" s="457" t="s">
        <v>652</v>
      </c>
      <c r="BA20" s="456" t="s">
        <v>214</v>
      </c>
      <c r="BB20" s="467">
        <v>45017</v>
      </c>
      <c r="BC20" s="468">
        <v>45261</v>
      </c>
      <c r="BD20" s="457" t="s">
        <v>653</v>
      </c>
      <c r="BE20" s="456">
        <v>1</v>
      </c>
      <c r="BF20" s="457" t="s">
        <v>654</v>
      </c>
      <c r="BG20" s="456">
        <v>1</v>
      </c>
      <c r="BH20" s="456" t="s">
        <v>626</v>
      </c>
      <c r="BI20" s="456">
        <v>1</v>
      </c>
      <c r="BJ20" s="469" t="s">
        <v>627</v>
      </c>
      <c r="BK20" s="457" t="s">
        <v>655</v>
      </c>
      <c r="BL20" s="457" t="s">
        <v>636</v>
      </c>
      <c r="BM20" s="457" t="s">
        <v>889</v>
      </c>
      <c r="BN20" s="457" t="s">
        <v>656</v>
      </c>
      <c r="BO20" s="457" t="s">
        <v>657</v>
      </c>
      <c r="BP20" s="472" t="s">
        <v>658</v>
      </c>
      <c r="BQ20" s="457" t="s">
        <v>659</v>
      </c>
      <c r="BR20" s="457" t="s">
        <v>861</v>
      </c>
    </row>
    <row r="21" spans="1:70" ht="189.75" customHeight="1">
      <c r="A21" s="456"/>
      <c r="B21" s="457"/>
      <c r="C21" s="457"/>
      <c r="D21" s="457"/>
      <c r="E21" s="457"/>
      <c r="F21" s="457"/>
      <c r="G21" s="457"/>
      <c r="H21" s="456"/>
      <c r="I21" s="458"/>
      <c r="J21" s="459"/>
      <c r="K21" s="459"/>
      <c r="L21" s="459"/>
      <c r="M21" s="459"/>
      <c r="N21" s="459"/>
      <c r="O21" s="459"/>
      <c r="P21" s="459"/>
      <c r="Q21" s="459"/>
      <c r="R21" s="459"/>
      <c r="S21" s="459"/>
      <c r="T21" s="459"/>
      <c r="U21" s="459"/>
      <c r="V21" s="459"/>
      <c r="W21" s="459"/>
      <c r="X21" s="459"/>
      <c r="Y21" s="459"/>
      <c r="Z21" s="459"/>
      <c r="AA21" s="459"/>
      <c r="AB21" s="459"/>
      <c r="AC21" s="460"/>
      <c r="AD21" s="459"/>
      <c r="AE21" s="459"/>
      <c r="AF21" s="459"/>
      <c r="AG21" s="458"/>
      <c r="AH21" s="459"/>
      <c r="AI21" s="461"/>
      <c r="AJ21" s="456">
        <v>2</v>
      </c>
      <c r="AK21" s="457" t="s">
        <v>660</v>
      </c>
      <c r="AL21" s="456" t="str">
        <f t="shared" si="0"/>
        <v>Probabilidad</v>
      </c>
      <c r="AM21" s="462" t="s">
        <v>103</v>
      </c>
      <c r="AN21" s="462" t="s">
        <v>104</v>
      </c>
      <c r="AO21" s="463" t="str">
        <f t="shared" si="1"/>
        <v>40%</v>
      </c>
      <c r="AP21" s="462" t="s">
        <v>105</v>
      </c>
      <c r="AQ21" s="462" t="s">
        <v>106</v>
      </c>
      <c r="AR21" s="462" t="s">
        <v>107</v>
      </c>
      <c r="AS21" s="464">
        <f t="shared" si="2"/>
        <v>0</v>
      </c>
      <c r="AT21" s="465" t="str">
        <f t="shared" si="3"/>
        <v>Muy Baja</v>
      </c>
      <c r="AU21" s="463">
        <f t="shared" si="4"/>
        <v>0</v>
      </c>
      <c r="AV21" s="465" t="str">
        <f t="shared" si="5"/>
        <v>Leve</v>
      </c>
      <c r="AW21" s="463">
        <f t="shared" si="6"/>
        <v>0</v>
      </c>
      <c r="AX21" s="466" t="str">
        <f t="shared" si="7"/>
        <v>Bajo</v>
      </c>
      <c r="AY21" s="462" t="s">
        <v>108</v>
      </c>
      <c r="AZ21" s="457" t="s">
        <v>660</v>
      </c>
      <c r="BA21" s="456" t="s">
        <v>661</v>
      </c>
      <c r="BB21" s="467">
        <v>45017</v>
      </c>
      <c r="BC21" s="468">
        <v>45261</v>
      </c>
      <c r="BD21" s="457" t="s">
        <v>662</v>
      </c>
      <c r="BE21" s="456">
        <v>2</v>
      </c>
      <c r="BF21" s="457" t="s">
        <v>663</v>
      </c>
      <c r="BG21" s="456">
        <v>2</v>
      </c>
      <c r="BH21" s="456" t="s">
        <v>626</v>
      </c>
      <c r="BI21" s="456">
        <v>2</v>
      </c>
      <c r="BJ21" s="469" t="s">
        <v>627</v>
      </c>
      <c r="BK21" s="457" t="s">
        <v>664</v>
      </c>
      <c r="BL21" s="457" t="s">
        <v>665</v>
      </c>
      <c r="BM21" s="457" t="s">
        <v>890</v>
      </c>
      <c r="BN21" s="457" t="s">
        <v>666</v>
      </c>
      <c r="BO21" s="457" t="s">
        <v>667</v>
      </c>
      <c r="BP21" s="472" t="s">
        <v>665</v>
      </c>
      <c r="BQ21" s="457" t="s">
        <v>668</v>
      </c>
      <c r="BR21" s="457" t="s">
        <v>860</v>
      </c>
    </row>
    <row r="22" spans="1:70" ht="179.25" customHeight="1">
      <c r="A22" s="456">
        <v>3</v>
      </c>
      <c r="B22" s="457" t="s">
        <v>222</v>
      </c>
      <c r="C22" s="457" t="s">
        <v>96</v>
      </c>
      <c r="D22" s="457" t="s">
        <v>669</v>
      </c>
      <c r="E22" s="457" t="s">
        <v>670</v>
      </c>
      <c r="F22" s="457" t="s">
        <v>671</v>
      </c>
      <c r="G22" s="457" t="s">
        <v>15</v>
      </c>
      <c r="H22" s="456">
        <v>3</v>
      </c>
      <c r="I22" s="458" t="str">
        <f>IF(H22&lt;=0,"",IF(H22&lt;=2,"Muy Baja",IF(H22&lt;=24,"Baja",IF(H22&lt;=500,"Media",IF(H22&lt;=5000,"Alta","Muy Alta")))))</f>
        <v>Baja</v>
      </c>
      <c r="J22" s="459">
        <f>IF(I22="","",IF(I22="Muy Baja",0.2,IF(I22="Baja",0.4,IF(I22="Media",0.6,IF(I22="Alta",0.8,IF(I22="Muy Alta",1,))))))</f>
        <v>0.4</v>
      </c>
      <c r="K22" s="459" t="s">
        <v>621</v>
      </c>
      <c r="L22" s="459" t="s">
        <v>620</v>
      </c>
      <c r="M22" s="459" t="s">
        <v>620</v>
      </c>
      <c r="N22" s="459" t="s">
        <v>620</v>
      </c>
      <c r="O22" s="459" t="s">
        <v>620</v>
      </c>
      <c r="P22" s="459" t="s">
        <v>620</v>
      </c>
      <c r="Q22" s="459" t="s">
        <v>621</v>
      </c>
      <c r="R22" s="459" t="s">
        <v>620</v>
      </c>
      <c r="S22" s="459" t="s">
        <v>621</v>
      </c>
      <c r="T22" s="459" t="s">
        <v>620</v>
      </c>
      <c r="U22" s="459" t="s">
        <v>620</v>
      </c>
      <c r="V22" s="459" t="s">
        <v>620</v>
      </c>
      <c r="W22" s="459" t="s">
        <v>620</v>
      </c>
      <c r="X22" s="459" t="s">
        <v>621</v>
      </c>
      <c r="Y22" s="459" t="s">
        <v>620</v>
      </c>
      <c r="Z22" s="459" t="s">
        <v>621</v>
      </c>
      <c r="AA22" s="459" t="s">
        <v>620</v>
      </c>
      <c r="AB22" s="459" t="s">
        <v>620</v>
      </c>
      <c r="AC22" s="460">
        <f>COUNTIF(K22:AB24,"Si")</f>
        <v>13</v>
      </c>
      <c r="AD22" s="459" t="str">
        <f>IF(AC22&lt;=5,"Moderado",IF(AND(AC22&gt;=6,AC22&lt;=11),"Mayor",IF(AND(AC22&gt;=12,AC22&lt;=18),"Catastrofico")))</f>
        <v>Catastrofico</v>
      </c>
      <c r="AE22" s="459" t="s">
        <v>310</v>
      </c>
      <c r="AF22" s="459" t="str">
        <f>IF(NOT(ISERROR(MATCH(AE22,'[3]Tabla Impacto'!$B$152:$B$154,0))),'[3]Tabla Impacto'!$F$154&amp;"Por favor no seleccionar los criterios de impacto(Afectación Económica o presupuestal y Pérdida Reputacional)",AE22)</f>
        <v xml:space="preserve">     Afectación menor a 10 SMLMV .</v>
      </c>
      <c r="AG22" s="458" t="e">
        <f>IF(OR(AF22='[3]Tabla Impacto'!$C$11,AF22='[3]Tabla Impacto'!$D$11),"Leve",IF(OR(AF22='[3]Tabla Impacto'!$C$12,AF22='[3]Tabla Impacto'!$D$12),"Menor",IF(OR(AF22='[3]Tabla Impacto'!$C$13,AF22='[3]Tabla Impacto'!$D$13),"Moderado",IF(OR(#REF!='[3]Tabla Impacto'!$C$14,AF22='[3]Tabla Impacto'!$D$14),"Mayor",IF(OR(AF22='[3]Tabla Impacto'!$C$15,#REF!='[3]Tabla Impacto'!$D$15),"Catastrófico","")))))</f>
        <v>#REF!</v>
      </c>
      <c r="AH22" s="459" t="e">
        <f>IF(AG22="","",IF(AG22="Leve",0.2,IF(AG22="Menor",0.4,IF(AG22="Moderado",0.6,IF(AG22="Mayor",0.8,IF(AG22="Catastrófico",1,))))))</f>
        <v>#REF!</v>
      </c>
      <c r="AI22" s="461" t="e">
        <f>IF(OR(AND(I22="Muy Baja",AG22="Leve"),AND(I22="Muy Baja",AG22="Menor"),AND(I22="Baja",AG22="Leve")),"Bajo",IF(OR(AND(I22="Muy baja",AG22="Moderado"),AND(I22="Baja",AG22="Menor"),AND(I22="Baja",AG22="Moderado"),AND(I22="Media",AG22="Leve"),AND(I22="Media",AG22="Menor"),AND(I22="Media",AG22="Moderado"),AND(I22="Alta",AG22="Leve"),AND(I22="Alta",AG22="Menor")),"Moderado",IF(OR(AND(I22="Muy Baja",AG22="Mayor"),AND(I22="Baja",AG22="Mayor"),AND(I22="Media",AG22="Mayor"),AND(I22="Alta",AG22="Moderado"),AND(I22="Alta",AG22="Mayor"),AND(I22="Muy Alta",AG22="Leve"),AND(I22="Muy Alta",AG22="Menor"),AND(I22="Muy Alta",AG22="Moderado"),AND(I22="Muy Alta",AG22="Mayor")),"Alto",IF(OR(AND(I22="Muy Baja",AG22="Catastrófico"),AND(I22="Baja",AG22="Catastrófico"),AND(I22="Media",AG22="Catastrófico"),AND(I22="Alta",AG22="Catastrófico"),AND(I22="Muy Alta",AG22="Catastrófico")),"Extremo",""))))</f>
        <v>#REF!</v>
      </c>
      <c r="AJ22" s="456">
        <v>1</v>
      </c>
      <c r="AK22" s="457" t="s">
        <v>672</v>
      </c>
      <c r="AL22" s="456" t="str">
        <f t="shared" si="0"/>
        <v>Probabilidad</v>
      </c>
      <c r="AM22" s="462" t="s">
        <v>103</v>
      </c>
      <c r="AN22" s="462" t="s">
        <v>104</v>
      </c>
      <c r="AO22" s="463" t="str">
        <f t="shared" si="1"/>
        <v>40%</v>
      </c>
      <c r="AP22" s="462" t="s">
        <v>105</v>
      </c>
      <c r="AQ22" s="462" t="s">
        <v>106</v>
      </c>
      <c r="AR22" s="462" t="s">
        <v>107</v>
      </c>
      <c r="AS22" s="464">
        <f t="shared" si="2"/>
        <v>0.24</v>
      </c>
      <c r="AT22" s="465" t="str">
        <f t="shared" si="3"/>
        <v>Baja</v>
      </c>
      <c r="AU22" s="463">
        <f t="shared" si="4"/>
        <v>0.24</v>
      </c>
      <c r="AV22" s="465" t="str">
        <f t="shared" si="5"/>
        <v/>
      </c>
      <c r="AW22" s="463" t="str">
        <f t="shared" si="6"/>
        <v/>
      </c>
      <c r="AX22" s="466" t="str">
        <f t="shared" si="7"/>
        <v/>
      </c>
      <c r="AY22" s="462" t="s">
        <v>108</v>
      </c>
      <c r="AZ22" s="457" t="s">
        <v>673</v>
      </c>
      <c r="BA22" s="456" t="s">
        <v>661</v>
      </c>
      <c r="BB22" s="467">
        <v>45017</v>
      </c>
      <c r="BC22" s="468">
        <v>45261</v>
      </c>
      <c r="BD22" s="457" t="s">
        <v>674</v>
      </c>
      <c r="BE22" s="456">
        <v>1</v>
      </c>
      <c r="BF22" s="457" t="s">
        <v>675</v>
      </c>
      <c r="BG22" s="456">
        <v>1</v>
      </c>
      <c r="BH22" s="456" t="s">
        <v>626</v>
      </c>
      <c r="BI22" s="456">
        <v>1</v>
      </c>
      <c r="BJ22" s="469" t="s">
        <v>627</v>
      </c>
      <c r="BK22" s="471" t="s">
        <v>891</v>
      </c>
      <c r="BL22" s="474" t="s">
        <v>233</v>
      </c>
      <c r="BM22" s="457" t="s">
        <v>892</v>
      </c>
      <c r="BN22" s="471" t="s">
        <v>893</v>
      </c>
      <c r="BO22" s="475" t="s">
        <v>676</v>
      </c>
      <c r="BP22" s="474" t="s">
        <v>233</v>
      </c>
      <c r="BQ22" s="457" t="s">
        <v>677</v>
      </c>
      <c r="BR22" s="457" t="s">
        <v>862</v>
      </c>
    </row>
    <row r="23" spans="1:70" ht="171.75" customHeight="1">
      <c r="A23" s="456"/>
      <c r="B23" s="457"/>
      <c r="C23" s="457"/>
      <c r="D23" s="457"/>
      <c r="E23" s="457"/>
      <c r="F23" s="457"/>
      <c r="G23" s="457"/>
      <c r="H23" s="456"/>
      <c r="I23" s="458"/>
      <c r="J23" s="459"/>
      <c r="K23" s="459"/>
      <c r="L23" s="459"/>
      <c r="M23" s="459"/>
      <c r="N23" s="459"/>
      <c r="O23" s="459"/>
      <c r="P23" s="459"/>
      <c r="Q23" s="459"/>
      <c r="R23" s="459"/>
      <c r="S23" s="459"/>
      <c r="T23" s="459"/>
      <c r="U23" s="459"/>
      <c r="V23" s="459"/>
      <c r="W23" s="459"/>
      <c r="X23" s="459"/>
      <c r="Y23" s="459"/>
      <c r="Z23" s="459"/>
      <c r="AA23" s="459"/>
      <c r="AB23" s="459"/>
      <c r="AC23" s="460"/>
      <c r="AD23" s="459"/>
      <c r="AE23" s="459"/>
      <c r="AF23" s="459"/>
      <c r="AG23" s="458"/>
      <c r="AH23" s="459"/>
      <c r="AI23" s="461"/>
      <c r="AJ23" s="456">
        <v>2</v>
      </c>
      <c r="AK23" s="457" t="s">
        <v>678</v>
      </c>
      <c r="AL23" s="456" t="str">
        <f t="shared" si="0"/>
        <v>Probabilidad</v>
      </c>
      <c r="AM23" s="462" t="s">
        <v>103</v>
      </c>
      <c r="AN23" s="462" t="s">
        <v>104</v>
      </c>
      <c r="AO23" s="463" t="str">
        <f t="shared" si="1"/>
        <v>40%</v>
      </c>
      <c r="AP23" s="462" t="s">
        <v>105</v>
      </c>
      <c r="AQ23" s="462" t="s">
        <v>106</v>
      </c>
      <c r="AR23" s="462" t="s">
        <v>107</v>
      </c>
      <c r="AS23" s="464">
        <f t="shared" si="2"/>
        <v>0</v>
      </c>
      <c r="AT23" s="465" t="str">
        <f t="shared" si="3"/>
        <v>Muy Baja</v>
      </c>
      <c r="AU23" s="463">
        <f t="shared" si="4"/>
        <v>0</v>
      </c>
      <c r="AV23" s="465" t="str">
        <f t="shared" si="5"/>
        <v>Leve</v>
      </c>
      <c r="AW23" s="463">
        <f t="shared" si="6"/>
        <v>0</v>
      </c>
      <c r="AX23" s="466" t="str">
        <f t="shared" si="7"/>
        <v>Bajo</v>
      </c>
      <c r="AY23" s="462" t="s">
        <v>108</v>
      </c>
      <c r="AZ23" s="457" t="s">
        <v>678</v>
      </c>
      <c r="BA23" s="456" t="s">
        <v>110</v>
      </c>
      <c r="BB23" s="467">
        <v>45017</v>
      </c>
      <c r="BC23" s="468">
        <v>45261</v>
      </c>
      <c r="BD23" s="457" t="s">
        <v>679</v>
      </c>
      <c r="BE23" s="456">
        <v>2</v>
      </c>
      <c r="BF23" s="456" t="s">
        <v>680</v>
      </c>
      <c r="BG23" s="456">
        <v>2</v>
      </c>
      <c r="BH23" s="456" t="s">
        <v>626</v>
      </c>
      <c r="BI23" s="456">
        <v>2</v>
      </c>
      <c r="BJ23" s="469" t="s">
        <v>627</v>
      </c>
      <c r="BK23" s="457" t="s">
        <v>681</v>
      </c>
      <c r="BL23" s="456" t="s">
        <v>682</v>
      </c>
      <c r="BM23" s="457" t="s">
        <v>894</v>
      </c>
      <c r="BN23" s="457" t="s">
        <v>683</v>
      </c>
      <c r="BO23" s="475" t="s">
        <v>684</v>
      </c>
      <c r="BP23" s="456" t="s">
        <v>682</v>
      </c>
      <c r="BQ23" s="457" t="s">
        <v>685</v>
      </c>
      <c r="BR23" s="457" t="s">
        <v>863</v>
      </c>
    </row>
    <row r="24" spans="1:70" ht="127.5" customHeight="1">
      <c r="A24" s="456"/>
      <c r="B24" s="457"/>
      <c r="C24" s="457"/>
      <c r="D24" s="457"/>
      <c r="E24" s="457"/>
      <c r="F24" s="457"/>
      <c r="G24" s="457"/>
      <c r="H24" s="456"/>
      <c r="I24" s="458"/>
      <c r="J24" s="459"/>
      <c r="K24" s="459"/>
      <c r="L24" s="459"/>
      <c r="M24" s="459"/>
      <c r="N24" s="459"/>
      <c r="O24" s="459"/>
      <c r="P24" s="459"/>
      <c r="Q24" s="459"/>
      <c r="R24" s="459"/>
      <c r="S24" s="459"/>
      <c r="T24" s="459"/>
      <c r="U24" s="459"/>
      <c r="V24" s="459"/>
      <c r="W24" s="459"/>
      <c r="X24" s="459"/>
      <c r="Y24" s="459"/>
      <c r="Z24" s="459"/>
      <c r="AA24" s="459"/>
      <c r="AB24" s="459"/>
      <c r="AC24" s="460"/>
      <c r="AD24" s="459"/>
      <c r="AE24" s="459"/>
      <c r="AF24" s="459"/>
      <c r="AG24" s="458"/>
      <c r="AH24" s="459"/>
      <c r="AI24" s="461"/>
      <c r="AJ24" s="456">
        <v>3</v>
      </c>
      <c r="AK24" s="457" t="s">
        <v>686</v>
      </c>
      <c r="AL24" s="456" t="str">
        <f t="shared" si="0"/>
        <v>Probabilidad</v>
      </c>
      <c r="AM24" s="462" t="s">
        <v>145</v>
      </c>
      <c r="AN24" s="462" t="s">
        <v>104</v>
      </c>
      <c r="AO24" s="463" t="str">
        <f t="shared" si="1"/>
        <v>30%</v>
      </c>
      <c r="AP24" s="462" t="s">
        <v>105</v>
      </c>
      <c r="AQ24" s="462" t="s">
        <v>106</v>
      </c>
      <c r="AR24" s="462" t="s">
        <v>107</v>
      </c>
      <c r="AS24" s="464">
        <f t="shared" si="2"/>
        <v>0</v>
      </c>
      <c r="AT24" s="465" t="str">
        <f t="shared" si="3"/>
        <v>Muy Baja</v>
      </c>
      <c r="AU24" s="463">
        <f t="shared" si="4"/>
        <v>0</v>
      </c>
      <c r="AV24" s="465" t="str">
        <f t="shared" si="5"/>
        <v>Leve</v>
      </c>
      <c r="AW24" s="463">
        <f t="shared" si="6"/>
        <v>0</v>
      </c>
      <c r="AX24" s="466" t="str">
        <f t="shared" si="7"/>
        <v>Bajo</v>
      </c>
      <c r="AY24" s="462" t="s">
        <v>108</v>
      </c>
      <c r="AZ24" s="457" t="s">
        <v>686</v>
      </c>
      <c r="BA24" s="456" t="s">
        <v>110</v>
      </c>
      <c r="BB24" s="467">
        <v>45017</v>
      </c>
      <c r="BC24" s="468">
        <v>45261</v>
      </c>
      <c r="BD24" s="457" t="s">
        <v>687</v>
      </c>
      <c r="BE24" s="456">
        <v>3</v>
      </c>
      <c r="BF24" s="456" t="s">
        <v>680</v>
      </c>
      <c r="BG24" s="456">
        <v>3</v>
      </c>
      <c r="BH24" s="456" t="s">
        <v>626</v>
      </c>
      <c r="BI24" s="456">
        <v>3</v>
      </c>
      <c r="BJ24" s="469" t="s">
        <v>627</v>
      </c>
      <c r="BK24" s="457" t="s">
        <v>895</v>
      </c>
      <c r="BL24" s="456" t="s">
        <v>682</v>
      </c>
      <c r="BM24" s="457" t="s">
        <v>896</v>
      </c>
      <c r="BN24" s="457" t="s">
        <v>688</v>
      </c>
      <c r="BO24" s="457" t="s">
        <v>689</v>
      </c>
      <c r="BP24" s="456" t="s">
        <v>682</v>
      </c>
      <c r="BQ24" s="457" t="s">
        <v>685</v>
      </c>
      <c r="BR24" s="457" t="s">
        <v>864</v>
      </c>
    </row>
    <row r="25" spans="1:70" ht="150.75" customHeight="1">
      <c r="A25" s="456">
        <v>4</v>
      </c>
      <c r="B25" s="457" t="s">
        <v>23</v>
      </c>
      <c r="C25" s="457" t="s">
        <v>130</v>
      </c>
      <c r="D25" s="457" t="s">
        <v>690</v>
      </c>
      <c r="E25" s="457" t="s">
        <v>691</v>
      </c>
      <c r="F25" s="457" t="s">
        <v>692</v>
      </c>
      <c r="G25" s="457" t="s">
        <v>15</v>
      </c>
      <c r="H25" s="456">
        <v>12</v>
      </c>
      <c r="I25" s="458" t="str">
        <f>IF(H25&lt;=0,"",IF(H25&lt;=2,"Muy Baja",IF(H25&lt;=24,"Baja",IF(H25&lt;=500,"Media",IF(H25&lt;=5000,"Alta","Muy Alta")))))</f>
        <v>Baja</v>
      </c>
      <c r="J25" s="459">
        <f>IF(I25="","",IF(I25="Muy Baja",0.2,IF(I25="Baja",0.4,IF(I25="Media",0.6,IF(I25="Alta",0.8,IF(I25="Muy Alta",1,))))))</f>
        <v>0.4</v>
      </c>
      <c r="K25" s="459" t="s">
        <v>620</v>
      </c>
      <c r="L25" s="459" t="s">
        <v>620</v>
      </c>
      <c r="M25" s="459" t="s">
        <v>620</v>
      </c>
      <c r="N25" s="459" t="s">
        <v>621</v>
      </c>
      <c r="O25" s="459" t="s">
        <v>620</v>
      </c>
      <c r="P25" s="459" t="s">
        <v>620</v>
      </c>
      <c r="Q25" s="459" t="s">
        <v>620</v>
      </c>
      <c r="R25" s="459" t="s">
        <v>621</v>
      </c>
      <c r="S25" s="459" t="s">
        <v>620</v>
      </c>
      <c r="T25" s="459" t="s">
        <v>620</v>
      </c>
      <c r="U25" s="459" t="s">
        <v>620</v>
      </c>
      <c r="V25" s="459" t="s">
        <v>620</v>
      </c>
      <c r="W25" s="459" t="s">
        <v>620</v>
      </c>
      <c r="X25" s="459" t="s">
        <v>621</v>
      </c>
      <c r="Y25" s="459" t="s">
        <v>620</v>
      </c>
      <c r="Z25" s="459" t="s">
        <v>621</v>
      </c>
      <c r="AA25" s="459" t="s">
        <v>621</v>
      </c>
      <c r="AB25" s="459" t="s">
        <v>621</v>
      </c>
      <c r="AC25" s="460">
        <f>COUNTIF(K25:AB26,"Si")</f>
        <v>12</v>
      </c>
      <c r="AD25" s="459" t="str">
        <f>IF(AC25&lt;=5,"Moderado",IF(AND(AC25&gt;=6,AC25&lt;=11),"Mayor",IF(AND(AC25&gt;=12,AC25&lt;=18),"Catastrofico")))</f>
        <v>Catastrofico</v>
      </c>
      <c r="AE25" s="459" t="s">
        <v>571</v>
      </c>
      <c r="AF25" s="459" t="str">
        <f>IF(NOT(ISERROR(MATCH(AE25,'[3]Tabla Impacto'!$B$152:$B$154,0))),'[3]Tabla Impacto'!$F$154&amp;"Por favor no seleccionar los criterios de impacto(Afectación Económica o presupuestal y Pérdida Reputacional)",AE25)</f>
        <v xml:space="preserve">     El riesgo afecta la imagen de alguna área de la organización</v>
      </c>
      <c r="AG25" s="458" t="e">
        <f>IF(OR(AF25='[3]Tabla Impacto'!$C$11,AF25='[3]Tabla Impacto'!$D$11),"Leve",IF(OR(AF25='[3]Tabla Impacto'!$C$12,AF25='[3]Tabla Impacto'!$D$12),"Menor",IF(OR(AF25='[3]Tabla Impacto'!$C$13,AF25='[3]Tabla Impacto'!$D$13),"Moderado",IF(OR(#REF!='[3]Tabla Impacto'!$C$14,AF25='[3]Tabla Impacto'!$D$14),"Mayor",IF(OR(AF25='[3]Tabla Impacto'!$C$15,#REF!='[3]Tabla Impacto'!$D$15),"Catastrófico","")))))</f>
        <v>#REF!</v>
      </c>
      <c r="AH25" s="459" t="e">
        <f>IF(AG25="","",IF(AG25="Leve",0.2,IF(AG25="Menor",0.4,IF(AG25="Moderado",0.6,IF(AG25="Mayor",0.8,IF(AG25="Catastrófico",1,))))))</f>
        <v>#REF!</v>
      </c>
      <c r="AI25" s="461" t="e">
        <f>IF(OR(AND(I25="Muy Baja",AG25="Leve"),AND(I25="Muy Baja",AG25="Menor"),AND(I25="Baja",AG25="Leve")),"Bajo",IF(OR(AND(I25="Muy baja",AG25="Moderado"),AND(I25="Baja",AG25="Menor"),AND(I25="Baja",AG25="Moderado"),AND(I25="Media",AG25="Leve"),AND(I25="Media",AG25="Menor"),AND(I25="Media",AG25="Moderado"),AND(I25="Alta",AG25="Leve"),AND(I25="Alta",AG25="Menor")),"Moderado",IF(OR(AND(I25="Muy Baja",AG25="Mayor"),AND(I25="Baja",AG25="Mayor"),AND(I25="Media",AG25="Mayor"),AND(I25="Alta",AG25="Moderado"),AND(I25="Alta",AG25="Mayor"),AND(I25="Muy Alta",AG25="Leve"),AND(I25="Muy Alta",AG25="Menor"),AND(I25="Muy Alta",AG25="Moderado"),AND(I25="Muy Alta",AG25="Mayor")),"Alto",IF(OR(AND(I25="Muy Baja",AG25="Catastrófico"),AND(I25="Baja",AG25="Catastrófico"),AND(I25="Media",AG25="Catastrófico"),AND(I25="Alta",AG25="Catastrófico"),AND(I25="Muy Alta",AG25="Catastrófico")),"Extremo",""))))</f>
        <v>#REF!</v>
      </c>
      <c r="AJ25" s="456">
        <v>1</v>
      </c>
      <c r="AK25" s="457" t="s">
        <v>693</v>
      </c>
      <c r="AL25" s="456" t="str">
        <f t="shared" si="0"/>
        <v>Probabilidad</v>
      </c>
      <c r="AM25" s="462" t="s">
        <v>103</v>
      </c>
      <c r="AN25" s="462" t="s">
        <v>104</v>
      </c>
      <c r="AO25" s="463" t="str">
        <f t="shared" si="1"/>
        <v>40%</v>
      </c>
      <c r="AP25" s="462" t="s">
        <v>105</v>
      </c>
      <c r="AQ25" s="462" t="s">
        <v>106</v>
      </c>
      <c r="AR25" s="462" t="s">
        <v>107</v>
      </c>
      <c r="AS25" s="464">
        <f t="shared" si="2"/>
        <v>0.24</v>
      </c>
      <c r="AT25" s="465" t="str">
        <f t="shared" si="3"/>
        <v>Baja</v>
      </c>
      <c r="AU25" s="463">
        <f t="shared" si="4"/>
        <v>0.24</v>
      </c>
      <c r="AV25" s="465" t="str">
        <f t="shared" si="5"/>
        <v/>
      </c>
      <c r="AW25" s="463" t="str">
        <f t="shared" si="6"/>
        <v/>
      </c>
      <c r="AX25" s="466" t="str">
        <f t="shared" si="7"/>
        <v/>
      </c>
      <c r="AY25" s="462" t="s">
        <v>108</v>
      </c>
      <c r="AZ25" s="457" t="s">
        <v>694</v>
      </c>
      <c r="BA25" s="456" t="s">
        <v>214</v>
      </c>
      <c r="BB25" s="467">
        <v>45017</v>
      </c>
      <c r="BC25" s="468">
        <v>45291</v>
      </c>
      <c r="BD25" s="457" t="s">
        <v>389</v>
      </c>
      <c r="BE25" s="456">
        <v>1</v>
      </c>
      <c r="BF25" s="457" t="s">
        <v>695</v>
      </c>
      <c r="BG25" s="456">
        <v>1</v>
      </c>
      <c r="BH25" s="456" t="s">
        <v>626</v>
      </c>
      <c r="BI25" s="456">
        <v>1</v>
      </c>
      <c r="BJ25" s="469" t="s">
        <v>627</v>
      </c>
      <c r="BK25" s="457" t="s">
        <v>897</v>
      </c>
      <c r="BL25" s="474" t="s">
        <v>696</v>
      </c>
      <c r="BM25" s="457" t="s">
        <v>898</v>
      </c>
      <c r="BN25" s="457" t="s">
        <v>697</v>
      </c>
      <c r="BO25" s="476" t="s">
        <v>698</v>
      </c>
      <c r="BP25" s="456"/>
      <c r="BQ25" s="457" t="s">
        <v>685</v>
      </c>
      <c r="BR25" s="457" t="s">
        <v>865</v>
      </c>
    </row>
    <row r="26" spans="1:70" ht="152.25" customHeight="1">
      <c r="A26" s="456"/>
      <c r="B26" s="457"/>
      <c r="C26" s="457"/>
      <c r="D26" s="457"/>
      <c r="E26" s="457"/>
      <c r="F26" s="457"/>
      <c r="G26" s="457"/>
      <c r="H26" s="456"/>
      <c r="I26" s="458"/>
      <c r="J26" s="459"/>
      <c r="K26" s="459"/>
      <c r="L26" s="459"/>
      <c r="M26" s="459"/>
      <c r="N26" s="459"/>
      <c r="O26" s="459"/>
      <c r="P26" s="459"/>
      <c r="Q26" s="459"/>
      <c r="R26" s="459"/>
      <c r="S26" s="459"/>
      <c r="T26" s="459"/>
      <c r="U26" s="459"/>
      <c r="V26" s="459"/>
      <c r="W26" s="459"/>
      <c r="X26" s="459"/>
      <c r="Y26" s="459"/>
      <c r="Z26" s="459"/>
      <c r="AA26" s="459"/>
      <c r="AB26" s="459"/>
      <c r="AC26" s="460"/>
      <c r="AD26" s="459"/>
      <c r="AE26" s="459"/>
      <c r="AF26" s="459"/>
      <c r="AG26" s="458"/>
      <c r="AH26" s="459"/>
      <c r="AI26" s="461"/>
      <c r="AJ26" s="456">
        <v>2</v>
      </c>
      <c r="AK26" s="457" t="s">
        <v>699</v>
      </c>
      <c r="AL26" s="456" t="str">
        <f t="shared" si="0"/>
        <v>Probabilidad</v>
      </c>
      <c r="AM26" s="462" t="s">
        <v>103</v>
      </c>
      <c r="AN26" s="462" t="s">
        <v>104</v>
      </c>
      <c r="AO26" s="463" t="str">
        <f t="shared" si="1"/>
        <v>40%</v>
      </c>
      <c r="AP26" s="462" t="s">
        <v>105</v>
      </c>
      <c r="AQ26" s="462" t="s">
        <v>106</v>
      </c>
      <c r="AR26" s="462" t="s">
        <v>107</v>
      </c>
      <c r="AS26" s="464">
        <f t="shared" si="2"/>
        <v>0</v>
      </c>
      <c r="AT26" s="465" t="str">
        <f t="shared" si="3"/>
        <v>Muy Baja</v>
      </c>
      <c r="AU26" s="463">
        <f t="shared" si="4"/>
        <v>0</v>
      </c>
      <c r="AV26" s="465" t="str">
        <f t="shared" si="5"/>
        <v>Leve</v>
      </c>
      <c r="AW26" s="463">
        <f t="shared" si="6"/>
        <v>0</v>
      </c>
      <c r="AX26" s="466" t="str">
        <f t="shared" si="7"/>
        <v>Bajo</v>
      </c>
      <c r="AY26" s="462" t="s">
        <v>108</v>
      </c>
      <c r="AZ26" s="457" t="s">
        <v>700</v>
      </c>
      <c r="BA26" s="456" t="s">
        <v>110</v>
      </c>
      <c r="BB26" s="467">
        <v>45017</v>
      </c>
      <c r="BC26" s="468">
        <v>45261</v>
      </c>
      <c r="BD26" s="457" t="s">
        <v>701</v>
      </c>
      <c r="BE26" s="456">
        <v>2</v>
      </c>
      <c r="BF26" s="457" t="s">
        <v>702</v>
      </c>
      <c r="BG26" s="456">
        <v>2</v>
      </c>
      <c r="BH26" s="456" t="s">
        <v>626</v>
      </c>
      <c r="BI26" s="456">
        <v>2</v>
      </c>
      <c r="BJ26" s="469" t="s">
        <v>627</v>
      </c>
      <c r="BK26" s="457" t="s">
        <v>899</v>
      </c>
      <c r="BL26" s="474" t="s">
        <v>696</v>
      </c>
      <c r="BM26" s="457" t="s">
        <v>900</v>
      </c>
      <c r="BN26" s="457" t="s">
        <v>901</v>
      </c>
      <c r="BO26" s="476" t="s">
        <v>698</v>
      </c>
      <c r="BP26" s="477" t="s">
        <v>696</v>
      </c>
      <c r="BQ26" s="457" t="s">
        <v>685</v>
      </c>
      <c r="BR26" s="457" t="s">
        <v>865</v>
      </c>
    </row>
    <row r="27" spans="1:70" ht="131.25" customHeight="1">
      <c r="A27" s="456">
        <v>5</v>
      </c>
      <c r="B27" s="457" t="s">
        <v>382</v>
      </c>
      <c r="C27" s="457" t="s">
        <v>96</v>
      </c>
      <c r="D27" s="457" t="s">
        <v>703</v>
      </c>
      <c r="E27" s="457" t="s">
        <v>704</v>
      </c>
      <c r="F27" s="457" t="s">
        <v>705</v>
      </c>
      <c r="G27" s="457" t="s">
        <v>15</v>
      </c>
      <c r="H27" s="456">
        <v>365</v>
      </c>
      <c r="I27" s="458" t="str">
        <f>IF(H27&lt;=0,"",IF(H27&lt;=2,"Muy Baja",IF(H27&lt;=24,"Baja",IF(H27&lt;=500,"Media",IF(H27&lt;=5000,"Alta","Muy Alta")))))</f>
        <v>Media</v>
      </c>
      <c r="J27" s="459">
        <f>IF(I27="","",IF(I27="Muy Baja",0.2,IF(I27="Baja",0.4,IF(I27="Media",0.6,IF(I27="Alta",0.8,IF(I27="Muy Alta",1,))))))</f>
        <v>0.6</v>
      </c>
      <c r="K27" s="459" t="s">
        <v>620</v>
      </c>
      <c r="L27" s="459" t="s">
        <v>620</v>
      </c>
      <c r="M27" s="459" t="s">
        <v>621</v>
      </c>
      <c r="N27" s="459" t="s">
        <v>621</v>
      </c>
      <c r="O27" s="459" t="s">
        <v>620</v>
      </c>
      <c r="P27" s="459" t="s">
        <v>620</v>
      </c>
      <c r="Q27" s="459" t="s">
        <v>620</v>
      </c>
      <c r="R27" s="459" t="s">
        <v>620</v>
      </c>
      <c r="S27" s="459" t="s">
        <v>621</v>
      </c>
      <c r="T27" s="459" t="s">
        <v>620</v>
      </c>
      <c r="U27" s="459" t="s">
        <v>620</v>
      </c>
      <c r="V27" s="459" t="s">
        <v>620</v>
      </c>
      <c r="W27" s="459" t="s">
        <v>620</v>
      </c>
      <c r="X27" s="459" t="s">
        <v>620</v>
      </c>
      <c r="Y27" s="459" t="s">
        <v>621</v>
      </c>
      <c r="Z27" s="459" t="s">
        <v>621</v>
      </c>
      <c r="AA27" s="459" t="s">
        <v>621</v>
      </c>
      <c r="AB27" s="459" t="s">
        <v>621</v>
      </c>
      <c r="AC27" s="460">
        <f>COUNTIF(K27:AB29,"Si")</f>
        <v>11</v>
      </c>
      <c r="AD27" s="459" t="str">
        <f>IF(AC27&lt;=5,"Moderado",IF(AND(AC27&gt;=6,AC27&lt;=11),"Mayor",IF(AND(AC27&gt;=12,AC27&lt;=18),"Catastrofico")))</f>
        <v>Mayor</v>
      </c>
      <c r="AE27" s="459" t="s">
        <v>362</v>
      </c>
      <c r="AF27" s="459" t="str">
        <f>IF(NOT(ISERROR(MATCH(AE27,'[3]Tabla Impacto'!$B$152:$B$154,0))),'[3]Tabla Impacto'!$F$154&amp;"Por favor no seleccionar los criterios de impacto(Afectación Económica o presupuestal y Pérdida Reputacional)",AE27)</f>
        <v xml:space="preserve">     Entre 50 y 100 SMLMV </v>
      </c>
      <c r="AG27" s="458" t="e">
        <f>IF(OR(AF27='[3]Tabla Impacto'!$C$11,AF27='[3]Tabla Impacto'!$D$11),"Leve",IF(OR(AF27='[3]Tabla Impacto'!$C$12,AF27='[3]Tabla Impacto'!$D$12),"Menor",IF(OR(AF27='[3]Tabla Impacto'!$C$13,AF27='[3]Tabla Impacto'!$D$13),"Moderado",IF(OR(#REF!='[3]Tabla Impacto'!$C$14,AF27='[3]Tabla Impacto'!$D$14),"Mayor",IF(OR(AF27='[3]Tabla Impacto'!$C$15,#REF!='[3]Tabla Impacto'!$D$15),"Catastrófico","")))))</f>
        <v>#REF!</v>
      </c>
      <c r="AH27" s="459" t="e">
        <f>IF(AG27="","",IF(AG27="Leve",0.2,IF(AG27="Menor",0.4,IF(AG27="Moderado",0.6,IF(AG27="Mayor",0.8,IF(AG27="Catastrófico",1,))))))</f>
        <v>#REF!</v>
      </c>
      <c r="AI27" s="461" t="e">
        <f>IF(OR(AND(I27="Muy Baja",AG27="Leve"),AND(I27="Muy Baja",AG27="Menor"),AND(I27="Baja",AG27="Leve")),"Bajo",IF(OR(AND(I27="Muy baja",AG27="Moderado"),AND(I27="Baja",AG27="Menor"),AND(I27="Baja",AG27="Moderado"),AND(I27="Media",AG27="Leve"),AND(I27="Media",AG27="Menor"),AND(I27="Media",AG27="Moderado"),AND(I27="Alta",AG27="Leve"),AND(I27="Alta",AG27="Menor")),"Moderado",IF(OR(AND(I27="Muy Baja",AG27="Mayor"),AND(I27="Baja",AG27="Mayor"),AND(I27="Media",AG27="Mayor"),AND(I27="Alta",AG27="Moderado"),AND(I27="Alta",AG27="Mayor"),AND(I27="Muy Alta",AG27="Leve"),AND(I27="Muy Alta",AG27="Menor"),AND(I27="Muy Alta",AG27="Moderado"),AND(I27="Muy Alta",AG27="Mayor")),"Alto",IF(OR(AND(I27="Muy Baja",AG27="Catastrófico"),AND(I27="Baja",AG27="Catastrófico"),AND(I27="Media",AG27="Catastrófico"),AND(I27="Alta",AG27="Catastrófico"),AND(I27="Muy Alta",AG27="Catastrófico")),"Extremo",""))))</f>
        <v>#REF!</v>
      </c>
      <c r="AJ27" s="456">
        <v>1</v>
      </c>
      <c r="AK27" s="457" t="s">
        <v>706</v>
      </c>
      <c r="AL27" s="456" t="str">
        <f t="shared" si="0"/>
        <v>Probabilidad</v>
      </c>
      <c r="AM27" s="462" t="s">
        <v>145</v>
      </c>
      <c r="AN27" s="462" t="s">
        <v>104</v>
      </c>
      <c r="AO27" s="463" t="str">
        <f t="shared" si="1"/>
        <v>30%</v>
      </c>
      <c r="AP27" s="462" t="s">
        <v>105</v>
      </c>
      <c r="AQ27" s="462" t="s">
        <v>106</v>
      </c>
      <c r="AR27" s="462" t="s">
        <v>107</v>
      </c>
      <c r="AS27" s="464">
        <f t="shared" si="2"/>
        <v>0.42</v>
      </c>
      <c r="AT27" s="465" t="str">
        <f t="shared" si="3"/>
        <v>Media</v>
      </c>
      <c r="AU27" s="463">
        <f t="shared" si="4"/>
        <v>0.42</v>
      </c>
      <c r="AV27" s="465" t="str">
        <f t="shared" si="5"/>
        <v/>
      </c>
      <c r="AW27" s="463" t="str">
        <f t="shared" si="6"/>
        <v/>
      </c>
      <c r="AX27" s="466" t="str">
        <f t="shared" si="7"/>
        <v/>
      </c>
      <c r="AY27" s="462" t="s">
        <v>108</v>
      </c>
      <c r="AZ27" s="457" t="s">
        <v>378</v>
      </c>
      <c r="BA27" s="456" t="s">
        <v>214</v>
      </c>
      <c r="BB27" s="467">
        <v>45017</v>
      </c>
      <c r="BC27" s="468">
        <v>45261</v>
      </c>
      <c r="BD27" s="457" t="s">
        <v>389</v>
      </c>
      <c r="BE27" s="456">
        <v>1</v>
      </c>
      <c r="BF27" s="456" t="s">
        <v>419</v>
      </c>
      <c r="BG27" s="456">
        <v>1</v>
      </c>
      <c r="BH27" s="456" t="s">
        <v>626</v>
      </c>
      <c r="BI27" s="456">
        <v>1</v>
      </c>
      <c r="BJ27" s="469" t="s">
        <v>627</v>
      </c>
      <c r="BK27" s="457" t="s">
        <v>902</v>
      </c>
      <c r="BL27" s="478" t="s">
        <v>707</v>
      </c>
      <c r="BM27" s="457" t="s">
        <v>903</v>
      </c>
      <c r="BN27" s="457" t="s">
        <v>904</v>
      </c>
      <c r="BO27" s="457" t="s">
        <v>905</v>
      </c>
      <c r="BP27" s="457" t="s">
        <v>396</v>
      </c>
      <c r="BQ27" s="457" t="s">
        <v>708</v>
      </c>
      <c r="BR27" s="457" t="s">
        <v>866</v>
      </c>
    </row>
    <row r="28" spans="1:70" ht="154.5" customHeight="1">
      <c r="A28" s="456"/>
      <c r="B28" s="457"/>
      <c r="C28" s="457"/>
      <c r="D28" s="457"/>
      <c r="E28" s="457"/>
      <c r="F28" s="457"/>
      <c r="G28" s="457"/>
      <c r="H28" s="456"/>
      <c r="I28" s="458"/>
      <c r="J28" s="459"/>
      <c r="K28" s="459"/>
      <c r="L28" s="459"/>
      <c r="M28" s="459"/>
      <c r="N28" s="459"/>
      <c r="O28" s="459"/>
      <c r="P28" s="459"/>
      <c r="Q28" s="459"/>
      <c r="R28" s="459"/>
      <c r="S28" s="459"/>
      <c r="T28" s="459"/>
      <c r="U28" s="459"/>
      <c r="V28" s="459"/>
      <c r="W28" s="459"/>
      <c r="X28" s="459"/>
      <c r="Y28" s="459"/>
      <c r="Z28" s="459"/>
      <c r="AA28" s="459"/>
      <c r="AB28" s="459"/>
      <c r="AC28" s="460"/>
      <c r="AD28" s="459"/>
      <c r="AE28" s="459"/>
      <c r="AF28" s="459"/>
      <c r="AG28" s="458"/>
      <c r="AH28" s="459"/>
      <c r="AI28" s="461"/>
      <c r="AJ28" s="456">
        <v>2</v>
      </c>
      <c r="AK28" s="457" t="s">
        <v>709</v>
      </c>
      <c r="AL28" s="456" t="str">
        <f t="shared" si="0"/>
        <v>Probabilidad</v>
      </c>
      <c r="AM28" s="462" t="s">
        <v>103</v>
      </c>
      <c r="AN28" s="462" t="s">
        <v>104</v>
      </c>
      <c r="AO28" s="463" t="str">
        <f t="shared" si="1"/>
        <v>40%</v>
      </c>
      <c r="AP28" s="462" t="s">
        <v>105</v>
      </c>
      <c r="AQ28" s="462" t="s">
        <v>106</v>
      </c>
      <c r="AR28" s="462" t="s">
        <v>107</v>
      </c>
      <c r="AS28" s="464">
        <f t="shared" si="2"/>
        <v>0</v>
      </c>
      <c r="AT28" s="465" t="str">
        <f t="shared" si="3"/>
        <v>Muy Baja</v>
      </c>
      <c r="AU28" s="463">
        <f t="shared" si="4"/>
        <v>0</v>
      </c>
      <c r="AV28" s="465" t="str">
        <f t="shared" si="5"/>
        <v>Leve</v>
      </c>
      <c r="AW28" s="463">
        <f t="shared" si="6"/>
        <v>0</v>
      </c>
      <c r="AX28" s="466" t="str">
        <f t="shared" si="7"/>
        <v>Bajo</v>
      </c>
      <c r="AY28" s="462" t="s">
        <v>108</v>
      </c>
      <c r="AZ28" s="457" t="s">
        <v>710</v>
      </c>
      <c r="BA28" s="456" t="s">
        <v>110</v>
      </c>
      <c r="BB28" s="467">
        <v>45017</v>
      </c>
      <c r="BC28" s="468">
        <v>45261</v>
      </c>
      <c r="BD28" s="457" t="s">
        <v>711</v>
      </c>
      <c r="BE28" s="456">
        <v>2</v>
      </c>
      <c r="BF28" s="457" t="s">
        <v>712</v>
      </c>
      <c r="BG28" s="456">
        <v>2</v>
      </c>
      <c r="BH28" s="456" t="s">
        <v>626</v>
      </c>
      <c r="BI28" s="456">
        <v>2</v>
      </c>
      <c r="BJ28" s="469" t="s">
        <v>627</v>
      </c>
      <c r="BK28" s="457" t="s">
        <v>906</v>
      </c>
      <c r="BL28" s="456" t="s">
        <v>217</v>
      </c>
      <c r="BM28" s="457" t="s">
        <v>907</v>
      </c>
      <c r="BN28" s="457" t="s">
        <v>713</v>
      </c>
      <c r="BO28" s="457" t="s">
        <v>908</v>
      </c>
      <c r="BP28" s="456" t="s">
        <v>217</v>
      </c>
      <c r="BQ28" s="457" t="s">
        <v>685</v>
      </c>
      <c r="BR28" s="457" t="s">
        <v>867</v>
      </c>
    </row>
    <row r="29" spans="1:70" ht="137.25" customHeight="1">
      <c r="A29" s="456"/>
      <c r="B29" s="457"/>
      <c r="C29" s="457"/>
      <c r="D29" s="457"/>
      <c r="E29" s="457"/>
      <c r="F29" s="457"/>
      <c r="G29" s="457"/>
      <c r="H29" s="456"/>
      <c r="I29" s="458"/>
      <c r="J29" s="459"/>
      <c r="K29" s="459"/>
      <c r="L29" s="459"/>
      <c r="M29" s="459"/>
      <c r="N29" s="459"/>
      <c r="O29" s="459"/>
      <c r="P29" s="459"/>
      <c r="Q29" s="459"/>
      <c r="R29" s="459"/>
      <c r="S29" s="459"/>
      <c r="T29" s="459"/>
      <c r="U29" s="459"/>
      <c r="V29" s="459"/>
      <c r="W29" s="459"/>
      <c r="X29" s="459"/>
      <c r="Y29" s="459"/>
      <c r="Z29" s="459"/>
      <c r="AA29" s="459"/>
      <c r="AB29" s="459"/>
      <c r="AC29" s="460"/>
      <c r="AD29" s="459"/>
      <c r="AE29" s="459"/>
      <c r="AF29" s="459"/>
      <c r="AG29" s="458"/>
      <c r="AH29" s="459"/>
      <c r="AI29" s="461"/>
      <c r="AJ29" s="456">
        <v>3</v>
      </c>
      <c r="AK29" s="457" t="s">
        <v>714</v>
      </c>
      <c r="AL29" s="456" t="str">
        <f t="shared" si="0"/>
        <v>Probabilidad</v>
      </c>
      <c r="AM29" s="462" t="s">
        <v>103</v>
      </c>
      <c r="AN29" s="462" t="s">
        <v>104</v>
      </c>
      <c r="AO29" s="463" t="str">
        <f t="shared" si="1"/>
        <v>40%</v>
      </c>
      <c r="AP29" s="462" t="s">
        <v>105</v>
      </c>
      <c r="AQ29" s="462" t="s">
        <v>106</v>
      </c>
      <c r="AR29" s="462" t="s">
        <v>107</v>
      </c>
      <c r="AS29" s="464">
        <f t="shared" si="2"/>
        <v>0</v>
      </c>
      <c r="AT29" s="465" t="str">
        <f t="shared" si="3"/>
        <v>Muy Baja</v>
      </c>
      <c r="AU29" s="463">
        <f t="shared" si="4"/>
        <v>0</v>
      </c>
      <c r="AV29" s="465" t="str">
        <f t="shared" si="5"/>
        <v>Leve</v>
      </c>
      <c r="AW29" s="463">
        <f t="shared" si="6"/>
        <v>0</v>
      </c>
      <c r="AX29" s="466" t="str">
        <f t="shared" si="7"/>
        <v>Bajo</v>
      </c>
      <c r="AY29" s="462" t="s">
        <v>108</v>
      </c>
      <c r="AZ29" s="457" t="s">
        <v>715</v>
      </c>
      <c r="BA29" s="456" t="s">
        <v>110</v>
      </c>
      <c r="BB29" s="467">
        <v>45017</v>
      </c>
      <c r="BC29" s="468">
        <v>45261</v>
      </c>
      <c r="BD29" s="457" t="s">
        <v>716</v>
      </c>
      <c r="BE29" s="456">
        <v>3</v>
      </c>
      <c r="BF29" s="457" t="s">
        <v>712</v>
      </c>
      <c r="BG29" s="456">
        <v>3</v>
      </c>
      <c r="BH29" s="456" t="s">
        <v>626</v>
      </c>
      <c r="BI29" s="456">
        <v>3</v>
      </c>
      <c r="BJ29" s="469" t="s">
        <v>627</v>
      </c>
      <c r="BK29" s="457" t="s">
        <v>909</v>
      </c>
      <c r="BL29" s="456" t="s">
        <v>217</v>
      </c>
      <c r="BM29" s="457" t="s">
        <v>910</v>
      </c>
      <c r="BN29" s="457" t="s">
        <v>717</v>
      </c>
      <c r="BO29" s="457" t="s">
        <v>911</v>
      </c>
      <c r="BP29" s="456" t="s">
        <v>217</v>
      </c>
      <c r="BQ29" s="457" t="s">
        <v>718</v>
      </c>
      <c r="BR29" s="457" t="s">
        <v>868</v>
      </c>
    </row>
    <row r="30" spans="1:70" ht="119.25" customHeight="1">
      <c r="A30" s="456">
        <v>6</v>
      </c>
      <c r="B30" s="457" t="s">
        <v>27</v>
      </c>
      <c r="C30" s="457" t="s">
        <v>130</v>
      </c>
      <c r="D30" s="457" t="s">
        <v>719</v>
      </c>
      <c r="E30" s="457" t="s">
        <v>720</v>
      </c>
      <c r="F30" s="457" t="s">
        <v>721</v>
      </c>
      <c r="G30" s="457" t="s">
        <v>15</v>
      </c>
      <c r="H30" s="456">
        <v>12</v>
      </c>
      <c r="I30" s="458" t="str">
        <f>IF(H30&lt;=0,"",IF(H30&lt;=2,"Muy Baja",IF(H30&lt;=24,"Baja",IF(H30&lt;=500,"Media",IF(H30&lt;=5000,"Alta","Muy Alta")))))</f>
        <v>Baja</v>
      </c>
      <c r="J30" s="459">
        <f>IF(I30="","",IF(I30="Muy Baja",0.2,IF(I30="Baja",0.4,IF(I30="Media",0.6,IF(I30="Alta",0.8,IF(I30="Muy Alta",1,))))))</f>
        <v>0.4</v>
      </c>
      <c r="K30" s="459" t="s">
        <v>620</v>
      </c>
      <c r="L30" s="459" t="s">
        <v>620</v>
      </c>
      <c r="M30" s="459" t="s">
        <v>621</v>
      </c>
      <c r="N30" s="459" t="s">
        <v>621</v>
      </c>
      <c r="O30" s="459" t="s">
        <v>620</v>
      </c>
      <c r="P30" s="459" t="s">
        <v>621</v>
      </c>
      <c r="Q30" s="459" t="s">
        <v>621</v>
      </c>
      <c r="R30" s="459" t="s">
        <v>621</v>
      </c>
      <c r="S30" s="459" t="s">
        <v>621</v>
      </c>
      <c r="T30" s="459" t="s">
        <v>620</v>
      </c>
      <c r="U30" s="459" t="s">
        <v>620</v>
      </c>
      <c r="V30" s="459" t="s">
        <v>620</v>
      </c>
      <c r="W30" s="459" t="s">
        <v>621</v>
      </c>
      <c r="X30" s="459" t="s">
        <v>620</v>
      </c>
      <c r="Y30" s="459" t="s">
        <v>621</v>
      </c>
      <c r="Z30" s="459" t="s">
        <v>621</v>
      </c>
      <c r="AA30" s="459" t="s">
        <v>621</v>
      </c>
      <c r="AB30" s="459" t="s">
        <v>621</v>
      </c>
      <c r="AC30" s="460">
        <f>COUNTIF(K30:AB31,"Si")</f>
        <v>7</v>
      </c>
      <c r="AD30" s="459" t="str">
        <f>IF(AC30&lt;=5,"Moderado",IF(AND(AC30&gt;=6,AC30&lt;=11),"Mayor",IF(AND(AC30&gt;=12,AC30&lt;=18),"Catastrofico")))</f>
        <v>Mayor</v>
      </c>
      <c r="AE30" s="459" t="s">
        <v>571</v>
      </c>
      <c r="AF30" s="459" t="str">
        <f>IF(NOT(ISERROR(MATCH(AE30,'[3]Tabla Impacto'!$B$152:$B$154,0))),'[3]Tabla Impacto'!$F$154&amp;"Por favor no seleccionar los criterios de impacto(Afectación Económica o presupuestal y Pérdida Reputacional)",AE30)</f>
        <v xml:space="preserve">     El riesgo afecta la imagen de alguna área de la organización</v>
      </c>
      <c r="AG30" s="458" t="e">
        <f>IF(OR(AF30='[3]Tabla Impacto'!$C$11,AF30='[3]Tabla Impacto'!$D$11),"Leve",IF(OR(AF30='[3]Tabla Impacto'!$C$12,AF30='[3]Tabla Impacto'!$D$12),"Menor",IF(OR(AF30='[3]Tabla Impacto'!$C$13,AF30='[3]Tabla Impacto'!$D$13),"Moderado",IF(OR(#REF!='[3]Tabla Impacto'!$C$14,AF30='[3]Tabla Impacto'!$D$14),"Mayor",IF(OR(AF30='[3]Tabla Impacto'!$C$15,#REF!='[3]Tabla Impacto'!$D$15),"Catastrófico","")))))</f>
        <v>#REF!</v>
      </c>
      <c r="AH30" s="459" t="e">
        <f>IF(AG30="","",IF(AG30="Leve",0.2,IF(AG30="Menor",0.4,IF(AG30="Moderado",0.6,IF(AG30="Mayor",0.8,IF(AG30="Catastrófico",1,))))))</f>
        <v>#REF!</v>
      </c>
      <c r="AI30" s="461" t="e">
        <f>IF(OR(AND(I30="Muy Baja",AG30="Leve"),AND(I30="Muy Baja",AG30="Menor"),AND(I30="Baja",AG30="Leve")),"Bajo",IF(OR(AND(I30="Muy baja",AG30="Moderado"),AND(I30="Baja",AG30="Menor"),AND(I30="Baja",AG30="Moderado"),AND(I30="Media",AG30="Leve"),AND(I30="Media",AG30="Menor"),AND(I30="Media",AG30="Moderado"),AND(I30="Alta",AG30="Leve"),AND(I30="Alta",AG30="Menor")),"Moderado",IF(OR(AND(I30="Muy Baja",AG30="Mayor"),AND(I30="Baja",AG30="Mayor"),AND(I30="Media",AG30="Mayor"),AND(I30="Alta",AG30="Moderado"),AND(I30="Alta",AG30="Mayor"),AND(I30="Muy Alta",AG30="Leve"),AND(I30="Muy Alta",AG30="Menor"),AND(I30="Muy Alta",AG30="Moderado"),AND(I30="Muy Alta",AG30="Mayor")),"Alto",IF(OR(AND(I30="Muy Baja",AG30="Catastrófico"),AND(I30="Baja",AG30="Catastrófico"),AND(I30="Media",AG30="Catastrófico"),AND(I30="Alta",AG30="Catastrófico"),AND(I30="Muy Alta",AG30="Catastrófico")),"Extremo",""))))</f>
        <v>#REF!</v>
      </c>
      <c r="AJ30" s="456">
        <v>1</v>
      </c>
      <c r="AK30" s="457" t="s">
        <v>722</v>
      </c>
      <c r="AL30" s="456" t="str">
        <f t="shared" si="0"/>
        <v>Probabilidad</v>
      </c>
      <c r="AM30" s="462" t="s">
        <v>145</v>
      </c>
      <c r="AN30" s="462" t="s">
        <v>104</v>
      </c>
      <c r="AO30" s="463" t="str">
        <f t="shared" si="1"/>
        <v>30%</v>
      </c>
      <c r="AP30" s="462" t="s">
        <v>105</v>
      </c>
      <c r="AQ30" s="462" t="s">
        <v>106</v>
      </c>
      <c r="AR30" s="462" t="s">
        <v>107</v>
      </c>
      <c r="AS30" s="464">
        <f t="shared" si="2"/>
        <v>0.28000000000000003</v>
      </c>
      <c r="AT30" s="465" t="str">
        <f t="shared" si="3"/>
        <v>Baja</v>
      </c>
      <c r="AU30" s="463">
        <f t="shared" si="4"/>
        <v>0.28000000000000003</v>
      </c>
      <c r="AV30" s="465" t="str">
        <f t="shared" si="5"/>
        <v/>
      </c>
      <c r="AW30" s="463" t="str">
        <f t="shared" si="6"/>
        <v/>
      </c>
      <c r="AX30" s="466" t="str">
        <f t="shared" si="7"/>
        <v/>
      </c>
      <c r="AY30" s="462" t="s">
        <v>108</v>
      </c>
      <c r="AZ30" s="457" t="s">
        <v>723</v>
      </c>
      <c r="BA30" s="456" t="s">
        <v>110</v>
      </c>
      <c r="BB30" s="467">
        <v>45017</v>
      </c>
      <c r="BC30" s="468">
        <v>45261</v>
      </c>
      <c r="BD30" s="457" t="s">
        <v>724</v>
      </c>
      <c r="BE30" s="456">
        <v>1</v>
      </c>
      <c r="BF30" s="457" t="s">
        <v>725</v>
      </c>
      <c r="BG30" s="456">
        <v>1</v>
      </c>
      <c r="BH30" s="456" t="s">
        <v>626</v>
      </c>
      <c r="BI30" s="456">
        <v>1</v>
      </c>
      <c r="BJ30" s="469" t="s">
        <v>627</v>
      </c>
      <c r="BK30" s="456"/>
      <c r="BL30" s="456"/>
      <c r="BM30" s="457" t="s">
        <v>726</v>
      </c>
      <c r="BN30" s="457" t="s">
        <v>727</v>
      </c>
      <c r="BO30" s="479" t="s">
        <v>875</v>
      </c>
      <c r="BP30" s="456"/>
      <c r="BQ30" s="457" t="s">
        <v>728</v>
      </c>
      <c r="BR30" s="457" t="s">
        <v>869</v>
      </c>
    </row>
    <row r="31" spans="1:70" ht="139.5" customHeight="1">
      <c r="A31" s="456"/>
      <c r="B31" s="457"/>
      <c r="C31" s="457"/>
      <c r="D31" s="457"/>
      <c r="E31" s="457"/>
      <c r="F31" s="457"/>
      <c r="G31" s="457"/>
      <c r="H31" s="456"/>
      <c r="I31" s="458"/>
      <c r="J31" s="459"/>
      <c r="K31" s="459"/>
      <c r="L31" s="459"/>
      <c r="M31" s="459"/>
      <c r="N31" s="459"/>
      <c r="O31" s="459"/>
      <c r="P31" s="459"/>
      <c r="Q31" s="459"/>
      <c r="R31" s="459"/>
      <c r="S31" s="459"/>
      <c r="T31" s="459"/>
      <c r="U31" s="459"/>
      <c r="V31" s="459"/>
      <c r="W31" s="459"/>
      <c r="X31" s="459"/>
      <c r="Y31" s="459"/>
      <c r="Z31" s="459"/>
      <c r="AA31" s="459"/>
      <c r="AB31" s="459"/>
      <c r="AC31" s="460"/>
      <c r="AD31" s="459"/>
      <c r="AE31" s="459"/>
      <c r="AF31" s="459"/>
      <c r="AG31" s="458"/>
      <c r="AH31" s="459"/>
      <c r="AI31" s="461"/>
      <c r="AJ31" s="456">
        <v>2</v>
      </c>
      <c r="AK31" s="457" t="s">
        <v>729</v>
      </c>
      <c r="AL31" s="456" t="str">
        <f t="shared" si="0"/>
        <v>Probabilidad</v>
      </c>
      <c r="AM31" s="462" t="s">
        <v>103</v>
      </c>
      <c r="AN31" s="462" t="s">
        <v>104</v>
      </c>
      <c r="AO31" s="463" t="str">
        <f t="shared" si="1"/>
        <v>40%</v>
      </c>
      <c r="AP31" s="462" t="s">
        <v>105</v>
      </c>
      <c r="AQ31" s="462" t="s">
        <v>106</v>
      </c>
      <c r="AR31" s="462" t="s">
        <v>107</v>
      </c>
      <c r="AS31" s="464">
        <f t="shared" si="2"/>
        <v>0</v>
      </c>
      <c r="AT31" s="465" t="str">
        <f t="shared" si="3"/>
        <v>Muy Baja</v>
      </c>
      <c r="AU31" s="463">
        <f t="shared" si="4"/>
        <v>0</v>
      </c>
      <c r="AV31" s="465" t="str">
        <f t="shared" si="5"/>
        <v>Leve</v>
      </c>
      <c r="AW31" s="463">
        <f t="shared" si="6"/>
        <v>0</v>
      </c>
      <c r="AX31" s="466" t="str">
        <f t="shared" si="7"/>
        <v>Bajo</v>
      </c>
      <c r="AY31" s="462" t="s">
        <v>108</v>
      </c>
      <c r="AZ31" s="457" t="s">
        <v>729</v>
      </c>
      <c r="BA31" s="456" t="s">
        <v>110</v>
      </c>
      <c r="BB31" s="467">
        <v>45017</v>
      </c>
      <c r="BC31" s="468">
        <v>45261</v>
      </c>
      <c r="BD31" s="457" t="s">
        <v>730</v>
      </c>
      <c r="BE31" s="456">
        <v>2</v>
      </c>
      <c r="BF31" s="457" t="s">
        <v>731</v>
      </c>
      <c r="BG31" s="456">
        <v>2</v>
      </c>
      <c r="BH31" s="456" t="s">
        <v>626</v>
      </c>
      <c r="BI31" s="456">
        <v>2</v>
      </c>
      <c r="BJ31" s="469" t="s">
        <v>627</v>
      </c>
      <c r="BK31" s="456"/>
      <c r="BL31" s="456"/>
      <c r="BM31" s="457" t="s">
        <v>726</v>
      </c>
      <c r="BN31" s="457" t="s">
        <v>727</v>
      </c>
      <c r="BO31" s="479" t="s">
        <v>876</v>
      </c>
      <c r="BP31" s="477" t="s">
        <v>732</v>
      </c>
      <c r="BQ31" s="457" t="s">
        <v>733</v>
      </c>
      <c r="BR31" s="457" t="s">
        <v>870</v>
      </c>
    </row>
    <row r="32" spans="1:70" ht="159.75" customHeight="1">
      <c r="A32" s="456">
        <v>7</v>
      </c>
      <c r="B32" s="457" t="s">
        <v>734</v>
      </c>
      <c r="C32" s="457" t="s">
        <v>96</v>
      </c>
      <c r="D32" s="457" t="s">
        <v>735</v>
      </c>
      <c r="E32" s="457" t="s">
        <v>736</v>
      </c>
      <c r="F32" s="457" t="s">
        <v>737</v>
      </c>
      <c r="G32" s="457" t="s">
        <v>15</v>
      </c>
      <c r="H32" s="456">
        <v>130</v>
      </c>
      <c r="I32" s="458" t="str">
        <f t="shared" ref="I32:I36" si="8">IF(H32&lt;=0,"",IF(H32&lt;=2,"Muy Baja",IF(H32&lt;=24,"Baja",IF(H32&lt;=500,"Media",IF(H32&lt;=5000,"Alta","Muy Alta")))))</f>
        <v>Media</v>
      </c>
      <c r="J32" s="459">
        <f t="shared" ref="J32:J36" si="9">IF(I32="","",IF(I32="Muy Baja",0.2,IF(I32="Baja",0.4,IF(I32="Media",0.6,IF(I32="Alta",0.8,IF(I32="Muy Alta",1,))))))</f>
        <v>0.6</v>
      </c>
      <c r="K32" s="459" t="s">
        <v>620</v>
      </c>
      <c r="L32" s="459" t="s">
        <v>620</v>
      </c>
      <c r="M32" s="459" t="s">
        <v>620</v>
      </c>
      <c r="N32" s="459" t="s">
        <v>620</v>
      </c>
      <c r="O32" s="459" t="s">
        <v>620</v>
      </c>
      <c r="P32" s="459" t="s">
        <v>620</v>
      </c>
      <c r="Q32" s="459" t="s">
        <v>620</v>
      </c>
      <c r="R32" s="459" t="s">
        <v>621</v>
      </c>
      <c r="S32" s="459" t="s">
        <v>621</v>
      </c>
      <c r="T32" s="459" t="s">
        <v>620</v>
      </c>
      <c r="U32" s="459" t="s">
        <v>620</v>
      </c>
      <c r="V32" s="459" t="s">
        <v>620</v>
      </c>
      <c r="W32" s="459" t="s">
        <v>620</v>
      </c>
      <c r="X32" s="459" t="s">
        <v>620</v>
      </c>
      <c r="Y32" s="459" t="s">
        <v>620</v>
      </c>
      <c r="Z32" s="459" t="s">
        <v>621</v>
      </c>
      <c r="AA32" s="459" t="s">
        <v>621</v>
      </c>
      <c r="AB32" s="459" t="s">
        <v>621</v>
      </c>
      <c r="AC32" s="460">
        <f t="shared" ref="AC32:AC35" si="10">COUNTIF(K32:AB32,"Si")</f>
        <v>13</v>
      </c>
      <c r="AD32" s="459" t="str">
        <f t="shared" ref="AD32:AD36" si="11">IF(AC32&lt;=5,"Moderado",IF(AND(AC32&gt;=6,AC32&lt;=11),"Mayor",IF(AND(AC32&gt;=12,AC32&lt;=18),"Catastrofico")))</f>
        <v>Catastrofico</v>
      </c>
      <c r="AE32" s="459" t="s">
        <v>738</v>
      </c>
      <c r="AF32" s="459" t="s">
        <v>739</v>
      </c>
      <c r="AG32" s="458" t="s">
        <v>740</v>
      </c>
      <c r="AH32" s="459">
        <f t="shared" ref="AH32:AH36" si="12">IF(AG32="","",IF(AG32="Leve",0.2,IF(AG32="Menor",0.4,IF(AG32="Moderado",0.6,IF(AG32="Mayor",0.8,IF(AG32="Catastrófico",1,))))))</f>
        <v>0</v>
      </c>
      <c r="AI32" s="461" t="str">
        <f t="shared" ref="AI32:AI36" si="13">IF(OR(AND(I32="Muy Baja",AG32="Leve"),AND(I32="Muy Baja",AG32="Menor"),AND(I32="Baja",AG32="Leve")),"Bajo",IF(OR(AND(I32="Muy baja",AG32="Moderado"),AND(I32="Baja",AG32="Menor"),AND(I32="Baja",AG32="Moderado"),AND(I32="Media",AG32="Leve"),AND(I32="Media",AG32="Menor"),AND(I32="Media",AG32="Moderado"),AND(I32="Alta",AG32="Leve"),AND(I32="Alta",AG32="Menor")),"Moderado",IF(OR(AND(I32="Muy Baja",AG32="Mayor"),AND(I32="Baja",AG32="Mayor"),AND(I32="Media",AG32="Mayor"),AND(I32="Alta",AG32="Moderado"),AND(I32="Alta",AG32="Mayor"),AND(I32="Muy Alta",AG32="Leve"),AND(I32="Muy Alta",AG32="Menor"),AND(I32="Muy Alta",AG32="Moderado"),AND(I32="Muy Alta",AG32="Mayor")),"Alto",IF(OR(AND(I32="Muy Baja",AG32="Catastrófico"),AND(I32="Baja",AG32="Catastrófico"),AND(I32="Media",AG32="Catastrófico"),AND(I32="Alta",AG32="Catastrófico"),AND(I32="Muy Alta",AG32="Catastrófico")),"Extremo",""))))</f>
        <v/>
      </c>
      <c r="AJ32" s="456">
        <v>1</v>
      </c>
      <c r="AK32" s="457" t="s">
        <v>741</v>
      </c>
      <c r="AL32" s="456" t="str">
        <f t="shared" si="0"/>
        <v>Probabilidad</v>
      </c>
      <c r="AM32" s="462" t="s">
        <v>103</v>
      </c>
      <c r="AN32" s="462" t="s">
        <v>104</v>
      </c>
      <c r="AO32" s="463" t="str">
        <f t="shared" si="1"/>
        <v>40%</v>
      </c>
      <c r="AP32" s="462" t="s">
        <v>105</v>
      </c>
      <c r="AQ32" s="462" t="s">
        <v>106</v>
      </c>
      <c r="AR32" s="462" t="s">
        <v>107</v>
      </c>
      <c r="AS32" s="464">
        <f t="shared" si="2"/>
        <v>0.36</v>
      </c>
      <c r="AT32" s="465" t="str">
        <f t="shared" si="3"/>
        <v>Baja</v>
      </c>
      <c r="AU32" s="463">
        <f t="shared" si="4"/>
        <v>0.36</v>
      </c>
      <c r="AV32" s="465" t="str">
        <f t="shared" si="5"/>
        <v>Leve</v>
      </c>
      <c r="AW32" s="463">
        <f t="shared" si="6"/>
        <v>0</v>
      </c>
      <c r="AX32" s="466" t="str">
        <f t="shared" si="7"/>
        <v>Bajo</v>
      </c>
      <c r="AY32" s="462" t="s">
        <v>108</v>
      </c>
      <c r="AZ32" s="457" t="s">
        <v>741</v>
      </c>
      <c r="BA32" s="456" t="s">
        <v>110</v>
      </c>
      <c r="BB32" s="467">
        <v>45017</v>
      </c>
      <c r="BC32" s="468">
        <v>45261</v>
      </c>
      <c r="BD32" s="457" t="s">
        <v>742</v>
      </c>
      <c r="BE32" s="456">
        <v>1</v>
      </c>
      <c r="BF32" s="457" t="s">
        <v>743</v>
      </c>
      <c r="BG32" s="456">
        <v>1</v>
      </c>
      <c r="BH32" s="456" t="s">
        <v>626</v>
      </c>
      <c r="BI32" s="456">
        <v>1</v>
      </c>
      <c r="BJ32" s="469" t="s">
        <v>627</v>
      </c>
      <c r="BK32" s="457" t="s">
        <v>912</v>
      </c>
      <c r="BL32" s="457" t="s">
        <v>744</v>
      </c>
      <c r="BM32" s="457" t="s">
        <v>745</v>
      </c>
      <c r="BN32" s="457" t="s">
        <v>746</v>
      </c>
      <c r="BO32" s="479" t="s">
        <v>877</v>
      </c>
      <c r="BP32" s="471" t="s">
        <v>747</v>
      </c>
      <c r="BQ32" s="457" t="s">
        <v>748</v>
      </c>
      <c r="BR32" s="457" t="s">
        <v>871</v>
      </c>
    </row>
    <row r="33" spans="1:70" ht="124.5" customHeight="1">
      <c r="A33" s="456">
        <v>8</v>
      </c>
      <c r="B33" s="457" t="s">
        <v>734</v>
      </c>
      <c r="C33" s="457" t="s">
        <v>96</v>
      </c>
      <c r="D33" s="457" t="s">
        <v>749</v>
      </c>
      <c r="E33" s="457" t="s">
        <v>750</v>
      </c>
      <c r="F33" s="457" t="s">
        <v>751</v>
      </c>
      <c r="G33" s="457" t="s">
        <v>15</v>
      </c>
      <c r="H33" s="456">
        <v>130</v>
      </c>
      <c r="I33" s="458" t="str">
        <f t="shared" si="8"/>
        <v>Media</v>
      </c>
      <c r="J33" s="459">
        <f t="shared" si="9"/>
        <v>0.6</v>
      </c>
      <c r="K33" s="459" t="s">
        <v>620</v>
      </c>
      <c r="L33" s="459" t="s">
        <v>620</v>
      </c>
      <c r="M33" s="459" t="s">
        <v>620</v>
      </c>
      <c r="N33" s="459" t="s">
        <v>620</v>
      </c>
      <c r="O33" s="459" t="s">
        <v>620</v>
      </c>
      <c r="P33" s="459" t="s">
        <v>620</v>
      </c>
      <c r="Q33" s="459" t="s">
        <v>620</v>
      </c>
      <c r="R33" s="459" t="s">
        <v>621</v>
      </c>
      <c r="S33" s="459" t="s">
        <v>621</v>
      </c>
      <c r="T33" s="459" t="s">
        <v>620</v>
      </c>
      <c r="U33" s="459" t="s">
        <v>620</v>
      </c>
      <c r="V33" s="459" t="s">
        <v>620</v>
      </c>
      <c r="W33" s="459" t="s">
        <v>620</v>
      </c>
      <c r="X33" s="459" t="s">
        <v>620</v>
      </c>
      <c r="Y33" s="459" t="s">
        <v>620</v>
      </c>
      <c r="Z33" s="459" t="s">
        <v>621</v>
      </c>
      <c r="AA33" s="459" t="s">
        <v>621</v>
      </c>
      <c r="AB33" s="459" t="s">
        <v>621</v>
      </c>
      <c r="AC33" s="460">
        <f t="shared" si="10"/>
        <v>13</v>
      </c>
      <c r="AD33" s="459" t="str">
        <f t="shared" si="11"/>
        <v>Catastrofico</v>
      </c>
      <c r="AE33" s="459" t="s">
        <v>362</v>
      </c>
      <c r="AF33" s="459" t="s">
        <v>752</v>
      </c>
      <c r="AG33" s="458" t="s">
        <v>740</v>
      </c>
      <c r="AH33" s="459">
        <f t="shared" si="12"/>
        <v>0</v>
      </c>
      <c r="AI33" s="461" t="str">
        <f t="shared" si="13"/>
        <v/>
      </c>
      <c r="AJ33" s="456">
        <v>1</v>
      </c>
      <c r="AK33" s="457" t="s">
        <v>753</v>
      </c>
      <c r="AL33" s="456" t="str">
        <f t="shared" si="0"/>
        <v>Probabilidad</v>
      </c>
      <c r="AM33" s="462" t="s">
        <v>145</v>
      </c>
      <c r="AN33" s="462" t="s">
        <v>104</v>
      </c>
      <c r="AO33" s="463" t="str">
        <f t="shared" si="1"/>
        <v>30%</v>
      </c>
      <c r="AP33" s="462" t="s">
        <v>105</v>
      </c>
      <c r="AQ33" s="462" t="s">
        <v>106</v>
      </c>
      <c r="AR33" s="462" t="s">
        <v>107</v>
      </c>
      <c r="AS33" s="464">
        <f t="shared" si="2"/>
        <v>0.42</v>
      </c>
      <c r="AT33" s="465" t="str">
        <f t="shared" si="3"/>
        <v>Media</v>
      </c>
      <c r="AU33" s="463">
        <f t="shared" si="4"/>
        <v>0.42</v>
      </c>
      <c r="AV33" s="465" t="str">
        <f t="shared" si="5"/>
        <v>Leve</v>
      </c>
      <c r="AW33" s="463">
        <f t="shared" si="6"/>
        <v>0</v>
      </c>
      <c r="AX33" s="466" t="str">
        <f t="shared" si="7"/>
        <v>Moderado</v>
      </c>
      <c r="AY33" s="462" t="s">
        <v>108</v>
      </c>
      <c r="AZ33" s="457" t="s">
        <v>753</v>
      </c>
      <c r="BA33" s="456" t="s">
        <v>110</v>
      </c>
      <c r="BB33" s="467">
        <v>45017</v>
      </c>
      <c r="BC33" s="468">
        <v>45261</v>
      </c>
      <c r="BD33" s="457" t="s">
        <v>742</v>
      </c>
      <c r="BE33" s="456">
        <v>1</v>
      </c>
      <c r="BF33" s="457" t="s">
        <v>754</v>
      </c>
      <c r="BG33" s="456">
        <v>1</v>
      </c>
      <c r="BH33" s="456" t="s">
        <v>626</v>
      </c>
      <c r="BI33" s="456">
        <v>1</v>
      </c>
      <c r="BJ33" s="469" t="s">
        <v>627</v>
      </c>
      <c r="BK33" s="457" t="s">
        <v>913</v>
      </c>
      <c r="BL33" s="457" t="s">
        <v>755</v>
      </c>
      <c r="BM33" s="457" t="s">
        <v>914</v>
      </c>
      <c r="BN33" s="457" t="s">
        <v>756</v>
      </c>
      <c r="BO33" s="479" t="s">
        <v>878</v>
      </c>
      <c r="BP33" s="477" t="s">
        <v>757</v>
      </c>
      <c r="BQ33" s="457" t="s">
        <v>758</v>
      </c>
      <c r="BR33" s="457" t="s">
        <v>872</v>
      </c>
    </row>
    <row r="34" spans="1:70" ht="219.75" customHeight="1">
      <c r="A34" s="456">
        <v>9</v>
      </c>
      <c r="B34" s="457" t="s">
        <v>734</v>
      </c>
      <c r="C34" s="457" t="s">
        <v>96</v>
      </c>
      <c r="D34" s="457" t="s">
        <v>759</v>
      </c>
      <c r="E34" s="457" t="s">
        <v>760</v>
      </c>
      <c r="F34" s="457" t="s">
        <v>761</v>
      </c>
      <c r="G34" s="457" t="s">
        <v>15</v>
      </c>
      <c r="H34" s="456">
        <v>50</v>
      </c>
      <c r="I34" s="458" t="str">
        <f t="shared" si="8"/>
        <v>Media</v>
      </c>
      <c r="J34" s="459">
        <f t="shared" si="9"/>
        <v>0.6</v>
      </c>
      <c r="K34" s="459" t="s">
        <v>620</v>
      </c>
      <c r="L34" s="459" t="s">
        <v>620</v>
      </c>
      <c r="M34" s="459" t="s">
        <v>620</v>
      </c>
      <c r="N34" s="459" t="s">
        <v>620</v>
      </c>
      <c r="O34" s="459" t="s">
        <v>620</v>
      </c>
      <c r="P34" s="459" t="s">
        <v>620</v>
      </c>
      <c r="Q34" s="459" t="s">
        <v>620</v>
      </c>
      <c r="R34" s="459" t="s">
        <v>621</v>
      </c>
      <c r="S34" s="459" t="s">
        <v>621</v>
      </c>
      <c r="T34" s="459" t="s">
        <v>620</v>
      </c>
      <c r="U34" s="459" t="s">
        <v>620</v>
      </c>
      <c r="V34" s="459" t="s">
        <v>620</v>
      </c>
      <c r="W34" s="459" t="s">
        <v>620</v>
      </c>
      <c r="X34" s="459" t="s">
        <v>620</v>
      </c>
      <c r="Y34" s="459" t="s">
        <v>620</v>
      </c>
      <c r="Z34" s="459" t="s">
        <v>621</v>
      </c>
      <c r="AA34" s="459" t="s">
        <v>621</v>
      </c>
      <c r="AB34" s="459" t="s">
        <v>621</v>
      </c>
      <c r="AC34" s="470">
        <f t="shared" si="10"/>
        <v>13</v>
      </c>
      <c r="AD34" s="459" t="str">
        <f t="shared" si="11"/>
        <v>Catastrofico</v>
      </c>
      <c r="AE34" s="459" t="s">
        <v>362</v>
      </c>
      <c r="AF34" s="459" t="s">
        <v>752</v>
      </c>
      <c r="AG34" s="458" t="s">
        <v>740</v>
      </c>
      <c r="AH34" s="459">
        <f t="shared" si="12"/>
        <v>0</v>
      </c>
      <c r="AI34" s="461" t="str">
        <f t="shared" si="13"/>
        <v/>
      </c>
      <c r="AJ34" s="456">
        <v>1</v>
      </c>
      <c r="AK34" s="457" t="s">
        <v>762</v>
      </c>
      <c r="AL34" s="456" t="str">
        <f t="shared" si="0"/>
        <v>Probabilidad</v>
      </c>
      <c r="AM34" s="462" t="s">
        <v>145</v>
      </c>
      <c r="AN34" s="462" t="s">
        <v>104</v>
      </c>
      <c r="AO34" s="463" t="str">
        <f t="shared" si="1"/>
        <v>30%</v>
      </c>
      <c r="AP34" s="462" t="s">
        <v>105</v>
      </c>
      <c r="AQ34" s="462" t="s">
        <v>106</v>
      </c>
      <c r="AR34" s="462" t="s">
        <v>107</v>
      </c>
      <c r="AS34" s="464">
        <f t="shared" si="2"/>
        <v>0.42</v>
      </c>
      <c r="AT34" s="465" t="str">
        <f t="shared" si="3"/>
        <v>Media</v>
      </c>
      <c r="AU34" s="463">
        <f t="shared" si="4"/>
        <v>0.42</v>
      </c>
      <c r="AV34" s="465" t="str">
        <f t="shared" si="5"/>
        <v>Leve</v>
      </c>
      <c r="AW34" s="463">
        <f t="shared" si="6"/>
        <v>0</v>
      </c>
      <c r="AX34" s="466" t="str">
        <f t="shared" si="7"/>
        <v>Moderado</v>
      </c>
      <c r="AY34" s="462" t="s">
        <v>108</v>
      </c>
      <c r="AZ34" s="457" t="s">
        <v>763</v>
      </c>
      <c r="BA34" s="456" t="s">
        <v>214</v>
      </c>
      <c r="BB34" s="467">
        <v>45017</v>
      </c>
      <c r="BC34" s="468">
        <v>45261</v>
      </c>
      <c r="BD34" s="457" t="s">
        <v>458</v>
      </c>
      <c r="BE34" s="456">
        <v>1</v>
      </c>
      <c r="BF34" s="457" t="s">
        <v>764</v>
      </c>
      <c r="BG34" s="456">
        <v>1</v>
      </c>
      <c r="BH34" s="456" t="s">
        <v>626</v>
      </c>
      <c r="BI34" s="456">
        <v>1</v>
      </c>
      <c r="BJ34" s="469" t="s">
        <v>627</v>
      </c>
      <c r="BK34" s="457" t="s">
        <v>915</v>
      </c>
      <c r="BL34" s="456" t="s">
        <v>217</v>
      </c>
      <c r="BM34" s="457" t="s">
        <v>916</v>
      </c>
      <c r="BN34" s="457" t="s">
        <v>765</v>
      </c>
      <c r="BO34" s="479" t="s">
        <v>879</v>
      </c>
      <c r="BP34" s="477" t="s">
        <v>757</v>
      </c>
      <c r="BQ34" s="457" t="s">
        <v>766</v>
      </c>
      <c r="BR34" s="457" t="s">
        <v>873</v>
      </c>
    </row>
    <row r="35" spans="1:70" ht="197.25" customHeight="1">
      <c r="A35" s="456">
        <v>10</v>
      </c>
      <c r="B35" s="457" t="s">
        <v>29</v>
      </c>
      <c r="C35" s="457" t="s">
        <v>96</v>
      </c>
      <c r="D35" s="457" t="s">
        <v>767</v>
      </c>
      <c r="E35" s="457" t="s">
        <v>768</v>
      </c>
      <c r="F35" s="457" t="s">
        <v>769</v>
      </c>
      <c r="G35" s="457" t="s">
        <v>15</v>
      </c>
      <c r="H35" s="456">
        <v>36</v>
      </c>
      <c r="I35" s="458" t="str">
        <f t="shared" si="8"/>
        <v>Media</v>
      </c>
      <c r="J35" s="459">
        <f t="shared" si="9"/>
        <v>0.6</v>
      </c>
      <c r="K35" s="459" t="s">
        <v>620</v>
      </c>
      <c r="L35" s="459" t="s">
        <v>620</v>
      </c>
      <c r="M35" s="459" t="s">
        <v>621</v>
      </c>
      <c r="N35" s="459" t="s">
        <v>621</v>
      </c>
      <c r="O35" s="459" t="s">
        <v>620</v>
      </c>
      <c r="P35" s="459" t="s">
        <v>620</v>
      </c>
      <c r="Q35" s="459" t="s">
        <v>620</v>
      </c>
      <c r="R35" s="459" t="s">
        <v>621</v>
      </c>
      <c r="S35" s="459" t="s">
        <v>621</v>
      </c>
      <c r="T35" s="459" t="s">
        <v>620</v>
      </c>
      <c r="U35" s="459" t="s">
        <v>620</v>
      </c>
      <c r="V35" s="459" t="s">
        <v>620</v>
      </c>
      <c r="W35" s="459" t="s">
        <v>621</v>
      </c>
      <c r="X35" s="459" t="s">
        <v>621</v>
      </c>
      <c r="Y35" s="459" t="s">
        <v>621</v>
      </c>
      <c r="Z35" s="459" t="s">
        <v>621</v>
      </c>
      <c r="AA35" s="459" t="s">
        <v>621</v>
      </c>
      <c r="AB35" s="459" t="s">
        <v>621</v>
      </c>
      <c r="AC35" s="460">
        <f t="shared" si="10"/>
        <v>8</v>
      </c>
      <c r="AD35" s="459" t="str">
        <f t="shared" si="11"/>
        <v>Mayor</v>
      </c>
      <c r="AE35" s="459" t="s">
        <v>101</v>
      </c>
      <c r="AF35" s="459" t="s">
        <v>770</v>
      </c>
      <c r="AG35" s="458" t="s">
        <v>740</v>
      </c>
      <c r="AH35" s="459">
        <f t="shared" si="12"/>
        <v>0</v>
      </c>
      <c r="AI35" s="461" t="str">
        <f t="shared" si="13"/>
        <v/>
      </c>
      <c r="AJ35" s="456">
        <v>1</v>
      </c>
      <c r="AK35" s="457" t="s">
        <v>771</v>
      </c>
      <c r="AL35" s="456" t="str">
        <f t="shared" si="0"/>
        <v>Probabilidad</v>
      </c>
      <c r="AM35" s="462" t="s">
        <v>103</v>
      </c>
      <c r="AN35" s="462" t="s">
        <v>104</v>
      </c>
      <c r="AO35" s="463" t="str">
        <f t="shared" si="1"/>
        <v>40%</v>
      </c>
      <c r="AP35" s="462" t="s">
        <v>105</v>
      </c>
      <c r="AQ35" s="462" t="s">
        <v>106</v>
      </c>
      <c r="AR35" s="462" t="s">
        <v>107</v>
      </c>
      <c r="AS35" s="464">
        <f t="shared" si="2"/>
        <v>0.36</v>
      </c>
      <c r="AT35" s="465" t="str">
        <f t="shared" si="3"/>
        <v>Baja</v>
      </c>
      <c r="AU35" s="463">
        <f t="shared" si="4"/>
        <v>0.36</v>
      </c>
      <c r="AV35" s="465" t="str">
        <f t="shared" si="5"/>
        <v>Leve</v>
      </c>
      <c r="AW35" s="463">
        <f t="shared" si="6"/>
        <v>0</v>
      </c>
      <c r="AX35" s="466" t="str">
        <f t="shared" si="7"/>
        <v>Bajo</v>
      </c>
      <c r="AY35" s="462" t="s">
        <v>108</v>
      </c>
      <c r="AZ35" s="457" t="s">
        <v>772</v>
      </c>
      <c r="BA35" s="456" t="s">
        <v>110</v>
      </c>
      <c r="BB35" s="467">
        <v>45017</v>
      </c>
      <c r="BC35" s="468">
        <v>45261</v>
      </c>
      <c r="BD35" s="457" t="s">
        <v>773</v>
      </c>
      <c r="BE35" s="456">
        <v>1</v>
      </c>
      <c r="BF35" s="457" t="s">
        <v>764</v>
      </c>
      <c r="BG35" s="456">
        <v>1</v>
      </c>
      <c r="BH35" s="456" t="s">
        <v>626</v>
      </c>
      <c r="BI35" s="456">
        <v>1</v>
      </c>
      <c r="BJ35" s="469" t="s">
        <v>627</v>
      </c>
      <c r="BK35" s="457" t="s">
        <v>917</v>
      </c>
      <c r="BL35" s="457" t="s">
        <v>774</v>
      </c>
      <c r="BM35" s="457" t="s">
        <v>775</v>
      </c>
      <c r="BN35" s="457" t="s">
        <v>776</v>
      </c>
      <c r="BO35" s="479" t="s">
        <v>880</v>
      </c>
      <c r="BP35" s="477" t="s">
        <v>777</v>
      </c>
      <c r="BQ35" s="457" t="s">
        <v>881</v>
      </c>
      <c r="BR35" s="457" t="s">
        <v>874</v>
      </c>
    </row>
    <row r="36" spans="1:70" ht="75.75" hidden="1" customHeight="1">
      <c r="A36" s="406">
        <v>11</v>
      </c>
      <c r="B36" s="407" t="s">
        <v>580</v>
      </c>
      <c r="C36" s="407" t="s">
        <v>130</v>
      </c>
      <c r="D36" s="407" t="s">
        <v>778</v>
      </c>
      <c r="E36" s="407" t="s">
        <v>779</v>
      </c>
      <c r="F36" s="407" t="s">
        <v>780</v>
      </c>
      <c r="G36" s="407" t="s">
        <v>15</v>
      </c>
      <c r="H36" s="408">
        <v>3</v>
      </c>
      <c r="I36" s="409" t="str">
        <f t="shared" si="8"/>
        <v>Baja</v>
      </c>
      <c r="J36" s="410">
        <f t="shared" si="9"/>
        <v>0.4</v>
      </c>
      <c r="K36" s="410" t="s">
        <v>620</v>
      </c>
      <c r="L36" s="410" t="s">
        <v>620</v>
      </c>
      <c r="M36" s="410" t="s">
        <v>620</v>
      </c>
      <c r="N36" s="410" t="s">
        <v>620</v>
      </c>
      <c r="O36" s="410" t="s">
        <v>620</v>
      </c>
      <c r="P36" s="410" t="s">
        <v>620</v>
      </c>
      <c r="Q36" s="410" t="s">
        <v>621</v>
      </c>
      <c r="R36" s="410" t="s">
        <v>620</v>
      </c>
      <c r="S36" s="410" t="s">
        <v>620</v>
      </c>
      <c r="T36" s="410" t="s">
        <v>620</v>
      </c>
      <c r="U36" s="410" t="s">
        <v>620</v>
      </c>
      <c r="V36" s="410" t="s">
        <v>620</v>
      </c>
      <c r="W36" s="410" t="s">
        <v>620</v>
      </c>
      <c r="X36" s="410" t="s">
        <v>620</v>
      </c>
      <c r="Y36" s="410" t="s">
        <v>620</v>
      </c>
      <c r="Z36" s="410" t="s">
        <v>621</v>
      </c>
      <c r="AA36" s="410" t="s">
        <v>620</v>
      </c>
      <c r="AB36" s="410" t="s">
        <v>620</v>
      </c>
      <c r="AC36" s="411">
        <f>COUNTIF(K36:AB37,"Si")</f>
        <v>16</v>
      </c>
      <c r="AD36" s="410" t="str">
        <f t="shared" si="11"/>
        <v>Catastrofico</v>
      </c>
      <c r="AE36" s="410" t="s">
        <v>557</v>
      </c>
      <c r="AF36" s="410" t="s">
        <v>781</v>
      </c>
      <c r="AG36" s="409" t="s">
        <v>740</v>
      </c>
      <c r="AH36" s="410">
        <f t="shared" si="12"/>
        <v>0</v>
      </c>
      <c r="AI36" s="412" t="str">
        <f t="shared" si="13"/>
        <v/>
      </c>
      <c r="AJ36" s="408">
        <v>1</v>
      </c>
      <c r="AK36" s="450" t="s">
        <v>782</v>
      </c>
      <c r="AL36" s="408" t="str">
        <f t="shared" si="0"/>
        <v>Probabilidad</v>
      </c>
      <c r="AM36" s="413" t="s">
        <v>103</v>
      </c>
      <c r="AN36" s="413" t="s">
        <v>104</v>
      </c>
      <c r="AO36" s="414" t="str">
        <f t="shared" si="1"/>
        <v>40%</v>
      </c>
      <c r="AP36" s="413" t="s">
        <v>105</v>
      </c>
      <c r="AQ36" s="413" t="s">
        <v>106</v>
      </c>
      <c r="AR36" s="413" t="s">
        <v>107</v>
      </c>
      <c r="AS36" s="415">
        <f t="shared" si="2"/>
        <v>0.24</v>
      </c>
      <c r="AT36" s="416" t="str">
        <f t="shared" si="3"/>
        <v>Baja</v>
      </c>
      <c r="AU36" s="414">
        <f t="shared" si="4"/>
        <v>0.24</v>
      </c>
      <c r="AV36" s="416" t="str">
        <f t="shared" si="5"/>
        <v>Leve</v>
      </c>
      <c r="AW36" s="414">
        <f t="shared" si="6"/>
        <v>0</v>
      </c>
      <c r="AX36" s="417" t="str">
        <f t="shared" si="7"/>
        <v>Bajo</v>
      </c>
      <c r="AY36" s="413" t="s">
        <v>108</v>
      </c>
      <c r="AZ36" s="418" t="s">
        <v>782</v>
      </c>
      <c r="BA36" s="408" t="s">
        <v>214</v>
      </c>
      <c r="BB36" s="419">
        <v>45017</v>
      </c>
      <c r="BC36" s="404">
        <v>45261</v>
      </c>
      <c r="BD36" s="418" t="s">
        <v>783</v>
      </c>
      <c r="BE36" s="408">
        <v>1</v>
      </c>
      <c r="BF36" s="408" t="s">
        <v>784</v>
      </c>
      <c r="BG36" s="408">
        <v>1</v>
      </c>
      <c r="BH36" s="408" t="s">
        <v>626</v>
      </c>
      <c r="BI36" s="408">
        <v>1</v>
      </c>
      <c r="BJ36" s="420" t="s">
        <v>627</v>
      </c>
      <c r="BK36" s="389"/>
      <c r="BL36" s="390"/>
      <c r="BM36" s="390"/>
      <c r="BN36" s="421"/>
    </row>
    <row r="37" spans="1:70" ht="91.5" hidden="1" customHeight="1">
      <c r="A37" s="408"/>
      <c r="B37" s="392"/>
      <c r="C37" s="392"/>
      <c r="D37" s="392"/>
      <c r="E37" s="392"/>
      <c r="F37" s="392"/>
      <c r="G37" s="392"/>
      <c r="H37" s="393"/>
      <c r="I37" s="394"/>
      <c r="J37" s="395"/>
      <c r="K37" s="395"/>
      <c r="L37" s="395"/>
      <c r="M37" s="395"/>
      <c r="N37" s="395"/>
      <c r="O37" s="395"/>
      <c r="P37" s="395"/>
      <c r="Q37" s="395"/>
      <c r="R37" s="395"/>
      <c r="S37" s="395"/>
      <c r="T37" s="395"/>
      <c r="U37" s="395"/>
      <c r="V37" s="395"/>
      <c r="W37" s="395"/>
      <c r="X37" s="395"/>
      <c r="Y37" s="395"/>
      <c r="Z37" s="395"/>
      <c r="AA37" s="395"/>
      <c r="AB37" s="395"/>
      <c r="AC37" s="422"/>
      <c r="AD37" s="395"/>
      <c r="AE37" s="395"/>
      <c r="AF37" s="395"/>
      <c r="AG37" s="394"/>
      <c r="AH37" s="395"/>
      <c r="AI37" s="396"/>
      <c r="AJ37" s="393">
        <v>2</v>
      </c>
      <c r="AK37" s="451" t="s">
        <v>785</v>
      </c>
      <c r="AL37" s="393" t="str">
        <f t="shared" si="0"/>
        <v>Probabilidad</v>
      </c>
      <c r="AM37" s="397" t="s">
        <v>103</v>
      </c>
      <c r="AN37" s="397" t="s">
        <v>104</v>
      </c>
      <c r="AO37" s="398" t="str">
        <f t="shared" si="1"/>
        <v>40%</v>
      </c>
      <c r="AP37" s="397" t="s">
        <v>105</v>
      </c>
      <c r="AQ37" s="397" t="s">
        <v>106</v>
      </c>
      <c r="AR37" s="397" t="s">
        <v>107</v>
      </c>
      <c r="AS37" s="399">
        <f t="shared" si="2"/>
        <v>0</v>
      </c>
      <c r="AT37" s="400" t="str">
        <f t="shared" si="3"/>
        <v>Muy Baja</v>
      </c>
      <c r="AU37" s="398">
        <f t="shared" si="4"/>
        <v>0</v>
      </c>
      <c r="AV37" s="400" t="str">
        <f t="shared" si="5"/>
        <v>Leve</v>
      </c>
      <c r="AW37" s="398">
        <f t="shared" si="6"/>
        <v>0</v>
      </c>
      <c r="AX37" s="401" t="str">
        <f t="shared" si="7"/>
        <v>Bajo</v>
      </c>
      <c r="AY37" s="397" t="s">
        <v>108</v>
      </c>
      <c r="AZ37" s="402" t="s">
        <v>785</v>
      </c>
      <c r="BA37" s="393" t="s">
        <v>214</v>
      </c>
      <c r="BB37" s="403">
        <v>45017</v>
      </c>
      <c r="BC37" s="423">
        <v>45261</v>
      </c>
      <c r="BD37" s="402" t="s">
        <v>783</v>
      </c>
      <c r="BE37" s="393">
        <v>2</v>
      </c>
      <c r="BF37" s="393" t="s">
        <v>784</v>
      </c>
      <c r="BG37" s="393">
        <v>2</v>
      </c>
      <c r="BH37" s="393" t="s">
        <v>626</v>
      </c>
      <c r="BI37" s="393">
        <v>2</v>
      </c>
      <c r="BJ37" s="405" t="s">
        <v>627</v>
      </c>
      <c r="BK37" s="424"/>
      <c r="BL37" s="425"/>
      <c r="BM37" s="425"/>
      <c r="BN37" s="426"/>
    </row>
    <row r="38" spans="1:70" ht="27.75" customHeight="1">
      <c r="A38" s="427"/>
      <c r="B38" s="427"/>
      <c r="C38" s="427"/>
      <c r="D38" s="427"/>
      <c r="E38" s="427"/>
      <c r="G38" s="428"/>
    </row>
    <row r="39" spans="1:70" ht="16.5" customHeight="1">
      <c r="A39" s="427"/>
      <c r="B39" s="427"/>
      <c r="C39" s="427"/>
      <c r="D39" s="427"/>
      <c r="E39" s="427"/>
      <c r="G39" s="428"/>
    </row>
    <row r="40" spans="1:70" ht="16.5" customHeight="1">
      <c r="A40" s="427"/>
      <c r="B40" s="427"/>
      <c r="C40" s="427"/>
      <c r="D40" s="427"/>
      <c r="E40" s="427"/>
      <c r="G40" s="428"/>
    </row>
    <row r="41" spans="1:70" ht="16.5" customHeight="1">
      <c r="A41" s="427"/>
      <c r="B41" s="427"/>
      <c r="C41" s="427"/>
      <c r="D41" s="427"/>
      <c r="E41" s="427"/>
      <c r="G41" s="428"/>
    </row>
    <row r="42" spans="1:70" ht="16.5" customHeight="1">
      <c r="A42" s="427"/>
      <c r="B42" s="427"/>
      <c r="C42" s="427"/>
      <c r="D42" s="427"/>
      <c r="E42" s="427"/>
      <c r="G42" s="428"/>
    </row>
    <row r="43" spans="1:70" ht="16.5" customHeight="1">
      <c r="A43" s="427"/>
      <c r="B43" s="427"/>
      <c r="C43" s="427"/>
      <c r="D43" s="427"/>
      <c r="E43" s="427"/>
      <c r="G43" s="428"/>
    </row>
    <row r="44" spans="1:70" ht="16.5" customHeight="1">
      <c r="A44" s="427"/>
      <c r="B44" s="427"/>
      <c r="C44" s="427"/>
      <c r="D44" s="427"/>
      <c r="E44" s="427"/>
      <c r="G44" s="428"/>
    </row>
    <row r="45" spans="1:70" ht="16.5" customHeight="1">
      <c r="A45" s="427"/>
      <c r="B45" s="427"/>
      <c r="C45" s="427"/>
      <c r="D45" s="427"/>
      <c r="E45" s="427"/>
      <c r="G45" s="428"/>
    </row>
    <row r="46" spans="1:70" ht="16.5" customHeight="1">
      <c r="A46" s="427"/>
      <c r="B46" s="427"/>
      <c r="C46" s="427"/>
      <c r="D46" s="427"/>
      <c r="E46" s="427"/>
      <c r="G46" s="428"/>
    </row>
    <row r="47" spans="1:70" ht="16.5" customHeight="1">
      <c r="A47" s="427"/>
      <c r="B47" s="427"/>
      <c r="C47" s="427"/>
      <c r="D47" s="427"/>
      <c r="E47" s="427"/>
      <c r="G47" s="428"/>
    </row>
    <row r="48" spans="1:70" ht="16.5" customHeight="1">
      <c r="A48" s="427"/>
      <c r="B48" s="427"/>
      <c r="C48" s="427"/>
      <c r="D48" s="427"/>
      <c r="E48" s="427"/>
      <c r="G48" s="428"/>
    </row>
    <row r="49" spans="1:7" ht="16.5" customHeight="1">
      <c r="A49" s="427"/>
      <c r="B49" s="427"/>
      <c r="C49" s="427"/>
      <c r="D49" s="427"/>
      <c r="E49" s="427"/>
      <c r="G49" s="428"/>
    </row>
    <row r="50" spans="1:7" ht="16.5" customHeight="1">
      <c r="A50" s="427"/>
      <c r="B50" s="427"/>
      <c r="C50" s="427"/>
      <c r="D50" s="427"/>
      <c r="E50" s="427"/>
      <c r="G50" s="428"/>
    </row>
    <row r="51" spans="1:7" ht="16.5" customHeight="1">
      <c r="A51" s="427"/>
      <c r="B51" s="427"/>
      <c r="C51" s="427"/>
      <c r="D51" s="427"/>
      <c r="E51" s="427"/>
      <c r="G51" s="428"/>
    </row>
    <row r="52" spans="1:7" ht="16.5" customHeight="1">
      <c r="A52" s="427"/>
      <c r="B52" s="427"/>
      <c r="C52" s="427"/>
      <c r="D52" s="427"/>
      <c r="E52" s="427"/>
      <c r="G52" s="428"/>
    </row>
    <row r="53" spans="1:7" ht="16.5" customHeight="1">
      <c r="A53" s="427"/>
      <c r="B53" s="427"/>
      <c r="C53" s="427"/>
      <c r="D53" s="427"/>
      <c r="E53" s="427"/>
      <c r="G53" s="428"/>
    </row>
    <row r="54" spans="1:7" ht="16.5" customHeight="1">
      <c r="A54" s="427"/>
      <c r="B54" s="427"/>
      <c r="C54" s="427"/>
      <c r="D54" s="427"/>
      <c r="E54" s="427"/>
      <c r="G54" s="428"/>
    </row>
    <row r="55" spans="1:7" ht="16.5" customHeight="1">
      <c r="A55" s="427"/>
      <c r="B55" s="427"/>
      <c r="C55" s="427"/>
      <c r="D55" s="427"/>
      <c r="E55" s="427"/>
      <c r="G55" s="428"/>
    </row>
    <row r="56" spans="1:7" ht="16.5" customHeight="1">
      <c r="A56" s="427"/>
      <c r="B56" s="427"/>
      <c r="C56" s="427"/>
      <c r="D56" s="427"/>
      <c r="E56" s="427"/>
      <c r="G56" s="428"/>
    </row>
    <row r="57" spans="1:7" ht="16.5" customHeight="1">
      <c r="A57" s="427"/>
      <c r="B57" s="427"/>
      <c r="C57" s="427"/>
      <c r="D57" s="427"/>
      <c r="E57" s="427"/>
      <c r="G57" s="428"/>
    </row>
    <row r="58" spans="1:7" ht="16.5" customHeight="1">
      <c r="A58" s="427"/>
      <c r="B58" s="427"/>
      <c r="C58" s="427"/>
      <c r="D58" s="427"/>
      <c r="E58" s="427"/>
      <c r="G58" s="428"/>
    </row>
    <row r="59" spans="1:7" ht="16.5" customHeight="1">
      <c r="A59" s="427"/>
      <c r="B59" s="427"/>
      <c r="C59" s="427"/>
      <c r="D59" s="427"/>
      <c r="E59" s="427"/>
      <c r="G59" s="428"/>
    </row>
    <row r="60" spans="1:7" ht="16.5" customHeight="1">
      <c r="A60" s="427"/>
      <c r="B60" s="427"/>
      <c r="C60" s="427"/>
      <c r="D60" s="427"/>
      <c r="E60" s="427"/>
      <c r="G60" s="428"/>
    </row>
    <row r="61" spans="1:7" ht="16.5" customHeight="1">
      <c r="A61" s="427"/>
      <c r="B61" s="427"/>
      <c r="C61" s="427"/>
      <c r="D61" s="427"/>
      <c r="E61" s="427"/>
      <c r="G61" s="428"/>
    </row>
    <row r="62" spans="1:7" ht="16.5" customHeight="1">
      <c r="A62" s="427"/>
      <c r="B62" s="427"/>
      <c r="C62" s="427"/>
      <c r="D62" s="427"/>
      <c r="E62" s="427"/>
      <c r="G62" s="428"/>
    </row>
    <row r="63" spans="1:7" ht="16.5" customHeight="1">
      <c r="A63" s="427"/>
      <c r="B63" s="427"/>
      <c r="C63" s="427"/>
      <c r="D63" s="427"/>
      <c r="E63" s="427"/>
      <c r="G63" s="428"/>
    </row>
    <row r="64" spans="1:7" ht="16.5" customHeight="1">
      <c r="A64" s="427"/>
      <c r="B64" s="427"/>
      <c r="C64" s="427"/>
      <c r="D64" s="427"/>
      <c r="E64" s="427"/>
      <c r="G64" s="428"/>
    </row>
    <row r="65" spans="1:7" ht="16.5" customHeight="1">
      <c r="A65" s="427"/>
      <c r="B65" s="427"/>
      <c r="C65" s="427"/>
      <c r="D65" s="427"/>
      <c r="E65" s="427"/>
      <c r="G65" s="428"/>
    </row>
    <row r="66" spans="1:7" ht="16.5" customHeight="1">
      <c r="A66" s="427"/>
      <c r="B66" s="427"/>
      <c r="C66" s="427"/>
      <c r="D66" s="427"/>
      <c r="E66" s="427"/>
      <c r="G66" s="428"/>
    </row>
    <row r="67" spans="1:7" ht="16.5" customHeight="1">
      <c r="A67" s="427"/>
      <c r="B67" s="427"/>
      <c r="C67" s="427"/>
      <c r="D67" s="427"/>
      <c r="E67" s="427"/>
      <c r="G67" s="428"/>
    </row>
    <row r="68" spans="1:7" ht="16.5" customHeight="1">
      <c r="A68" s="427"/>
      <c r="B68" s="427"/>
      <c r="C68" s="427"/>
      <c r="D68" s="427"/>
      <c r="E68" s="427"/>
      <c r="G68" s="428"/>
    </row>
    <row r="69" spans="1:7" ht="16.5" customHeight="1">
      <c r="A69" s="427"/>
      <c r="B69" s="427"/>
      <c r="C69" s="427"/>
      <c r="D69" s="427"/>
      <c r="E69" s="427"/>
      <c r="G69" s="428"/>
    </row>
    <row r="70" spans="1:7" ht="16.5" customHeight="1">
      <c r="A70" s="427"/>
      <c r="B70" s="427"/>
      <c r="C70" s="427"/>
      <c r="D70" s="427"/>
      <c r="E70" s="427"/>
      <c r="G70" s="428"/>
    </row>
    <row r="71" spans="1:7" ht="16.5" customHeight="1">
      <c r="A71" s="427"/>
      <c r="B71" s="427"/>
      <c r="C71" s="427"/>
      <c r="D71" s="427"/>
      <c r="E71" s="427"/>
      <c r="G71" s="428"/>
    </row>
    <row r="72" spans="1:7" ht="16.5" customHeight="1">
      <c r="A72" s="427"/>
      <c r="B72" s="427"/>
      <c r="C72" s="427"/>
      <c r="D72" s="427"/>
      <c r="E72" s="427"/>
      <c r="G72" s="428"/>
    </row>
    <row r="73" spans="1:7" ht="16.5" customHeight="1">
      <c r="A73" s="427"/>
      <c r="B73" s="427"/>
      <c r="C73" s="427"/>
      <c r="D73" s="427"/>
      <c r="E73" s="427"/>
      <c r="G73" s="428"/>
    </row>
    <row r="74" spans="1:7" ht="16.5" customHeight="1">
      <c r="A74" s="427"/>
      <c r="B74" s="427"/>
      <c r="C74" s="427"/>
      <c r="D74" s="427"/>
      <c r="E74" s="427"/>
      <c r="G74" s="428"/>
    </row>
    <row r="75" spans="1:7" ht="16.5" customHeight="1">
      <c r="A75" s="427"/>
      <c r="B75" s="427"/>
      <c r="C75" s="427"/>
      <c r="D75" s="427"/>
      <c r="E75" s="427"/>
      <c r="G75" s="428"/>
    </row>
    <row r="76" spans="1:7" ht="16.5" customHeight="1">
      <c r="A76" s="427"/>
      <c r="B76" s="427"/>
      <c r="C76" s="427"/>
      <c r="D76" s="427"/>
      <c r="E76" s="427"/>
      <c r="G76" s="428"/>
    </row>
    <row r="77" spans="1:7" ht="16.5" customHeight="1">
      <c r="A77" s="427"/>
      <c r="B77" s="427"/>
      <c r="C77" s="427"/>
      <c r="D77" s="427"/>
      <c r="E77" s="427"/>
      <c r="G77" s="428"/>
    </row>
    <row r="78" spans="1:7" ht="16.5" customHeight="1">
      <c r="A78" s="427"/>
      <c r="B78" s="427"/>
      <c r="C78" s="427"/>
      <c r="D78" s="427"/>
      <c r="E78" s="427"/>
      <c r="G78" s="428"/>
    </row>
    <row r="79" spans="1:7" ht="16.5" customHeight="1">
      <c r="A79" s="427"/>
      <c r="B79" s="427"/>
      <c r="C79" s="427"/>
      <c r="D79" s="427"/>
      <c r="E79" s="427"/>
      <c r="G79" s="428"/>
    </row>
    <row r="80" spans="1:7" ht="16.5" customHeight="1">
      <c r="A80" s="427"/>
      <c r="B80" s="427"/>
      <c r="C80" s="427"/>
      <c r="D80" s="427"/>
      <c r="E80" s="427"/>
      <c r="G80" s="428"/>
    </row>
    <row r="81" spans="1:7" ht="16.5" customHeight="1">
      <c r="A81" s="427"/>
      <c r="B81" s="427"/>
      <c r="C81" s="427"/>
      <c r="D81" s="427"/>
      <c r="E81" s="427"/>
      <c r="G81" s="428"/>
    </row>
    <row r="82" spans="1:7" ht="16.5" customHeight="1">
      <c r="A82" s="427"/>
      <c r="B82" s="427"/>
      <c r="C82" s="427"/>
      <c r="D82" s="427"/>
      <c r="E82" s="427"/>
      <c r="G82" s="428"/>
    </row>
    <row r="83" spans="1:7" ht="16.5" customHeight="1">
      <c r="A83" s="427"/>
      <c r="B83" s="427"/>
      <c r="C83" s="427"/>
      <c r="D83" s="427"/>
      <c r="E83" s="427"/>
      <c r="G83" s="428"/>
    </row>
    <row r="84" spans="1:7" ht="16.5" customHeight="1">
      <c r="A84" s="427"/>
      <c r="B84" s="427"/>
      <c r="C84" s="427"/>
      <c r="D84" s="427"/>
      <c r="E84" s="427"/>
      <c r="G84" s="428"/>
    </row>
    <row r="85" spans="1:7" ht="16.5" customHeight="1">
      <c r="A85" s="427"/>
      <c r="B85" s="427"/>
      <c r="C85" s="427"/>
      <c r="D85" s="427"/>
      <c r="E85" s="427"/>
      <c r="G85" s="428"/>
    </row>
    <row r="86" spans="1:7" ht="16.5" customHeight="1">
      <c r="A86" s="427"/>
      <c r="B86" s="427"/>
      <c r="C86" s="427"/>
      <c r="D86" s="427"/>
      <c r="E86" s="427"/>
      <c r="G86" s="428"/>
    </row>
    <row r="87" spans="1:7" ht="16.5" customHeight="1">
      <c r="A87" s="427"/>
      <c r="B87" s="427"/>
      <c r="C87" s="427"/>
      <c r="D87" s="427"/>
      <c r="E87" s="427"/>
      <c r="G87" s="428"/>
    </row>
    <row r="88" spans="1:7" ht="16.5" customHeight="1">
      <c r="A88" s="427"/>
      <c r="B88" s="427"/>
      <c r="C88" s="427"/>
      <c r="D88" s="427"/>
      <c r="E88" s="427"/>
      <c r="G88" s="428"/>
    </row>
    <row r="89" spans="1:7" ht="16.5" customHeight="1">
      <c r="A89" s="427"/>
      <c r="B89" s="427"/>
      <c r="C89" s="427"/>
      <c r="D89" s="427"/>
      <c r="E89" s="427"/>
      <c r="G89" s="428"/>
    </row>
    <row r="90" spans="1:7" ht="16.5" customHeight="1">
      <c r="A90" s="427"/>
      <c r="B90" s="427"/>
      <c r="C90" s="427"/>
      <c r="D90" s="427"/>
      <c r="E90" s="427"/>
      <c r="G90" s="428"/>
    </row>
    <row r="91" spans="1:7" ht="16.5" customHeight="1">
      <c r="A91" s="427"/>
      <c r="B91" s="427"/>
      <c r="C91" s="427"/>
      <c r="D91" s="427"/>
      <c r="E91" s="427"/>
      <c r="G91" s="428"/>
    </row>
    <row r="92" spans="1:7" ht="16.5" customHeight="1">
      <c r="A92" s="427"/>
      <c r="B92" s="427"/>
      <c r="C92" s="427"/>
      <c r="D92" s="427"/>
      <c r="E92" s="427"/>
      <c r="G92" s="428"/>
    </row>
    <row r="93" spans="1:7" ht="16.5" customHeight="1">
      <c r="A93" s="427"/>
      <c r="B93" s="427"/>
      <c r="C93" s="427"/>
      <c r="D93" s="427"/>
      <c r="E93" s="427"/>
      <c r="G93" s="428"/>
    </row>
    <row r="94" spans="1:7" ht="16.5" customHeight="1">
      <c r="A94" s="427"/>
      <c r="B94" s="427"/>
      <c r="C94" s="427"/>
      <c r="D94" s="427"/>
      <c r="E94" s="427"/>
      <c r="G94" s="428"/>
    </row>
    <row r="95" spans="1:7" ht="16.5" customHeight="1">
      <c r="A95" s="427"/>
      <c r="B95" s="427"/>
      <c r="C95" s="427"/>
      <c r="D95" s="427"/>
      <c r="E95" s="427"/>
      <c r="G95" s="428"/>
    </row>
    <row r="96" spans="1:7" ht="16.5" customHeight="1">
      <c r="A96" s="427"/>
      <c r="B96" s="427"/>
      <c r="C96" s="427"/>
      <c r="D96" s="427"/>
      <c r="E96" s="427"/>
      <c r="G96" s="428"/>
    </row>
    <row r="97" spans="1:7" ht="16.5" customHeight="1">
      <c r="A97" s="427"/>
      <c r="B97" s="427"/>
      <c r="C97" s="427"/>
      <c r="D97" s="427"/>
      <c r="E97" s="427"/>
      <c r="G97" s="428"/>
    </row>
    <row r="98" spans="1:7" ht="16.5" customHeight="1">
      <c r="A98" s="427"/>
      <c r="B98" s="427"/>
      <c r="C98" s="427"/>
      <c r="D98" s="427"/>
      <c r="E98" s="427"/>
      <c r="G98" s="428"/>
    </row>
    <row r="99" spans="1:7" ht="16.5" customHeight="1">
      <c r="A99" s="427"/>
      <c r="B99" s="427"/>
      <c r="C99" s="427"/>
      <c r="D99" s="427"/>
      <c r="E99" s="427"/>
      <c r="G99" s="428"/>
    </row>
    <row r="100" spans="1:7" ht="16.5" customHeight="1">
      <c r="A100" s="427"/>
      <c r="B100" s="427"/>
      <c r="C100" s="427"/>
      <c r="D100" s="427"/>
      <c r="E100" s="427"/>
      <c r="G100" s="428"/>
    </row>
    <row r="101" spans="1:7" ht="16.5" customHeight="1">
      <c r="A101" s="427"/>
      <c r="B101" s="427"/>
      <c r="C101" s="427"/>
      <c r="D101" s="427"/>
      <c r="E101" s="427"/>
      <c r="G101" s="428"/>
    </row>
    <row r="102" spans="1:7" ht="16.5" customHeight="1">
      <c r="A102" s="427"/>
      <c r="B102" s="427"/>
      <c r="C102" s="427"/>
      <c r="D102" s="427"/>
      <c r="E102" s="427"/>
      <c r="G102" s="428"/>
    </row>
    <row r="103" spans="1:7" ht="16.5" customHeight="1">
      <c r="A103" s="427"/>
      <c r="B103" s="427"/>
      <c r="C103" s="427"/>
      <c r="D103" s="427"/>
      <c r="E103" s="427"/>
      <c r="G103" s="428"/>
    </row>
    <row r="104" spans="1:7" ht="16.5" customHeight="1">
      <c r="A104" s="427"/>
      <c r="B104" s="427"/>
      <c r="C104" s="427"/>
      <c r="D104" s="427"/>
      <c r="E104" s="427"/>
      <c r="G104" s="428"/>
    </row>
    <row r="105" spans="1:7" ht="16.5" customHeight="1">
      <c r="A105" s="427"/>
      <c r="B105" s="427"/>
      <c r="C105" s="427"/>
      <c r="D105" s="427"/>
      <c r="E105" s="427"/>
      <c r="G105" s="428"/>
    </row>
    <row r="106" spans="1:7" ht="16.5" customHeight="1">
      <c r="A106" s="427"/>
      <c r="B106" s="427"/>
      <c r="C106" s="427"/>
      <c r="D106" s="427"/>
      <c r="E106" s="427"/>
      <c r="G106" s="428"/>
    </row>
    <row r="107" spans="1:7" ht="16.5" customHeight="1">
      <c r="A107" s="427"/>
      <c r="B107" s="427"/>
      <c r="C107" s="427"/>
      <c r="D107" s="427"/>
      <c r="E107" s="427"/>
      <c r="G107" s="428"/>
    </row>
    <row r="108" spans="1:7" ht="16.5" customHeight="1">
      <c r="A108" s="427"/>
      <c r="B108" s="427"/>
      <c r="C108" s="427"/>
      <c r="D108" s="427"/>
      <c r="E108" s="427"/>
      <c r="G108" s="428"/>
    </row>
    <row r="109" spans="1:7" ht="16.5" customHeight="1">
      <c r="A109" s="427"/>
      <c r="B109" s="427"/>
      <c r="C109" s="427"/>
      <c r="D109" s="427"/>
      <c r="E109" s="427"/>
      <c r="G109" s="428"/>
    </row>
    <row r="110" spans="1:7" ht="16.5" customHeight="1">
      <c r="A110" s="427"/>
      <c r="B110" s="427"/>
      <c r="C110" s="427"/>
      <c r="D110" s="427"/>
      <c r="E110" s="427"/>
      <c r="G110" s="428"/>
    </row>
    <row r="111" spans="1:7" ht="16.5" customHeight="1">
      <c r="A111" s="427"/>
      <c r="B111" s="427"/>
      <c r="C111" s="427"/>
      <c r="D111" s="427"/>
      <c r="E111" s="427"/>
      <c r="G111" s="428"/>
    </row>
    <row r="112" spans="1:7" ht="16.5" customHeight="1">
      <c r="A112" s="427"/>
      <c r="B112" s="427"/>
      <c r="C112" s="427"/>
      <c r="D112" s="427"/>
      <c r="E112" s="427"/>
      <c r="G112" s="428"/>
    </row>
    <row r="113" spans="1:7" ht="16.5" customHeight="1">
      <c r="A113" s="427"/>
      <c r="B113" s="427"/>
      <c r="C113" s="427"/>
      <c r="D113" s="427"/>
      <c r="E113" s="427"/>
      <c r="G113" s="428"/>
    </row>
    <row r="114" spans="1:7" ht="16.5" customHeight="1">
      <c r="A114" s="427"/>
      <c r="B114" s="427"/>
      <c r="C114" s="427"/>
      <c r="D114" s="427"/>
      <c r="E114" s="427"/>
      <c r="G114" s="428"/>
    </row>
    <row r="115" spans="1:7" ht="16.5" customHeight="1">
      <c r="A115" s="427"/>
      <c r="B115" s="427"/>
      <c r="C115" s="427"/>
      <c r="D115" s="427"/>
      <c r="E115" s="427"/>
      <c r="G115" s="428"/>
    </row>
    <row r="116" spans="1:7" ht="16.5" customHeight="1">
      <c r="A116" s="427"/>
      <c r="B116" s="427"/>
      <c r="C116" s="427"/>
      <c r="D116" s="427"/>
      <c r="E116" s="427"/>
      <c r="G116" s="428"/>
    </row>
    <row r="117" spans="1:7" ht="16.5" customHeight="1">
      <c r="A117" s="427"/>
      <c r="B117" s="427"/>
      <c r="C117" s="427"/>
      <c r="D117" s="427"/>
      <c r="E117" s="427"/>
      <c r="G117" s="428"/>
    </row>
    <row r="118" spans="1:7" ht="16.5" customHeight="1">
      <c r="A118" s="427"/>
      <c r="B118" s="427"/>
      <c r="C118" s="427"/>
      <c r="D118" s="427"/>
      <c r="E118" s="427"/>
      <c r="G118" s="428"/>
    </row>
    <row r="119" spans="1:7" ht="16.5" customHeight="1">
      <c r="A119" s="427"/>
      <c r="B119" s="427"/>
      <c r="C119" s="427"/>
      <c r="D119" s="427"/>
      <c r="E119" s="427"/>
      <c r="G119" s="428"/>
    </row>
    <row r="120" spans="1:7" ht="16.5" customHeight="1">
      <c r="A120" s="427"/>
      <c r="B120" s="427"/>
      <c r="C120" s="427"/>
      <c r="D120" s="427"/>
      <c r="E120" s="427"/>
      <c r="G120" s="428"/>
    </row>
    <row r="121" spans="1:7" ht="16.5" customHeight="1">
      <c r="A121" s="427"/>
      <c r="B121" s="427"/>
      <c r="C121" s="427"/>
      <c r="D121" s="427"/>
      <c r="E121" s="427"/>
      <c r="G121" s="428"/>
    </row>
    <row r="122" spans="1:7" ht="16.5" customHeight="1">
      <c r="A122" s="427"/>
      <c r="B122" s="427"/>
      <c r="C122" s="427"/>
      <c r="D122" s="427"/>
      <c r="E122" s="427"/>
      <c r="G122" s="428"/>
    </row>
    <row r="123" spans="1:7" ht="16.5" customHeight="1">
      <c r="A123" s="427"/>
      <c r="B123" s="427"/>
      <c r="C123" s="427"/>
      <c r="D123" s="427"/>
      <c r="E123" s="427"/>
      <c r="G123" s="428"/>
    </row>
    <row r="124" spans="1:7" ht="16.5" customHeight="1">
      <c r="A124" s="427"/>
      <c r="B124" s="427"/>
      <c r="C124" s="427"/>
      <c r="D124" s="427"/>
      <c r="E124" s="427"/>
      <c r="G124" s="428"/>
    </row>
    <row r="125" spans="1:7" ht="16.5" customHeight="1">
      <c r="A125" s="427"/>
      <c r="B125" s="427"/>
      <c r="C125" s="427"/>
      <c r="D125" s="427"/>
      <c r="E125" s="427"/>
      <c r="G125" s="428"/>
    </row>
    <row r="126" spans="1:7" ht="16.5" customHeight="1">
      <c r="A126" s="427"/>
      <c r="B126" s="427"/>
      <c r="C126" s="427"/>
      <c r="D126" s="427"/>
      <c r="E126" s="427"/>
      <c r="G126" s="428"/>
    </row>
    <row r="127" spans="1:7" ht="16.5" customHeight="1">
      <c r="A127" s="427"/>
      <c r="B127" s="427"/>
      <c r="C127" s="427"/>
      <c r="D127" s="427"/>
      <c r="E127" s="427"/>
      <c r="G127" s="428"/>
    </row>
    <row r="128" spans="1:7" ht="16.5" customHeight="1">
      <c r="A128" s="427"/>
      <c r="B128" s="427"/>
      <c r="C128" s="427"/>
      <c r="D128" s="427"/>
      <c r="E128" s="427"/>
      <c r="G128" s="428"/>
    </row>
    <row r="129" spans="1:7" ht="16.5" customHeight="1">
      <c r="A129" s="427"/>
      <c r="B129" s="427"/>
      <c r="C129" s="427"/>
      <c r="D129" s="427"/>
      <c r="E129" s="427"/>
      <c r="G129" s="428"/>
    </row>
    <row r="130" spans="1:7" ht="16.5" customHeight="1">
      <c r="A130" s="427"/>
      <c r="B130" s="427"/>
      <c r="C130" s="427"/>
      <c r="D130" s="427"/>
      <c r="E130" s="427"/>
      <c r="G130" s="428"/>
    </row>
    <row r="131" spans="1:7" ht="16.5" customHeight="1">
      <c r="A131" s="427"/>
      <c r="B131" s="427"/>
      <c r="C131" s="427"/>
      <c r="D131" s="427"/>
      <c r="E131" s="427"/>
      <c r="G131" s="428"/>
    </row>
    <row r="132" spans="1:7" ht="16.5" customHeight="1">
      <c r="A132" s="427"/>
      <c r="B132" s="427"/>
      <c r="C132" s="427"/>
      <c r="D132" s="427"/>
      <c r="E132" s="427"/>
      <c r="G132" s="428"/>
    </row>
    <row r="133" spans="1:7" ht="16.5" customHeight="1">
      <c r="A133" s="427"/>
      <c r="B133" s="427"/>
      <c r="C133" s="427"/>
      <c r="D133" s="427"/>
      <c r="E133" s="427"/>
      <c r="G133" s="428"/>
    </row>
    <row r="134" spans="1:7" ht="16.5" customHeight="1">
      <c r="A134" s="427"/>
      <c r="B134" s="427"/>
      <c r="C134" s="427"/>
      <c r="D134" s="427"/>
      <c r="E134" s="427"/>
      <c r="G134" s="428"/>
    </row>
    <row r="135" spans="1:7" ht="16.5" customHeight="1">
      <c r="A135" s="427"/>
      <c r="B135" s="427"/>
      <c r="C135" s="427"/>
      <c r="D135" s="427"/>
      <c r="E135" s="427"/>
      <c r="G135" s="428"/>
    </row>
    <row r="136" spans="1:7" ht="16.5" customHeight="1">
      <c r="A136" s="427"/>
      <c r="B136" s="427"/>
      <c r="C136" s="427"/>
      <c r="D136" s="427"/>
      <c r="E136" s="427"/>
      <c r="G136" s="428"/>
    </row>
    <row r="137" spans="1:7" ht="16.5" customHeight="1">
      <c r="A137" s="427"/>
      <c r="B137" s="427"/>
      <c r="C137" s="427"/>
      <c r="D137" s="427"/>
      <c r="E137" s="427"/>
      <c r="G137" s="428"/>
    </row>
    <row r="138" spans="1:7" ht="16.5" customHeight="1">
      <c r="A138" s="427"/>
      <c r="B138" s="427"/>
      <c r="C138" s="427"/>
      <c r="D138" s="427"/>
      <c r="E138" s="427"/>
      <c r="G138" s="428"/>
    </row>
    <row r="139" spans="1:7" ht="16.5" customHeight="1">
      <c r="A139" s="427"/>
      <c r="B139" s="427"/>
      <c r="C139" s="427"/>
      <c r="D139" s="427"/>
      <c r="E139" s="427"/>
      <c r="G139" s="428"/>
    </row>
    <row r="140" spans="1:7" ht="16.5" customHeight="1">
      <c r="A140" s="427"/>
      <c r="B140" s="427"/>
      <c r="C140" s="427"/>
      <c r="D140" s="427"/>
      <c r="E140" s="427"/>
      <c r="G140" s="428"/>
    </row>
    <row r="141" spans="1:7" ht="16.5" customHeight="1">
      <c r="A141" s="427"/>
      <c r="B141" s="427"/>
      <c r="C141" s="427"/>
      <c r="D141" s="427"/>
      <c r="E141" s="427"/>
      <c r="G141" s="428"/>
    </row>
    <row r="142" spans="1:7" ht="16.5" customHeight="1">
      <c r="A142" s="427"/>
      <c r="B142" s="427"/>
      <c r="C142" s="427"/>
      <c r="D142" s="427"/>
      <c r="E142" s="427"/>
      <c r="G142" s="428"/>
    </row>
    <row r="143" spans="1:7" ht="16.5" customHeight="1">
      <c r="A143" s="427"/>
      <c r="B143" s="427"/>
      <c r="C143" s="427"/>
      <c r="D143" s="427"/>
      <c r="E143" s="427"/>
      <c r="G143" s="428"/>
    </row>
    <row r="144" spans="1:7" ht="16.5" customHeight="1">
      <c r="A144" s="427"/>
      <c r="B144" s="427"/>
      <c r="C144" s="427"/>
      <c r="D144" s="427"/>
      <c r="E144" s="427"/>
      <c r="G144" s="428"/>
    </row>
    <row r="145" spans="1:7" ht="16.5" customHeight="1">
      <c r="A145" s="427"/>
      <c r="B145" s="427"/>
      <c r="C145" s="427"/>
      <c r="D145" s="427"/>
      <c r="E145" s="427"/>
      <c r="G145" s="428"/>
    </row>
    <row r="146" spans="1:7" ht="16.5" customHeight="1">
      <c r="A146" s="427"/>
      <c r="B146" s="427"/>
      <c r="C146" s="427"/>
      <c r="D146" s="427"/>
      <c r="E146" s="427"/>
      <c r="G146" s="428"/>
    </row>
    <row r="147" spans="1:7" ht="16.5" customHeight="1">
      <c r="A147" s="427"/>
      <c r="B147" s="427"/>
      <c r="C147" s="427"/>
      <c r="D147" s="427"/>
      <c r="E147" s="427"/>
      <c r="G147" s="428"/>
    </row>
    <row r="148" spans="1:7" ht="16.5" customHeight="1">
      <c r="A148" s="427"/>
      <c r="B148" s="427"/>
      <c r="C148" s="427"/>
      <c r="D148" s="427"/>
      <c r="E148" s="427"/>
      <c r="G148" s="428"/>
    </row>
    <row r="149" spans="1:7" ht="16.5" customHeight="1">
      <c r="A149" s="427"/>
      <c r="B149" s="427"/>
      <c r="C149" s="427"/>
      <c r="D149" s="427"/>
      <c r="E149" s="427"/>
      <c r="G149" s="428"/>
    </row>
    <row r="150" spans="1:7" ht="16.5" customHeight="1">
      <c r="A150" s="427"/>
      <c r="B150" s="427"/>
      <c r="C150" s="427"/>
      <c r="D150" s="427"/>
      <c r="E150" s="427"/>
      <c r="G150" s="428"/>
    </row>
    <row r="151" spans="1:7" ht="16.5" customHeight="1">
      <c r="A151" s="427"/>
      <c r="B151" s="427"/>
      <c r="C151" s="427"/>
      <c r="D151" s="427"/>
      <c r="E151" s="427"/>
      <c r="G151" s="428"/>
    </row>
    <row r="152" spans="1:7" ht="16.5" customHeight="1">
      <c r="A152" s="427"/>
      <c r="B152" s="427"/>
      <c r="C152" s="427"/>
      <c r="D152" s="427"/>
      <c r="E152" s="427"/>
      <c r="G152" s="428"/>
    </row>
    <row r="153" spans="1:7" ht="16.5" customHeight="1">
      <c r="A153" s="427"/>
      <c r="B153" s="427"/>
      <c r="C153" s="427"/>
      <c r="D153" s="427"/>
      <c r="E153" s="427"/>
      <c r="G153" s="428"/>
    </row>
    <row r="154" spans="1:7" ht="16.5" customHeight="1">
      <c r="A154" s="427"/>
      <c r="B154" s="427"/>
      <c r="C154" s="427"/>
      <c r="D154" s="427"/>
      <c r="E154" s="427"/>
      <c r="G154" s="428"/>
    </row>
    <row r="155" spans="1:7" ht="16.5" customHeight="1">
      <c r="A155" s="427"/>
      <c r="B155" s="427"/>
      <c r="C155" s="427"/>
      <c r="D155" s="427"/>
      <c r="E155" s="427"/>
      <c r="G155" s="428"/>
    </row>
    <row r="156" spans="1:7" ht="16.5" customHeight="1">
      <c r="A156" s="427"/>
      <c r="B156" s="427"/>
      <c r="C156" s="427"/>
      <c r="D156" s="427"/>
      <c r="E156" s="427"/>
      <c r="G156" s="428"/>
    </row>
    <row r="157" spans="1:7" ht="16.5" customHeight="1">
      <c r="A157" s="427"/>
      <c r="B157" s="427"/>
      <c r="C157" s="427"/>
      <c r="D157" s="427"/>
      <c r="E157" s="427"/>
      <c r="G157" s="428"/>
    </row>
    <row r="158" spans="1:7" ht="16.5" customHeight="1">
      <c r="A158" s="427"/>
      <c r="B158" s="427"/>
      <c r="C158" s="427"/>
      <c r="D158" s="427"/>
      <c r="E158" s="427"/>
      <c r="G158" s="428"/>
    </row>
    <row r="159" spans="1:7" ht="16.5" customHeight="1">
      <c r="A159" s="427"/>
      <c r="B159" s="427"/>
      <c r="C159" s="427"/>
      <c r="D159" s="427"/>
      <c r="E159" s="427"/>
      <c r="G159" s="428"/>
    </row>
    <row r="160" spans="1:7" ht="16.5" customHeight="1">
      <c r="A160" s="427"/>
      <c r="B160" s="427"/>
      <c r="C160" s="427"/>
      <c r="D160" s="427"/>
      <c r="E160" s="427"/>
      <c r="G160" s="428"/>
    </row>
    <row r="161" spans="1:7" ht="16.5" customHeight="1">
      <c r="A161" s="427"/>
      <c r="B161" s="427"/>
      <c r="C161" s="427"/>
      <c r="D161" s="427"/>
      <c r="E161" s="427"/>
      <c r="G161" s="428"/>
    </row>
    <row r="162" spans="1:7" ht="16.5" customHeight="1">
      <c r="A162" s="427"/>
      <c r="B162" s="427"/>
      <c r="C162" s="427"/>
      <c r="D162" s="427"/>
      <c r="E162" s="427"/>
      <c r="G162" s="428"/>
    </row>
    <row r="163" spans="1:7" ht="16.5" customHeight="1">
      <c r="A163" s="427"/>
      <c r="B163" s="427"/>
      <c r="C163" s="427"/>
      <c r="D163" s="427"/>
      <c r="E163" s="427"/>
      <c r="G163" s="428"/>
    </row>
    <row r="164" spans="1:7" ht="16.5" customHeight="1">
      <c r="A164" s="427"/>
      <c r="B164" s="427"/>
      <c r="C164" s="427"/>
      <c r="D164" s="427"/>
      <c r="E164" s="427"/>
      <c r="G164" s="428"/>
    </row>
    <row r="165" spans="1:7" ht="16.5" customHeight="1">
      <c r="A165" s="427"/>
      <c r="B165" s="427"/>
      <c r="C165" s="427"/>
      <c r="D165" s="427"/>
      <c r="E165" s="427"/>
      <c r="G165" s="428"/>
    </row>
    <row r="166" spans="1:7" ht="16.5" customHeight="1">
      <c r="A166" s="427"/>
      <c r="B166" s="427"/>
      <c r="C166" s="427"/>
      <c r="D166" s="427"/>
      <c r="E166" s="427"/>
      <c r="G166" s="428"/>
    </row>
    <row r="167" spans="1:7" ht="16.5" customHeight="1">
      <c r="A167" s="427"/>
      <c r="B167" s="427"/>
      <c r="C167" s="427"/>
      <c r="D167" s="427"/>
      <c r="E167" s="427"/>
      <c r="G167" s="428"/>
    </row>
    <row r="168" spans="1:7" ht="16.5" customHeight="1">
      <c r="A168" s="427"/>
      <c r="B168" s="427"/>
      <c r="C168" s="427"/>
      <c r="D168" s="427"/>
      <c r="E168" s="427"/>
      <c r="G168" s="428"/>
    </row>
    <row r="169" spans="1:7" ht="16.5" customHeight="1">
      <c r="A169" s="427"/>
      <c r="B169" s="427"/>
      <c r="C169" s="427"/>
      <c r="D169" s="427"/>
      <c r="E169" s="427"/>
      <c r="G169" s="428"/>
    </row>
    <row r="170" spans="1:7" ht="16.5" customHeight="1">
      <c r="A170" s="427"/>
      <c r="B170" s="427"/>
      <c r="C170" s="427"/>
      <c r="D170" s="427"/>
      <c r="E170" s="427"/>
      <c r="G170" s="428"/>
    </row>
    <row r="171" spans="1:7" ht="16.5" customHeight="1">
      <c r="A171" s="427"/>
      <c r="B171" s="427"/>
      <c r="C171" s="427"/>
      <c r="D171" s="427"/>
      <c r="E171" s="427"/>
      <c r="G171" s="428"/>
    </row>
    <row r="172" spans="1:7" ht="16.5" customHeight="1">
      <c r="A172" s="427"/>
      <c r="B172" s="427"/>
      <c r="C172" s="427"/>
      <c r="D172" s="427"/>
      <c r="E172" s="427"/>
      <c r="G172" s="428"/>
    </row>
    <row r="173" spans="1:7" ht="16.5" customHeight="1">
      <c r="A173" s="427"/>
      <c r="B173" s="427"/>
      <c r="C173" s="427"/>
      <c r="D173" s="427"/>
      <c r="E173" s="427"/>
      <c r="G173" s="428"/>
    </row>
    <row r="174" spans="1:7" ht="16.5" customHeight="1">
      <c r="A174" s="427"/>
      <c r="B174" s="427"/>
      <c r="C174" s="427"/>
      <c r="D174" s="427"/>
      <c r="E174" s="427"/>
      <c r="G174" s="428"/>
    </row>
    <row r="175" spans="1:7" ht="16.5" customHeight="1">
      <c r="A175" s="427"/>
      <c r="B175" s="427"/>
      <c r="C175" s="427"/>
      <c r="D175" s="427"/>
      <c r="E175" s="427"/>
      <c r="G175" s="428"/>
    </row>
    <row r="176" spans="1:7" ht="16.5" customHeight="1">
      <c r="A176" s="427"/>
      <c r="B176" s="427"/>
      <c r="C176" s="427"/>
      <c r="D176" s="427"/>
      <c r="E176" s="427"/>
      <c r="G176" s="428"/>
    </row>
    <row r="177" spans="1:7" ht="16.5" customHeight="1">
      <c r="A177" s="427"/>
      <c r="B177" s="427"/>
      <c r="C177" s="427"/>
      <c r="D177" s="427"/>
      <c r="E177" s="427"/>
      <c r="G177" s="428"/>
    </row>
    <row r="178" spans="1:7" ht="16.5" customHeight="1">
      <c r="A178" s="427"/>
      <c r="B178" s="427"/>
      <c r="C178" s="427"/>
      <c r="D178" s="427"/>
      <c r="E178" s="427"/>
      <c r="G178" s="428"/>
    </row>
    <row r="179" spans="1:7" ht="16.5" customHeight="1">
      <c r="A179" s="427"/>
      <c r="B179" s="427"/>
      <c r="C179" s="427"/>
      <c r="D179" s="427"/>
      <c r="E179" s="427"/>
      <c r="G179" s="428"/>
    </row>
    <row r="180" spans="1:7" ht="16.5" customHeight="1">
      <c r="A180" s="427"/>
      <c r="B180" s="427"/>
      <c r="C180" s="427"/>
      <c r="D180" s="427"/>
      <c r="E180" s="427"/>
      <c r="G180" s="428"/>
    </row>
    <row r="181" spans="1:7" ht="16.5" customHeight="1">
      <c r="A181" s="427"/>
      <c r="B181" s="427"/>
      <c r="C181" s="427"/>
      <c r="D181" s="427"/>
      <c r="E181" s="427"/>
      <c r="G181" s="428"/>
    </row>
    <row r="182" spans="1:7" ht="16.5" customHeight="1">
      <c r="A182" s="427"/>
      <c r="B182" s="427"/>
      <c r="C182" s="427"/>
      <c r="D182" s="427"/>
      <c r="E182" s="427"/>
      <c r="G182" s="428"/>
    </row>
    <row r="183" spans="1:7" ht="16.5" customHeight="1">
      <c r="A183" s="427"/>
      <c r="B183" s="427"/>
      <c r="C183" s="427"/>
      <c r="D183" s="427"/>
      <c r="E183" s="427"/>
      <c r="G183" s="428"/>
    </row>
    <row r="184" spans="1:7" ht="16.5" customHeight="1">
      <c r="A184" s="427"/>
      <c r="B184" s="427"/>
      <c r="C184" s="427"/>
      <c r="D184" s="427"/>
      <c r="E184" s="427"/>
      <c r="G184" s="428"/>
    </row>
    <row r="185" spans="1:7" ht="16.5" customHeight="1">
      <c r="A185" s="427"/>
      <c r="B185" s="427"/>
      <c r="C185" s="427"/>
      <c r="D185" s="427"/>
      <c r="E185" s="427"/>
      <c r="G185" s="428"/>
    </row>
    <row r="186" spans="1:7" ht="16.5" customHeight="1">
      <c r="A186" s="427"/>
      <c r="B186" s="427"/>
      <c r="C186" s="427"/>
      <c r="D186" s="427"/>
      <c r="E186" s="427"/>
      <c r="G186" s="428"/>
    </row>
    <row r="187" spans="1:7" ht="16.5" customHeight="1">
      <c r="A187" s="427"/>
      <c r="B187" s="427"/>
      <c r="C187" s="427"/>
      <c r="D187" s="427"/>
      <c r="E187" s="427"/>
      <c r="G187" s="428"/>
    </row>
    <row r="188" spans="1:7" ht="16.5" customHeight="1">
      <c r="A188" s="427"/>
      <c r="B188" s="427"/>
      <c r="C188" s="427"/>
      <c r="D188" s="427"/>
      <c r="E188" s="427"/>
      <c r="G188" s="428"/>
    </row>
    <row r="189" spans="1:7" ht="16.5" customHeight="1">
      <c r="A189" s="427"/>
      <c r="B189" s="427"/>
      <c r="C189" s="427"/>
      <c r="D189" s="427"/>
      <c r="E189" s="427"/>
      <c r="G189" s="428"/>
    </row>
    <row r="190" spans="1:7" ht="16.5" customHeight="1">
      <c r="A190" s="427"/>
      <c r="B190" s="427"/>
      <c r="C190" s="427"/>
      <c r="D190" s="427"/>
      <c r="E190" s="427"/>
      <c r="G190" s="428"/>
    </row>
    <row r="191" spans="1:7" ht="16.5" customHeight="1">
      <c r="A191" s="427"/>
      <c r="B191" s="427"/>
      <c r="C191" s="427"/>
      <c r="D191" s="427"/>
      <c r="E191" s="427"/>
      <c r="G191" s="428"/>
    </row>
    <row r="192" spans="1:7" ht="16.5" customHeight="1">
      <c r="A192" s="427"/>
      <c r="B192" s="427"/>
      <c r="C192" s="427"/>
      <c r="D192" s="427"/>
      <c r="E192" s="427"/>
      <c r="G192" s="428"/>
    </row>
    <row r="193" spans="1:7" ht="16.5" customHeight="1">
      <c r="A193" s="427"/>
      <c r="B193" s="427"/>
      <c r="C193" s="427"/>
      <c r="D193" s="427"/>
      <c r="E193" s="427"/>
      <c r="G193" s="428"/>
    </row>
    <row r="194" spans="1:7" ht="16.5" customHeight="1">
      <c r="A194" s="427"/>
      <c r="B194" s="427"/>
      <c r="C194" s="427"/>
      <c r="D194" s="427"/>
      <c r="E194" s="427"/>
      <c r="G194" s="428"/>
    </row>
    <row r="195" spans="1:7" ht="16.5" customHeight="1">
      <c r="A195" s="427"/>
      <c r="B195" s="427"/>
      <c r="C195" s="427"/>
      <c r="D195" s="427"/>
      <c r="E195" s="427"/>
      <c r="G195" s="428"/>
    </row>
    <row r="196" spans="1:7" ht="16.5" customHeight="1">
      <c r="A196" s="427"/>
      <c r="B196" s="427"/>
      <c r="C196" s="427"/>
      <c r="D196" s="427"/>
      <c r="E196" s="427"/>
      <c r="G196" s="428"/>
    </row>
    <row r="197" spans="1:7" ht="16.5" customHeight="1">
      <c r="A197" s="427"/>
      <c r="B197" s="427"/>
      <c r="C197" s="427"/>
      <c r="D197" s="427"/>
      <c r="E197" s="427"/>
      <c r="G197" s="428"/>
    </row>
    <row r="198" spans="1:7" ht="16.5" customHeight="1">
      <c r="A198" s="427"/>
      <c r="B198" s="427"/>
      <c r="C198" s="427"/>
      <c r="D198" s="427"/>
      <c r="E198" s="427"/>
      <c r="G198" s="428"/>
    </row>
    <row r="199" spans="1:7" ht="16.5" customHeight="1">
      <c r="A199" s="427"/>
      <c r="B199" s="427"/>
      <c r="C199" s="427"/>
      <c r="D199" s="427"/>
      <c r="E199" s="427"/>
      <c r="G199" s="428"/>
    </row>
    <row r="200" spans="1:7" ht="16.5" customHeight="1">
      <c r="A200" s="427"/>
      <c r="B200" s="427"/>
      <c r="C200" s="427"/>
      <c r="D200" s="427"/>
      <c r="E200" s="427"/>
      <c r="G200" s="428"/>
    </row>
    <row r="201" spans="1:7" ht="16.5" customHeight="1">
      <c r="A201" s="427"/>
      <c r="B201" s="427"/>
      <c r="C201" s="427"/>
      <c r="D201" s="427"/>
      <c r="E201" s="427"/>
      <c r="G201" s="428"/>
    </row>
    <row r="202" spans="1:7" ht="16.5" customHeight="1">
      <c r="A202" s="427"/>
      <c r="B202" s="427"/>
      <c r="C202" s="427"/>
      <c r="D202" s="427"/>
      <c r="E202" s="427"/>
      <c r="G202" s="428"/>
    </row>
    <row r="203" spans="1:7" ht="16.5" customHeight="1">
      <c r="A203" s="427"/>
      <c r="B203" s="427"/>
      <c r="C203" s="427"/>
      <c r="D203" s="427"/>
      <c r="E203" s="427"/>
      <c r="G203" s="428"/>
    </row>
    <row r="204" spans="1:7" ht="16.5" customHeight="1">
      <c r="A204" s="427"/>
      <c r="B204" s="427"/>
      <c r="C204" s="427"/>
      <c r="D204" s="427"/>
      <c r="E204" s="427"/>
      <c r="G204" s="428"/>
    </row>
    <row r="205" spans="1:7" ht="16.5" customHeight="1">
      <c r="A205" s="427"/>
      <c r="B205" s="427"/>
      <c r="C205" s="427"/>
      <c r="D205" s="427"/>
      <c r="E205" s="427"/>
      <c r="G205" s="428"/>
    </row>
    <row r="206" spans="1:7" ht="16.5" customHeight="1">
      <c r="A206" s="427"/>
      <c r="B206" s="427"/>
      <c r="C206" s="427"/>
      <c r="D206" s="427"/>
      <c r="E206" s="427"/>
      <c r="G206" s="428"/>
    </row>
    <row r="207" spans="1:7" ht="16.5" customHeight="1">
      <c r="A207" s="427"/>
      <c r="B207" s="427"/>
      <c r="C207" s="427"/>
      <c r="D207" s="427"/>
      <c r="E207" s="427"/>
      <c r="G207" s="428"/>
    </row>
    <row r="208" spans="1:7" ht="16.5" customHeight="1">
      <c r="A208" s="427"/>
      <c r="B208" s="427"/>
      <c r="C208" s="427"/>
      <c r="D208" s="427"/>
      <c r="E208" s="427"/>
      <c r="G208" s="428"/>
    </row>
    <row r="209" spans="1:7" ht="16.5" customHeight="1">
      <c r="A209" s="427"/>
      <c r="B209" s="427"/>
      <c r="C209" s="427"/>
      <c r="D209" s="427"/>
      <c r="E209" s="427"/>
      <c r="G209" s="428"/>
    </row>
    <row r="210" spans="1:7" ht="16.5" customHeight="1">
      <c r="A210" s="427"/>
      <c r="B210" s="427"/>
      <c r="C210" s="427"/>
      <c r="D210" s="427"/>
      <c r="E210" s="427"/>
      <c r="G210" s="428"/>
    </row>
    <row r="211" spans="1:7" ht="16.5" customHeight="1">
      <c r="A211" s="427"/>
      <c r="B211" s="427"/>
      <c r="C211" s="427"/>
      <c r="D211" s="427"/>
      <c r="E211" s="427"/>
      <c r="G211" s="428"/>
    </row>
    <row r="212" spans="1:7" ht="16.5" customHeight="1">
      <c r="A212" s="427"/>
      <c r="B212" s="427"/>
      <c r="C212" s="427"/>
      <c r="D212" s="427"/>
      <c r="E212" s="427"/>
      <c r="G212" s="428"/>
    </row>
    <row r="213" spans="1:7" ht="16.5" customHeight="1">
      <c r="A213" s="427"/>
      <c r="B213" s="427"/>
      <c r="C213" s="427"/>
      <c r="D213" s="427"/>
      <c r="E213" s="427"/>
      <c r="G213" s="428"/>
    </row>
    <row r="214" spans="1:7" ht="16.5" customHeight="1">
      <c r="A214" s="427"/>
      <c r="B214" s="427"/>
      <c r="C214" s="427"/>
      <c r="D214" s="427"/>
      <c r="E214" s="427"/>
      <c r="G214" s="428"/>
    </row>
    <row r="215" spans="1:7" ht="16.5" customHeight="1">
      <c r="A215" s="427"/>
      <c r="B215" s="427"/>
      <c r="C215" s="427"/>
      <c r="D215" s="427"/>
      <c r="E215" s="427"/>
      <c r="G215" s="428"/>
    </row>
    <row r="216" spans="1:7" ht="16.5" customHeight="1">
      <c r="A216" s="427"/>
      <c r="B216" s="427"/>
      <c r="C216" s="427"/>
      <c r="D216" s="427"/>
      <c r="E216" s="427"/>
      <c r="G216" s="428"/>
    </row>
    <row r="217" spans="1:7" ht="16.5" customHeight="1">
      <c r="A217" s="427"/>
      <c r="B217" s="427"/>
      <c r="C217" s="427"/>
      <c r="D217" s="427"/>
      <c r="E217" s="427"/>
      <c r="G217" s="428"/>
    </row>
    <row r="218" spans="1:7" ht="16.5" customHeight="1">
      <c r="A218" s="427"/>
      <c r="B218" s="427"/>
      <c r="C218" s="427"/>
      <c r="D218" s="427"/>
      <c r="E218" s="427"/>
      <c r="G218" s="428"/>
    </row>
    <row r="219" spans="1:7" ht="16.5" customHeight="1">
      <c r="A219" s="427"/>
      <c r="B219" s="427"/>
      <c r="C219" s="427"/>
      <c r="D219" s="427"/>
      <c r="E219" s="427"/>
      <c r="G219" s="428"/>
    </row>
    <row r="220" spans="1:7" ht="16.5" customHeight="1">
      <c r="A220" s="427"/>
      <c r="B220" s="427"/>
      <c r="C220" s="427"/>
      <c r="D220" s="427"/>
      <c r="E220" s="427"/>
      <c r="G220" s="428"/>
    </row>
    <row r="221" spans="1:7" ht="16.5" customHeight="1">
      <c r="A221" s="427"/>
      <c r="B221" s="427"/>
      <c r="C221" s="427"/>
      <c r="D221" s="427"/>
      <c r="E221" s="427"/>
      <c r="G221" s="428"/>
    </row>
    <row r="222" spans="1:7" ht="16.5" customHeight="1">
      <c r="A222" s="427"/>
      <c r="B222" s="427"/>
      <c r="C222" s="427"/>
      <c r="D222" s="427"/>
      <c r="E222" s="427"/>
      <c r="G222" s="428"/>
    </row>
    <row r="223" spans="1:7" ht="16.5" customHeight="1">
      <c r="A223" s="427"/>
      <c r="B223" s="427"/>
      <c r="C223" s="427"/>
      <c r="D223" s="427"/>
      <c r="E223" s="427"/>
      <c r="G223" s="428"/>
    </row>
    <row r="224" spans="1:7" ht="16.5" customHeight="1">
      <c r="A224" s="427"/>
      <c r="B224" s="427"/>
      <c r="C224" s="427"/>
      <c r="D224" s="427"/>
      <c r="E224" s="427"/>
      <c r="G224" s="428"/>
    </row>
    <row r="225" spans="1:7" ht="16.5" customHeight="1">
      <c r="A225" s="427"/>
      <c r="B225" s="427"/>
      <c r="C225" s="427"/>
      <c r="D225" s="427"/>
      <c r="E225" s="427"/>
      <c r="G225" s="428"/>
    </row>
    <row r="226" spans="1:7" ht="16.5" customHeight="1">
      <c r="A226" s="427"/>
      <c r="B226" s="427"/>
      <c r="C226" s="427"/>
      <c r="D226" s="427"/>
      <c r="E226" s="427"/>
      <c r="G226" s="428"/>
    </row>
    <row r="227" spans="1:7" ht="16.5" customHeight="1">
      <c r="A227" s="427"/>
      <c r="B227" s="427"/>
      <c r="C227" s="427"/>
      <c r="D227" s="427"/>
      <c r="E227" s="427"/>
      <c r="G227" s="428"/>
    </row>
    <row r="228" spans="1:7" ht="16.5" customHeight="1">
      <c r="A228" s="427"/>
      <c r="B228" s="427"/>
      <c r="C228" s="427"/>
      <c r="D228" s="427"/>
      <c r="E228" s="427"/>
      <c r="G228" s="428"/>
    </row>
    <row r="229" spans="1:7" ht="16.5" customHeight="1">
      <c r="A229" s="427"/>
      <c r="B229" s="427"/>
      <c r="C229" s="427"/>
      <c r="D229" s="427"/>
      <c r="E229" s="427"/>
      <c r="G229" s="428"/>
    </row>
    <row r="230" spans="1:7" ht="16.5" customHeight="1">
      <c r="A230" s="427"/>
      <c r="B230" s="427"/>
      <c r="C230" s="427"/>
      <c r="D230" s="427"/>
      <c r="E230" s="427"/>
      <c r="G230" s="428"/>
    </row>
    <row r="231" spans="1:7" ht="16.5" customHeight="1">
      <c r="A231" s="427"/>
      <c r="B231" s="427"/>
      <c r="C231" s="427"/>
      <c r="D231" s="427"/>
      <c r="E231" s="427"/>
      <c r="G231" s="428"/>
    </row>
    <row r="232" spans="1:7" ht="16.5" customHeight="1">
      <c r="A232" s="427"/>
      <c r="B232" s="427"/>
      <c r="C232" s="427"/>
      <c r="D232" s="427"/>
      <c r="E232" s="427"/>
      <c r="G232" s="428"/>
    </row>
    <row r="233" spans="1:7" ht="16.5" customHeight="1">
      <c r="A233" s="427"/>
      <c r="B233" s="427"/>
      <c r="C233" s="427"/>
      <c r="D233" s="427"/>
      <c r="E233" s="427"/>
      <c r="G233" s="428"/>
    </row>
    <row r="234" spans="1:7" ht="16.5" customHeight="1">
      <c r="A234" s="427"/>
      <c r="B234" s="427"/>
      <c r="C234" s="427"/>
      <c r="D234" s="427"/>
      <c r="E234" s="427"/>
      <c r="G234" s="428"/>
    </row>
    <row r="235" spans="1:7" ht="16.5" customHeight="1">
      <c r="A235" s="427"/>
      <c r="B235" s="427"/>
      <c r="C235" s="427"/>
      <c r="D235" s="427"/>
      <c r="E235" s="427"/>
      <c r="G235" s="428"/>
    </row>
    <row r="236" spans="1:7" ht="16.5" customHeight="1">
      <c r="A236" s="427"/>
      <c r="B236" s="427"/>
      <c r="C236" s="427"/>
      <c r="D236" s="427"/>
      <c r="E236" s="427"/>
      <c r="G236" s="428"/>
    </row>
    <row r="237" spans="1:7" ht="16.5" customHeight="1">
      <c r="A237" s="427"/>
      <c r="B237" s="427"/>
      <c r="C237" s="427"/>
      <c r="D237" s="427"/>
      <c r="E237" s="427"/>
      <c r="G237" s="428"/>
    </row>
    <row r="238" spans="1:7" ht="15.75" customHeight="1"/>
    <row r="239" spans="1:7" ht="15.75" customHeight="1"/>
    <row r="240" spans="1: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autoFilter ref="A16:BJ37" xr:uid="{00000000-0009-0000-0000-000002000000}"/>
  <mergeCells count="33">
    <mergeCell ref="BS11:BV11"/>
    <mergeCell ref="A14:BJ14"/>
    <mergeCell ref="K15:AC15"/>
    <mergeCell ref="AM15:AR15"/>
    <mergeCell ref="BK15:BL15"/>
    <mergeCell ref="BO15:BP15"/>
    <mergeCell ref="BS12:BT12"/>
    <mergeCell ref="A9:BJ9"/>
    <mergeCell ref="A10:B10"/>
    <mergeCell ref="C10:BJ10"/>
    <mergeCell ref="BK14:BN14"/>
    <mergeCell ref="BO14:BR14"/>
    <mergeCell ref="A5:B8"/>
    <mergeCell ref="C5:BG8"/>
    <mergeCell ref="BH5:BJ5"/>
    <mergeCell ref="BH6:BJ6"/>
    <mergeCell ref="BH7:BJ7"/>
    <mergeCell ref="BH8:BJ8"/>
    <mergeCell ref="A13:BJ13"/>
    <mergeCell ref="A11:BK11"/>
    <mergeCell ref="A12:BK12"/>
    <mergeCell ref="BD15:BD16"/>
    <mergeCell ref="BE15:BF16"/>
    <mergeCell ref="BG15:BH16"/>
    <mergeCell ref="BI15:BJ16"/>
    <mergeCell ref="A15:A16"/>
    <mergeCell ref="F15:F16"/>
    <mergeCell ref="AK15:AK16"/>
    <mergeCell ref="AZ15:AZ16"/>
    <mergeCell ref="BA15:BA16"/>
    <mergeCell ref="BB15:BB16"/>
    <mergeCell ref="BC15:BC16"/>
    <mergeCell ref="E15:E16"/>
  </mergeCells>
  <conditionalFormatting sqref="I17">
    <cfRule type="cellIs" dxfId="113" priority="25" operator="equal">
      <formula>"Muy Alta"</formula>
    </cfRule>
    <cfRule type="cellIs" dxfId="112" priority="29" operator="equal">
      <formula>"Muy Baja"</formula>
    </cfRule>
    <cfRule type="cellIs" dxfId="111" priority="28" operator="equal">
      <formula>"Baja"</formula>
    </cfRule>
    <cfRule type="cellIs" dxfId="110" priority="27" operator="equal">
      <formula>"Media"</formula>
    </cfRule>
    <cfRule type="cellIs" dxfId="109" priority="26" operator="equal">
      <formula>"Alta"</formula>
    </cfRule>
  </conditionalFormatting>
  <conditionalFormatting sqref="I20">
    <cfRule type="cellIs" dxfId="108" priority="54" operator="equal">
      <formula>"Muy Baja"</formula>
    </cfRule>
    <cfRule type="cellIs" dxfId="107" priority="53" operator="equal">
      <formula>"Baja"</formula>
    </cfRule>
    <cfRule type="cellIs" dxfId="106" priority="52" operator="equal">
      <formula>"Media"</formula>
    </cfRule>
    <cfRule type="cellIs" dxfId="105" priority="51" operator="equal">
      <formula>"Alta"</formula>
    </cfRule>
    <cfRule type="cellIs" dxfId="104" priority="50" operator="equal">
      <formula>"Muy Alta"</formula>
    </cfRule>
  </conditionalFormatting>
  <conditionalFormatting sqref="I25">
    <cfRule type="cellIs" dxfId="103" priority="79" operator="equal">
      <formula>"Muy Baja"</formula>
    </cfRule>
    <cfRule type="cellIs" dxfId="102" priority="78" operator="equal">
      <formula>"Baja"</formula>
    </cfRule>
    <cfRule type="cellIs" dxfId="101" priority="77" operator="equal">
      <formula>"Media"</formula>
    </cfRule>
    <cfRule type="cellIs" dxfId="100" priority="76" operator="equal">
      <formula>"Alta"</formula>
    </cfRule>
    <cfRule type="cellIs" dxfId="99" priority="75" operator="equal">
      <formula>"Muy Alta"</formula>
    </cfRule>
  </conditionalFormatting>
  <conditionalFormatting sqref="I27">
    <cfRule type="cellIs" dxfId="98" priority="204" operator="equal">
      <formula>"Muy Baja"</formula>
    </cfRule>
    <cfRule type="cellIs" dxfId="97" priority="203" operator="equal">
      <formula>"Baja"</formula>
    </cfRule>
    <cfRule type="cellIs" dxfId="96" priority="202" operator="equal">
      <formula>"Media"</formula>
    </cfRule>
    <cfRule type="cellIs" dxfId="95" priority="201" operator="equal">
      <formula>"Alta"</formula>
    </cfRule>
    <cfRule type="cellIs" dxfId="94" priority="200" operator="equal">
      <formula>"Muy Alta"</formula>
    </cfRule>
  </conditionalFormatting>
  <conditionalFormatting sqref="I30">
    <cfRule type="cellIs" dxfId="93" priority="226" operator="equal">
      <formula>"Alta"</formula>
    </cfRule>
    <cfRule type="cellIs" dxfId="92" priority="225" operator="equal">
      <formula>"Muy Alta"</formula>
    </cfRule>
    <cfRule type="cellIs" dxfId="91" priority="227" operator="equal">
      <formula>"Media"</formula>
    </cfRule>
    <cfRule type="cellIs" dxfId="90" priority="228" operator="equal">
      <formula>"Baja"</formula>
    </cfRule>
    <cfRule type="cellIs" dxfId="89" priority="229" operator="equal">
      <formula>"Muy Baja"</formula>
    </cfRule>
  </conditionalFormatting>
  <conditionalFormatting sqref="I32:I36">
    <cfRule type="cellIs" dxfId="88" priority="103" operator="equal">
      <formula>"Baja"</formula>
    </cfRule>
    <cfRule type="cellIs" dxfId="87" priority="102" operator="equal">
      <formula>"Media"</formula>
    </cfRule>
    <cfRule type="cellIs" dxfId="86" priority="104" operator="equal">
      <formula>"Muy Baja"</formula>
    </cfRule>
    <cfRule type="cellIs" dxfId="85" priority="101" operator="equal">
      <formula>"Alta"</formula>
    </cfRule>
    <cfRule type="cellIs" dxfId="84" priority="100" operator="equal">
      <formula>"Muy Alta"</formula>
    </cfRule>
  </conditionalFormatting>
  <conditionalFormatting sqref="AD17:AD19 AD22:AD24">
    <cfRule type="colorScale" priority="49">
      <colorScale>
        <cfvo type="formula" val="0"/>
        <cfvo type="formula" val="6"/>
        <cfvo type="formula" val="11"/>
        <color rgb="FFFFC000"/>
        <color rgb="FFFFFF00"/>
        <color rgb="FFFF0000"/>
      </colorScale>
    </cfRule>
  </conditionalFormatting>
  <conditionalFormatting sqref="AD20">
    <cfRule type="colorScale" priority="74">
      <colorScale>
        <cfvo type="formula" val="0"/>
        <cfvo type="formula" val="6"/>
        <cfvo type="formula" val="11"/>
        <color rgb="FFFFC000"/>
        <color rgb="FFFFFF00"/>
        <color rgb="FFFF0000"/>
      </colorScale>
    </cfRule>
  </conditionalFormatting>
  <conditionalFormatting sqref="AD25">
    <cfRule type="colorScale" priority="99">
      <colorScale>
        <cfvo type="formula" val="0"/>
        <cfvo type="formula" val="6"/>
        <cfvo type="formula" val="11"/>
        <color rgb="FFFFC000"/>
        <color rgb="FFFFFF00"/>
        <color rgb="FFFF0000"/>
      </colorScale>
    </cfRule>
  </conditionalFormatting>
  <conditionalFormatting sqref="AD27:AD29">
    <cfRule type="colorScale" priority="224">
      <colorScale>
        <cfvo type="formula" val="0"/>
        <cfvo type="formula" val="6"/>
        <cfvo type="formula" val="11"/>
        <color rgb="FFFFC000"/>
        <color rgb="FFFFFF00"/>
        <color rgb="FFFF0000"/>
      </colorScale>
    </cfRule>
  </conditionalFormatting>
  <conditionalFormatting sqref="AD30">
    <cfRule type="colorScale" priority="249">
      <colorScale>
        <cfvo type="formula" val="0"/>
        <cfvo type="formula" val="6"/>
        <cfvo type="formula" val="11"/>
        <color rgb="FFFFC000"/>
        <color rgb="FFFFFF00"/>
        <color rgb="FFFF0000"/>
      </colorScale>
    </cfRule>
  </conditionalFormatting>
  <conditionalFormatting sqref="AD32">
    <cfRule type="colorScale" priority="149">
      <colorScale>
        <cfvo type="formula" val="0"/>
        <cfvo type="formula" val="6"/>
        <cfvo type="formula" val="11"/>
        <color rgb="FFFFC000"/>
        <color rgb="FFFFFF00"/>
        <color rgb="FFFF0000"/>
      </colorScale>
    </cfRule>
  </conditionalFormatting>
  <conditionalFormatting sqref="AD33">
    <cfRule type="colorScale" priority="174">
      <colorScale>
        <cfvo type="formula" val="0"/>
        <cfvo type="formula" val="6"/>
        <cfvo type="formula" val="11"/>
        <color rgb="FFFFC000"/>
        <color rgb="FFFFFF00"/>
        <color rgb="FFFF0000"/>
      </colorScale>
    </cfRule>
  </conditionalFormatting>
  <conditionalFormatting sqref="AD34">
    <cfRule type="colorScale" priority="199">
      <colorScale>
        <cfvo type="formula" val="0"/>
        <cfvo type="formula" val="6"/>
        <cfvo type="formula" val="11"/>
        <color rgb="FFFFC000"/>
        <color rgb="FFFFFF00"/>
        <color rgb="FFFF0000"/>
      </colorScale>
    </cfRule>
  </conditionalFormatting>
  <conditionalFormatting sqref="AD35">
    <cfRule type="colorScale" priority="124">
      <colorScale>
        <cfvo type="formula" val="0"/>
        <cfvo type="formula" val="6"/>
        <cfvo type="formula" val="11"/>
        <color rgb="FFFFC000"/>
        <color rgb="FFFFFF00"/>
        <color rgb="FFFF0000"/>
      </colorScale>
    </cfRule>
  </conditionalFormatting>
  <conditionalFormatting sqref="AD36">
    <cfRule type="colorScale" priority="274">
      <colorScale>
        <cfvo type="formula" val="0"/>
        <cfvo type="formula" val="6"/>
        <cfvo type="formula" val="11"/>
        <color rgb="FFFFC000"/>
        <color rgb="FFFFFF00"/>
        <color rgb="FFFF0000"/>
      </colorScale>
    </cfRule>
  </conditionalFormatting>
  <conditionalFormatting sqref="AF17">
    <cfRule type="containsText" dxfId="83" priority="48" operator="containsText" text="❌">
      <formula>NOT(ISERROR(SEARCH(("❌"),(AF17))))</formula>
    </cfRule>
  </conditionalFormatting>
  <conditionalFormatting sqref="AF20">
    <cfRule type="containsText" dxfId="82" priority="73" operator="containsText" text="❌">
      <formula>NOT(ISERROR(SEARCH(("❌"),(AF20))))</formula>
    </cfRule>
  </conditionalFormatting>
  <conditionalFormatting sqref="AF22">
    <cfRule type="containsText" dxfId="81" priority="24" operator="containsText" text="❌">
      <formula>NOT(ISERROR(SEARCH(("❌"),(AF22))))</formula>
    </cfRule>
  </conditionalFormatting>
  <conditionalFormatting sqref="AF25">
    <cfRule type="containsText" dxfId="80" priority="98" operator="containsText" text="❌">
      <formula>NOT(ISERROR(SEARCH(("❌"),(AF25))))</formula>
    </cfRule>
  </conditionalFormatting>
  <conditionalFormatting sqref="AF27">
    <cfRule type="containsText" dxfId="79" priority="223" operator="containsText" text="❌">
      <formula>NOT(ISERROR(SEARCH(("❌"),(AF27))))</formula>
    </cfRule>
  </conditionalFormatting>
  <conditionalFormatting sqref="AF30">
    <cfRule type="containsText" dxfId="78" priority="248" operator="containsText" text="❌">
      <formula>NOT(ISERROR(SEARCH(("❌"),(AF30))))</formula>
    </cfRule>
  </conditionalFormatting>
  <conditionalFormatting sqref="AF32:AF36">
    <cfRule type="containsText" dxfId="77" priority="123" operator="containsText" text="❌">
      <formula>NOT(ISERROR(SEARCH(("❌"),(AF32))))</formula>
    </cfRule>
  </conditionalFormatting>
  <conditionalFormatting sqref="AG17">
    <cfRule type="cellIs" dxfId="76" priority="33" operator="equal">
      <formula>"Menor"</formula>
    </cfRule>
    <cfRule type="cellIs" dxfId="75" priority="34" operator="equal">
      <formula>"Leve"</formula>
    </cfRule>
    <cfRule type="cellIs" dxfId="74" priority="30" operator="equal">
      <formula>"Catastrófico"</formula>
    </cfRule>
    <cfRule type="cellIs" dxfId="73" priority="31" operator="equal">
      <formula>"Mayor"</formula>
    </cfRule>
    <cfRule type="cellIs" dxfId="72" priority="32" operator="equal">
      <formula>"Moderado"</formula>
    </cfRule>
  </conditionalFormatting>
  <conditionalFormatting sqref="AG20">
    <cfRule type="cellIs" dxfId="71" priority="55" operator="equal">
      <formula>"Catastrófico"</formula>
    </cfRule>
    <cfRule type="cellIs" dxfId="70" priority="56" operator="equal">
      <formula>"Mayor"</formula>
    </cfRule>
    <cfRule type="cellIs" dxfId="69" priority="58" operator="equal">
      <formula>"Menor"</formula>
    </cfRule>
    <cfRule type="cellIs" dxfId="68" priority="59" operator="equal">
      <formula>"Leve"</formula>
    </cfRule>
    <cfRule type="cellIs" dxfId="67" priority="57" operator="equal">
      <formula>"Moderado"</formula>
    </cfRule>
  </conditionalFormatting>
  <conditionalFormatting sqref="AG22">
    <cfRule type="cellIs" dxfId="66" priority="7" operator="equal">
      <formula>"Mayor"</formula>
    </cfRule>
    <cfRule type="cellIs" dxfId="65" priority="6" operator="equal">
      <formula>"Catastrófico"</formula>
    </cfRule>
    <cfRule type="cellIs" dxfId="64" priority="8" operator="equal">
      <formula>"Moderado"</formula>
    </cfRule>
    <cfRule type="cellIs" dxfId="63" priority="10" operator="equal">
      <formula>"Leve"</formula>
    </cfRule>
    <cfRule type="cellIs" dxfId="62" priority="9" operator="equal">
      <formula>"Menor"</formula>
    </cfRule>
  </conditionalFormatting>
  <conditionalFormatting sqref="AG25">
    <cfRule type="cellIs" dxfId="61" priority="81" operator="equal">
      <formula>"Mayor"</formula>
    </cfRule>
    <cfRule type="cellIs" dxfId="60" priority="82" operator="equal">
      <formula>"Moderado"</formula>
    </cfRule>
    <cfRule type="cellIs" dxfId="59" priority="83" operator="equal">
      <formula>"Menor"</formula>
    </cfRule>
    <cfRule type="cellIs" dxfId="58" priority="84" operator="equal">
      <formula>"Leve"</formula>
    </cfRule>
    <cfRule type="cellIs" dxfId="57" priority="80" operator="equal">
      <formula>"Catastrófico"</formula>
    </cfRule>
  </conditionalFormatting>
  <conditionalFormatting sqref="AG27">
    <cfRule type="cellIs" dxfId="56" priority="209" operator="equal">
      <formula>"Leve"</formula>
    </cfRule>
    <cfRule type="cellIs" dxfId="55" priority="208" operator="equal">
      <formula>"Menor"</formula>
    </cfRule>
    <cfRule type="cellIs" dxfId="54" priority="207" operator="equal">
      <formula>"Moderado"</formula>
    </cfRule>
    <cfRule type="cellIs" dxfId="53" priority="206" operator="equal">
      <formula>"Mayor"</formula>
    </cfRule>
    <cfRule type="cellIs" dxfId="52" priority="205" operator="equal">
      <formula>"Catastrófico"</formula>
    </cfRule>
  </conditionalFormatting>
  <conditionalFormatting sqref="AG30">
    <cfRule type="cellIs" dxfId="51" priority="233" operator="equal">
      <formula>"Menor"</formula>
    </cfRule>
    <cfRule type="cellIs" dxfId="50" priority="232" operator="equal">
      <formula>"Moderado"</formula>
    </cfRule>
    <cfRule type="cellIs" dxfId="49" priority="231" operator="equal">
      <formula>"Mayor"</formula>
    </cfRule>
    <cfRule type="cellIs" dxfId="48" priority="230" operator="equal">
      <formula>"Catastrófico"</formula>
    </cfRule>
    <cfRule type="cellIs" dxfId="47" priority="234" operator="equal">
      <formula>"Leve"</formula>
    </cfRule>
  </conditionalFormatting>
  <conditionalFormatting sqref="AG32:AG36">
    <cfRule type="cellIs" dxfId="46" priority="109" operator="equal">
      <formula>"Leve"</formula>
    </cfRule>
    <cfRule type="cellIs" dxfId="45" priority="105" operator="equal">
      <formula>"Catastrófico"</formula>
    </cfRule>
    <cfRule type="cellIs" dxfId="44" priority="106" operator="equal">
      <formula>"Mayor"</formula>
    </cfRule>
    <cfRule type="cellIs" dxfId="43" priority="107" operator="equal">
      <formula>"Moderado"</formula>
    </cfRule>
    <cfRule type="cellIs" dxfId="42" priority="108" operator="equal">
      <formula>"Menor"</formula>
    </cfRule>
  </conditionalFormatting>
  <conditionalFormatting sqref="AI17">
    <cfRule type="cellIs" dxfId="41" priority="38" operator="equal">
      <formula>"Bajo"</formula>
    </cfRule>
    <cfRule type="cellIs" dxfId="40" priority="37" operator="equal">
      <formula>"Moderado"</formula>
    </cfRule>
    <cfRule type="cellIs" dxfId="39" priority="36" operator="equal">
      <formula>"Alto"</formula>
    </cfRule>
    <cfRule type="cellIs" dxfId="38" priority="35" operator="equal">
      <formula>"Extremo"</formula>
    </cfRule>
  </conditionalFormatting>
  <conditionalFormatting sqref="AI20">
    <cfRule type="cellIs" dxfId="37" priority="63" operator="equal">
      <formula>"Bajo"</formula>
    </cfRule>
    <cfRule type="cellIs" dxfId="36" priority="62" operator="equal">
      <formula>"Moderado"</formula>
    </cfRule>
    <cfRule type="cellIs" dxfId="35" priority="61" operator="equal">
      <formula>"Alto"</formula>
    </cfRule>
    <cfRule type="cellIs" dxfId="34" priority="60" operator="equal">
      <formula>"Extremo"</formula>
    </cfRule>
  </conditionalFormatting>
  <conditionalFormatting sqref="AI22">
    <cfRule type="cellIs" dxfId="33" priority="12" operator="equal">
      <formula>"Alto"</formula>
    </cfRule>
    <cfRule type="cellIs" dxfId="32" priority="11" operator="equal">
      <formula>"Extremo"</formula>
    </cfRule>
    <cfRule type="cellIs" dxfId="31" priority="14" operator="equal">
      <formula>"Bajo"</formula>
    </cfRule>
    <cfRule type="cellIs" dxfId="30" priority="13" operator="equal">
      <formula>"Moderado"</formula>
    </cfRule>
  </conditionalFormatting>
  <conditionalFormatting sqref="AI25">
    <cfRule type="cellIs" dxfId="29" priority="87" operator="equal">
      <formula>"Moderado"</formula>
    </cfRule>
    <cfRule type="cellIs" dxfId="28" priority="88" operator="equal">
      <formula>"Bajo"</formula>
    </cfRule>
    <cfRule type="cellIs" dxfId="27" priority="86" operator="equal">
      <formula>"Alto"</formula>
    </cfRule>
    <cfRule type="cellIs" dxfId="26" priority="85" operator="equal">
      <formula>"Extremo"</formula>
    </cfRule>
  </conditionalFormatting>
  <conditionalFormatting sqref="AI27">
    <cfRule type="cellIs" dxfId="25" priority="210" operator="equal">
      <formula>"Extremo"</formula>
    </cfRule>
    <cfRule type="cellIs" dxfId="24" priority="212" operator="equal">
      <formula>"Moderado"</formula>
    </cfRule>
    <cfRule type="cellIs" dxfId="23" priority="213" operator="equal">
      <formula>"Bajo"</formula>
    </cfRule>
    <cfRule type="cellIs" dxfId="22" priority="211" operator="equal">
      <formula>"Alto"</formula>
    </cfRule>
  </conditionalFormatting>
  <conditionalFormatting sqref="AI30">
    <cfRule type="cellIs" dxfId="21" priority="235" operator="equal">
      <formula>"Extremo"</formula>
    </cfRule>
    <cfRule type="cellIs" dxfId="20" priority="236" operator="equal">
      <formula>"Alto"</formula>
    </cfRule>
    <cfRule type="cellIs" dxfId="19" priority="237" operator="equal">
      <formula>"Moderado"</formula>
    </cfRule>
    <cfRule type="cellIs" dxfId="18" priority="238" operator="equal">
      <formula>"Bajo"</formula>
    </cfRule>
  </conditionalFormatting>
  <conditionalFormatting sqref="AI32:AI36">
    <cfRule type="cellIs" dxfId="17" priority="110" operator="equal">
      <formula>"Extremo"</formula>
    </cfRule>
    <cfRule type="cellIs" dxfId="16" priority="111" operator="equal">
      <formula>"Alto"</formula>
    </cfRule>
    <cfRule type="cellIs" dxfId="15" priority="113" operator="equal">
      <formula>"Bajo"</formula>
    </cfRule>
    <cfRule type="cellIs" dxfId="14" priority="112" operator="equal">
      <formula>"Moderado"</formula>
    </cfRule>
  </conditionalFormatting>
  <conditionalFormatting sqref="AT17:AT37 I22">
    <cfRule type="cellIs" dxfId="13" priority="1" operator="equal">
      <formula>"Muy Alta"</formula>
    </cfRule>
    <cfRule type="cellIs" dxfId="12" priority="5" operator="equal">
      <formula>"Muy Baja"</formula>
    </cfRule>
    <cfRule type="cellIs" dxfId="11" priority="4" operator="equal">
      <formula>"Baja"</formula>
    </cfRule>
    <cfRule type="cellIs" dxfId="10" priority="3" operator="equal">
      <formula>"Media"</formula>
    </cfRule>
    <cfRule type="cellIs" dxfId="9" priority="2" operator="equal">
      <formula>"Alta"</formula>
    </cfRule>
  </conditionalFormatting>
  <conditionalFormatting sqref="AV17:AV37">
    <cfRule type="cellIs" dxfId="8" priority="17" operator="equal">
      <formula>"Moderado"</formula>
    </cfRule>
    <cfRule type="cellIs" dxfId="7" priority="18" operator="equal">
      <formula>"Menor"</formula>
    </cfRule>
    <cfRule type="cellIs" dxfId="6" priority="19" operator="equal">
      <formula>"Leve"</formula>
    </cfRule>
    <cfRule type="cellIs" dxfId="5" priority="16" operator="equal">
      <formula>"Mayor"</formula>
    </cfRule>
    <cfRule type="cellIs" dxfId="4" priority="15" operator="equal">
      <formula>"Catastrófico"</formula>
    </cfRule>
  </conditionalFormatting>
  <conditionalFormatting sqref="AX17:AX37">
    <cfRule type="cellIs" dxfId="3" priority="20" operator="equal">
      <formula>"Extremo"</formula>
    </cfRule>
    <cfRule type="cellIs" dxfId="2" priority="21" operator="equal">
      <formula>"Alto"</formula>
    </cfRule>
    <cfRule type="cellIs" dxfId="1" priority="23" operator="equal">
      <formula>"Bajo"</formula>
    </cfRule>
    <cfRule type="cellIs" dxfId="0" priority="22" operator="equal">
      <formula>"Moderado"</formula>
    </cfRule>
  </conditionalFormatting>
  <hyperlinks>
    <hyperlink ref="BK17" r:id="rId1" xr:uid="{00000000-0004-0000-0200-000000000000}"/>
    <hyperlink ref="BL17" r:id="rId2" xr:uid="{00000000-0004-0000-0200-000001000000}"/>
    <hyperlink ref="BP17" r:id="rId3" xr:uid="{00000000-0004-0000-0200-000002000000}"/>
    <hyperlink ref="BL19" r:id="rId4" xr:uid="{00000000-0004-0000-0200-000003000000}"/>
    <hyperlink ref="BP19" r:id="rId5" xr:uid="{00000000-0004-0000-0200-000004000000}"/>
    <hyperlink ref="BK22" r:id="rId6" xr:uid="{00000000-0004-0000-0200-000005000000}"/>
    <hyperlink ref="BL22" r:id="rId7" xr:uid="{00000000-0004-0000-0200-000006000000}"/>
    <hyperlink ref="BN22" r:id="rId8" xr:uid="{00000000-0004-0000-0200-000007000000}"/>
    <hyperlink ref="BP22" r:id="rId9" xr:uid="{00000000-0004-0000-0200-000008000000}"/>
    <hyperlink ref="BL25" r:id="rId10" xr:uid="{00000000-0004-0000-0200-000009000000}"/>
    <hyperlink ref="BL26" r:id="rId11" xr:uid="{00000000-0004-0000-0200-00000A000000}"/>
    <hyperlink ref="BP26" r:id="rId12" xr:uid="{00000000-0004-0000-0200-00000B000000}"/>
    <hyperlink ref="BP31" r:id="rId13" xr:uid="{00000000-0004-0000-0200-00000C000000}"/>
    <hyperlink ref="BP32" r:id="rId14" xr:uid="{00000000-0004-0000-0200-00000D000000}"/>
    <hyperlink ref="BP33" r:id="rId15" xr:uid="{00000000-0004-0000-0200-00000E000000}"/>
    <hyperlink ref="BP34" r:id="rId16" xr:uid="{00000000-0004-0000-0200-00000F000000}"/>
    <hyperlink ref="BP35" r:id="rId17" xr:uid="{00000000-0004-0000-0200-000010000000}"/>
  </hyperlinks>
  <pageMargins left="0.7" right="0.7" top="0.75" bottom="0.75" header="0" footer="0"/>
  <pageSetup orientation="portrait"/>
  <drawing r:id="rId18"/>
  <legacy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1000"/>
  <sheetViews>
    <sheetView workbookViewId="0"/>
  </sheetViews>
  <sheetFormatPr baseColWidth="10" defaultColWidth="14.453125" defaultRowHeight="15" customHeight="1"/>
  <cols>
    <col min="1" max="1" width="10.7265625" customWidth="1"/>
    <col min="2" max="2" width="24.1796875" customWidth="1"/>
    <col min="3" max="3" width="70.1796875" customWidth="1"/>
    <col min="4" max="4" width="29.81640625" customWidth="1"/>
    <col min="5" max="24" width="10.7265625" customWidth="1"/>
  </cols>
  <sheetData>
    <row r="1" spans="1:24" ht="22.5">
      <c r="A1" s="226"/>
      <c r="B1" s="602" t="s">
        <v>786</v>
      </c>
      <c r="C1" s="486"/>
      <c r="D1" s="486"/>
      <c r="E1" s="226"/>
      <c r="F1" s="226"/>
      <c r="G1" s="226"/>
      <c r="H1" s="226"/>
      <c r="I1" s="226"/>
      <c r="J1" s="226"/>
      <c r="K1" s="226"/>
      <c r="L1" s="226"/>
      <c r="M1" s="226"/>
      <c r="N1" s="226"/>
      <c r="O1" s="226"/>
      <c r="P1" s="226"/>
      <c r="Q1" s="226"/>
      <c r="R1" s="226"/>
      <c r="S1" s="226"/>
      <c r="T1" s="226"/>
      <c r="U1" s="226"/>
      <c r="V1" s="226"/>
      <c r="W1" s="226"/>
      <c r="X1" s="226"/>
    </row>
    <row r="2" spans="1:24" ht="14.5">
      <c r="A2" s="226"/>
      <c r="B2" s="226"/>
      <c r="C2" s="226"/>
      <c r="D2" s="226"/>
      <c r="E2" s="226"/>
      <c r="F2" s="226"/>
      <c r="G2" s="226"/>
      <c r="H2" s="226"/>
      <c r="I2" s="226"/>
      <c r="J2" s="226"/>
      <c r="K2" s="226"/>
      <c r="L2" s="226"/>
      <c r="M2" s="226"/>
      <c r="N2" s="226"/>
      <c r="O2" s="226"/>
      <c r="P2" s="226"/>
      <c r="Q2" s="226"/>
      <c r="R2" s="226"/>
      <c r="S2" s="226"/>
      <c r="T2" s="226"/>
      <c r="U2" s="226"/>
      <c r="V2" s="226"/>
      <c r="W2" s="226"/>
      <c r="X2" s="226"/>
    </row>
    <row r="3" spans="1:24" ht="25">
      <c r="A3" s="226"/>
      <c r="B3" s="338"/>
      <c r="C3" s="339" t="s">
        <v>787</v>
      </c>
      <c r="D3" s="339" t="s">
        <v>281</v>
      </c>
      <c r="E3" s="226"/>
      <c r="F3" s="226"/>
      <c r="G3" s="226"/>
      <c r="H3" s="226"/>
      <c r="I3" s="226"/>
      <c r="J3" s="226"/>
      <c r="K3" s="226"/>
      <c r="L3" s="226"/>
      <c r="M3" s="226"/>
      <c r="N3" s="226"/>
      <c r="O3" s="226"/>
      <c r="P3" s="226"/>
      <c r="Q3" s="226"/>
      <c r="R3" s="226"/>
      <c r="S3" s="226"/>
      <c r="T3" s="226"/>
      <c r="U3" s="226"/>
      <c r="V3" s="226"/>
      <c r="W3" s="226"/>
      <c r="X3" s="226"/>
    </row>
    <row r="4" spans="1:24" ht="50">
      <c r="A4" s="226"/>
      <c r="B4" s="340" t="s">
        <v>788</v>
      </c>
      <c r="C4" s="341" t="s">
        <v>789</v>
      </c>
      <c r="D4" s="342">
        <v>0.2</v>
      </c>
      <c r="E4" s="226"/>
      <c r="F4" s="226"/>
      <c r="G4" s="226"/>
      <c r="H4" s="226"/>
      <c r="I4" s="226"/>
      <c r="J4" s="226"/>
      <c r="K4" s="226"/>
      <c r="L4" s="226"/>
      <c r="M4" s="226"/>
      <c r="N4" s="226"/>
      <c r="O4" s="226"/>
      <c r="P4" s="226"/>
      <c r="Q4" s="226"/>
      <c r="R4" s="226"/>
      <c r="S4" s="226"/>
      <c r="T4" s="226"/>
      <c r="U4" s="226"/>
      <c r="V4" s="226"/>
      <c r="W4" s="226"/>
      <c r="X4" s="226"/>
    </row>
    <row r="5" spans="1:24" ht="50">
      <c r="A5" s="226"/>
      <c r="B5" s="343" t="s">
        <v>790</v>
      </c>
      <c r="C5" s="344" t="s">
        <v>791</v>
      </c>
      <c r="D5" s="345">
        <v>0.4</v>
      </c>
      <c r="E5" s="226"/>
      <c r="F5" s="226"/>
      <c r="G5" s="226"/>
      <c r="H5" s="226"/>
      <c r="I5" s="226"/>
      <c r="J5" s="226"/>
      <c r="K5" s="226"/>
      <c r="L5" s="226"/>
      <c r="M5" s="226"/>
      <c r="N5" s="226"/>
      <c r="O5" s="226"/>
      <c r="P5" s="226"/>
      <c r="Q5" s="226"/>
      <c r="R5" s="226"/>
      <c r="S5" s="226"/>
      <c r="T5" s="226"/>
      <c r="U5" s="226"/>
      <c r="V5" s="226"/>
      <c r="W5" s="226"/>
      <c r="X5" s="226"/>
    </row>
    <row r="6" spans="1:24" ht="50">
      <c r="A6" s="226"/>
      <c r="B6" s="346" t="s">
        <v>792</v>
      </c>
      <c r="C6" s="344" t="s">
        <v>793</v>
      </c>
      <c r="D6" s="345">
        <v>0.6</v>
      </c>
      <c r="E6" s="226"/>
      <c r="F6" s="226"/>
      <c r="G6" s="226"/>
      <c r="H6" s="226"/>
      <c r="I6" s="226"/>
      <c r="J6" s="226"/>
      <c r="K6" s="226"/>
      <c r="L6" s="226"/>
      <c r="M6" s="226"/>
      <c r="N6" s="226"/>
      <c r="O6" s="226"/>
      <c r="P6" s="226"/>
      <c r="Q6" s="226"/>
      <c r="R6" s="226"/>
      <c r="S6" s="226"/>
      <c r="T6" s="226"/>
      <c r="U6" s="226"/>
      <c r="V6" s="226"/>
      <c r="W6" s="226"/>
      <c r="X6" s="226"/>
    </row>
    <row r="7" spans="1:24" ht="75">
      <c r="A7" s="226"/>
      <c r="B7" s="347" t="s">
        <v>794</v>
      </c>
      <c r="C7" s="344" t="s">
        <v>795</v>
      </c>
      <c r="D7" s="345">
        <v>0.8</v>
      </c>
      <c r="E7" s="226"/>
      <c r="F7" s="226"/>
      <c r="G7" s="226"/>
      <c r="H7" s="226"/>
      <c r="I7" s="226"/>
      <c r="J7" s="226"/>
      <c r="K7" s="226"/>
      <c r="L7" s="226"/>
      <c r="M7" s="226"/>
      <c r="N7" s="226"/>
      <c r="O7" s="226"/>
      <c r="P7" s="226"/>
      <c r="Q7" s="226"/>
      <c r="R7" s="226"/>
      <c r="S7" s="226"/>
      <c r="T7" s="226"/>
      <c r="U7" s="226"/>
      <c r="V7" s="226"/>
      <c r="W7" s="226"/>
      <c r="X7" s="226"/>
    </row>
    <row r="8" spans="1:24" ht="50">
      <c r="A8" s="226"/>
      <c r="B8" s="348" t="s">
        <v>796</v>
      </c>
      <c r="C8" s="344" t="s">
        <v>797</v>
      </c>
      <c r="D8" s="345">
        <v>1</v>
      </c>
      <c r="E8" s="226"/>
      <c r="F8" s="226"/>
      <c r="G8" s="226"/>
      <c r="H8" s="226"/>
      <c r="I8" s="226"/>
      <c r="J8" s="226"/>
      <c r="K8" s="226"/>
      <c r="L8" s="226"/>
      <c r="M8" s="226"/>
      <c r="N8" s="226"/>
      <c r="O8" s="226"/>
      <c r="P8" s="226"/>
      <c r="Q8" s="226"/>
      <c r="R8" s="226"/>
      <c r="S8" s="226"/>
      <c r="T8" s="226"/>
      <c r="U8" s="226"/>
      <c r="V8" s="226"/>
      <c r="W8" s="226"/>
      <c r="X8" s="226"/>
    </row>
    <row r="9" spans="1:24" ht="14.5">
      <c r="A9" s="226"/>
      <c r="B9" s="226"/>
      <c r="C9" s="226"/>
      <c r="D9" s="226"/>
      <c r="E9" s="226"/>
      <c r="F9" s="226"/>
      <c r="G9" s="226"/>
      <c r="H9" s="226"/>
      <c r="I9" s="226"/>
      <c r="J9" s="226"/>
      <c r="K9" s="226"/>
      <c r="L9" s="226"/>
      <c r="M9" s="226"/>
      <c r="N9" s="226"/>
      <c r="O9" s="226"/>
      <c r="P9" s="226"/>
      <c r="Q9" s="226"/>
      <c r="R9" s="226"/>
      <c r="S9" s="226"/>
      <c r="T9" s="226"/>
      <c r="U9" s="226"/>
      <c r="V9" s="226"/>
      <c r="W9" s="226"/>
      <c r="X9" s="226"/>
    </row>
    <row r="10" spans="1:24" ht="14.5">
      <c r="A10" s="226"/>
      <c r="B10" s="3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ht="14.5">
      <c r="A11" s="226"/>
      <c r="B11" s="226"/>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ht="14.5">
      <c r="A12" s="226"/>
      <c r="B12" s="226"/>
      <c r="C12" s="226"/>
      <c r="D12" s="226"/>
      <c r="E12" s="226"/>
      <c r="F12" s="226"/>
      <c r="G12" s="226"/>
      <c r="H12" s="226"/>
      <c r="I12" s="226"/>
      <c r="J12" s="226"/>
      <c r="K12" s="226"/>
      <c r="L12" s="226"/>
      <c r="M12" s="226"/>
      <c r="N12" s="226"/>
      <c r="O12" s="226"/>
      <c r="P12" s="226"/>
      <c r="Q12" s="226"/>
      <c r="R12" s="226"/>
      <c r="S12" s="226"/>
      <c r="T12" s="226"/>
      <c r="U12" s="226"/>
      <c r="V12" s="226"/>
      <c r="W12" s="226"/>
      <c r="X12" s="226"/>
    </row>
    <row r="13" spans="1:24" ht="14.5">
      <c r="A13" s="226"/>
      <c r="B13" s="226"/>
      <c r="C13" s="226"/>
      <c r="D13" s="226"/>
      <c r="E13" s="226"/>
      <c r="F13" s="226"/>
      <c r="G13" s="226"/>
      <c r="H13" s="226"/>
      <c r="I13" s="226"/>
      <c r="J13" s="226"/>
      <c r="K13" s="226"/>
      <c r="L13" s="226"/>
      <c r="M13" s="226"/>
      <c r="N13" s="226"/>
      <c r="O13" s="226"/>
      <c r="P13" s="226"/>
      <c r="Q13" s="226"/>
      <c r="R13" s="226"/>
      <c r="S13" s="226"/>
      <c r="T13" s="226"/>
      <c r="U13" s="226"/>
      <c r="V13" s="226"/>
      <c r="W13" s="226"/>
      <c r="X13" s="226"/>
    </row>
    <row r="14" spans="1:24" ht="14.5">
      <c r="A14" s="226"/>
      <c r="B14" s="226"/>
      <c r="C14" s="226"/>
      <c r="D14" s="226"/>
      <c r="E14" s="226"/>
      <c r="F14" s="226"/>
      <c r="G14" s="226"/>
      <c r="H14" s="226"/>
      <c r="I14" s="226"/>
      <c r="J14" s="226"/>
      <c r="K14" s="226"/>
      <c r="L14" s="226"/>
      <c r="M14" s="226"/>
      <c r="N14" s="226"/>
      <c r="O14" s="226"/>
      <c r="P14" s="226"/>
      <c r="Q14" s="226"/>
      <c r="R14" s="226"/>
      <c r="S14" s="226"/>
      <c r="T14" s="226"/>
      <c r="U14" s="226"/>
      <c r="V14" s="226"/>
      <c r="W14" s="226"/>
      <c r="X14" s="226"/>
    </row>
    <row r="15" spans="1:24" ht="14.5">
      <c r="A15" s="226"/>
      <c r="B15" s="226"/>
      <c r="C15" s="226"/>
      <c r="D15" s="226"/>
      <c r="E15" s="226"/>
      <c r="F15" s="226"/>
      <c r="G15" s="226"/>
      <c r="H15" s="226"/>
      <c r="I15" s="226"/>
      <c r="J15" s="226"/>
      <c r="K15" s="226"/>
      <c r="L15" s="226"/>
      <c r="M15" s="226"/>
      <c r="N15" s="226"/>
      <c r="O15" s="226"/>
      <c r="P15" s="226"/>
      <c r="Q15" s="226"/>
      <c r="R15" s="226"/>
      <c r="S15" s="226"/>
      <c r="T15" s="226"/>
      <c r="U15" s="226"/>
      <c r="V15" s="226"/>
      <c r="W15" s="226"/>
      <c r="X15" s="226"/>
    </row>
    <row r="16" spans="1:24" ht="14.5">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row>
    <row r="17" spans="1:24" ht="14.5">
      <c r="A17" s="226"/>
      <c r="B17" s="226"/>
      <c r="C17" s="226"/>
      <c r="D17" s="226"/>
      <c r="E17" s="226"/>
      <c r="F17" s="226"/>
      <c r="G17" s="226"/>
      <c r="H17" s="226"/>
      <c r="I17" s="226"/>
      <c r="J17" s="226"/>
      <c r="K17" s="226"/>
      <c r="L17" s="226"/>
      <c r="M17" s="226"/>
      <c r="N17" s="226"/>
      <c r="O17" s="226"/>
      <c r="P17" s="226"/>
      <c r="Q17" s="226"/>
      <c r="R17" s="226"/>
      <c r="S17" s="226"/>
      <c r="T17" s="226"/>
      <c r="U17" s="226"/>
      <c r="V17" s="226"/>
      <c r="W17" s="226"/>
      <c r="X17" s="226"/>
    </row>
    <row r="18" spans="1:24" ht="14.5">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row>
    <row r="19" spans="1:24" ht="14.5">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row>
    <row r="20" spans="1:24" ht="14.5">
      <c r="A20" s="226"/>
      <c r="B20" s="226"/>
      <c r="C20" s="226"/>
      <c r="D20" s="226"/>
      <c r="E20" s="226"/>
      <c r="F20" s="226"/>
      <c r="G20" s="226"/>
      <c r="H20" s="226"/>
      <c r="I20" s="226"/>
      <c r="J20" s="226"/>
      <c r="K20" s="226"/>
      <c r="L20" s="226"/>
      <c r="M20" s="226"/>
      <c r="N20" s="226"/>
      <c r="O20" s="226"/>
      <c r="P20" s="226"/>
      <c r="Q20" s="226"/>
      <c r="R20" s="226"/>
      <c r="S20" s="226"/>
      <c r="T20" s="226"/>
      <c r="U20" s="226"/>
      <c r="V20" s="226"/>
      <c r="W20" s="226"/>
      <c r="X20" s="226"/>
    </row>
    <row r="21" spans="1:24" ht="15.75" customHeight="1">
      <c r="A21" s="226"/>
      <c r="B21" s="226"/>
      <c r="C21" s="226"/>
      <c r="D21" s="226"/>
      <c r="E21" s="226"/>
      <c r="F21" s="226"/>
      <c r="G21" s="226"/>
      <c r="H21" s="226"/>
      <c r="I21" s="226"/>
      <c r="J21" s="226"/>
      <c r="K21" s="226"/>
      <c r="L21" s="226"/>
      <c r="M21" s="226"/>
      <c r="N21" s="226"/>
      <c r="O21" s="226"/>
      <c r="P21" s="226"/>
      <c r="Q21" s="226"/>
      <c r="R21" s="226"/>
      <c r="S21" s="226"/>
      <c r="T21" s="226"/>
      <c r="U21" s="226"/>
      <c r="V21" s="226"/>
      <c r="W21" s="226"/>
      <c r="X21" s="226"/>
    </row>
    <row r="22" spans="1:24" ht="15.75" customHeight="1">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row>
    <row r="23" spans="1:24" ht="15.75" customHeight="1">
      <c r="A23" s="226"/>
      <c r="B23" s="226"/>
      <c r="C23" s="226"/>
      <c r="D23" s="226"/>
      <c r="E23" s="226"/>
      <c r="F23" s="226"/>
      <c r="G23" s="226"/>
      <c r="H23" s="226"/>
      <c r="I23" s="226"/>
      <c r="J23" s="226"/>
      <c r="K23" s="226"/>
      <c r="L23" s="226"/>
      <c r="M23" s="226"/>
      <c r="N23" s="226"/>
      <c r="O23" s="226"/>
      <c r="P23" s="226"/>
      <c r="Q23" s="226"/>
      <c r="R23" s="226"/>
      <c r="S23" s="226"/>
      <c r="T23" s="226"/>
      <c r="U23" s="226"/>
      <c r="V23" s="226"/>
      <c r="W23" s="226"/>
      <c r="X23" s="226"/>
    </row>
    <row r="24" spans="1:24" ht="15.75" customHeight="1">
      <c r="A24" s="226"/>
      <c r="B24" s="226"/>
      <c r="C24" s="226"/>
      <c r="D24" s="226"/>
      <c r="E24" s="226"/>
      <c r="F24" s="226"/>
      <c r="G24" s="226"/>
      <c r="H24" s="226"/>
      <c r="I24" s="226"/>
      <c r="J24" s="226"/>
      <c r="K24" s="226"/>
      <c r="L24" s="226"/>
      <c r="M24" s="226"/>
      <c r="N24" s="226"/>
      <c r="O24" s="226"/>
      <c r="P24" s="226"/>
      <c r="Q24" s="226"/>
      <c r="R24" s="226"/>
      <c r="S24" s="226"/>
      <c r="T24" s="226"/>
      <c r="U24" s="226"/>
      <c r="V24" s="226"/>
      <c r="W24" s="226"/>
      <c r="X24" s="226"/>
    </row>
    <row r="25" spans="1:24" ht="15.75" customHeight="1">
      <c r="A25" s="226"/>
      <c r="B25" s="226"/>
      <c r="C25" s="226"/>
      <c r="D25" s="226"/>
      <c r="E25" s="226"/>
      <c r="F25" s="226"/>
      <c r="G25" s="226"/>
      <c r="H25" s="226"/>
      <c r="I25" s="226"/>
      <c r="J25" s="226"/>
      <c r="K25" s="226"/>
      <c r="L25" s="226"/>
      <c r="M25" s="226"/>
      <c r="N25" s="226"/>
      <c r="O25" s="226"/>
      <c r="P25" s="226"/>
      <c r="Q25" s="226"/>
      <c r="R25" s="226"/>
      <c r="S25" s="226"/>
      <c r="T25" s="226"/>
      <c r="U25" s="226"/>
      <c r="V25" s="226"/>
      <c r="W25" s="226"/>
      <c r="X25" s="226"/>
    </row>
    <row r="26" spans="1:24" ht="15.75" customHeight="1">
      <c r="A26" s="226"/>
      <c r="B26" s="226"/>
      <c r="C26" s="226"/>
      <c r="D26" s="226"/>
      <c r="E26" s="226"/>
      <c r="F26" s="226"/>
      <c r="G26" s="226"/>
      <c r="H26" s="226"/>
      <c r="I26" s="226"/>
      <c r="J26" s="226"/>
      <c r="K26" s="226"/>
      <c r="L26" s="226"/>
      <c r="M26" s="226"/>
      <c r="N26" s="226"/>
      <c r="O26" s="226"/>
      <c r="P26" s="226"/>
      <c r="Q26" s="226"/>
      <c r="R26" s="226"/>
      <c r="S26" s="226"/>
      <c r="T26" s="226"/>
      <c r="U26" s="226"/>
      <c r="V26" s="226"/>
      <c r="W26" s="226"/>
      <c r="X26" s="226"/>
    </row>
    <row r="27" spans="1:24" ht="15.75" customHeight="1">
      <c r="A27" s="226"/>
      <c r="B27" s="226"/>
      <c r="C27" s="226"/>
      <c r="D27" s="226"/>
      <c r="E27" s="226"/>
      <c r="F27" s="226"/>
      <c r="G27" s="226"/>
      <c r="H27" s="226"/>
      <c r="I27" s="226"/>
      <c r="J27" s="226"/>
      <c r="K27" s="226"/>
      <c r="L27" s="226"/>
      <c r="M27" s="226"/>
      <c r="N27" s="226"/>
      <c r="O27" s="226"/>
      <c r="P27" s="226"/>
      <c r="Q27" s="226"/>
      <c r="R27" s="226"/>
      <c r="S27" s="226"/>
      <c r="T27" s="226"/>
      <c r="U27" s="226"/>
      <c r="V27" s="226"/>
      <c r="W27" s="226"/>
      <c r="X27" s="226"/>
    </row>
    <row r="28" spans="1:24" ht="15.75" customHeight="1">
      <c r="A28" s="226"/>
      <c r="B28" s="226"/>
      <c r="C28" s="226"/>
      <c r="D28" s="226"/>
      <c r="E28" s="226"/>
      <c r="F28" s="226"/>
      <c r="G28" s="226"/>
      <c r="H28" s="226"/>
      <c r="I28" s="226"/>
      <c r="J28" s="226"/>
      <c r="K28" s="226"/>
      <c r="L28" s="226"/>
      <c r="M28" s="226"/>
      <c r="N28" s="226"/>
      <c r="O28" s="226"/>
      <c r="P28" s="226"/>
      <c r="Q28" s="226"/>
      <c r="R28" s="226"/>
      <c r="S28" s="226"/>
      <c r="T28" s="226"/>
      <c r="U28" s="226"/>
      <c r="V28" s="226"/>
      <c r="W28" s="226"/>
      <c r="X28" s="226"/>
    </row>
    <row r="29" spans="1:24" ht="15.75" customHeight="1">
      <c r="A29" s="226"/>
      <c r="B29" s="226"/>
      <c r="C29" s="226"/>
      <c r="D29" s="226"/>
      <c r="E29" s="226"/>
      <c r="F29" s="226"/>
      <c r="G29" s="226"/>
      <c r="H29" s="226"/>
      <c r="I29" s="226"/>
      <c r="J29" s="226"/>
      <c r="K29" s="226"/>
      <c r="L29" s="226"/>
      <c r="M29" s="226"/>
      <c r="N29" s="226"/>
      <c r="O29" s="226"/>
      <c r="P29" s="226"/>
      <c r="Q29" s="226"/>
      <c r="R29" s="226"/>
      <c r="S29" s="226"/>
      <c r="T29" s="226"/>
      <c r="U29" s="226"/>
      <c r="V29" s="226"/>
      <c r="W29" s="226"/>
      <c r="X29" s="226"/>
    </row>
    <row r="30" spans="1:24" ht="15.75" customHeight="1">
      <c r="A30" s="226"/>
      <c r="B30" s="226"/>
      <c r="C30" s="226"/>
      <c r="D30" s="226"/>
      <c r="E30" s="226"/>
      <c r="F30" s="226"/>
      <c r="G30" s="226"/>
      <c r="H30" s="226"/>
      <c r="I30" s="226"/>
      <c r="J30" s="226"/>
      <c r="K30" s="226"/>
      <c r="L30" s="226"/>
      <c r="M30" s="226"/>
      <c r="N30" s="226"/>
      <c r="O30" s="226"/>
      <c r="P30" s="226"/>
      <c r="Q30" s="226"/>
      <c r="R30" s="226"/>
      <c r="S30" s="226"/>
      <c r="T30" s="226"/>
      <c r="U30" s="226"/>
      <c r="V30" s="226"/>
      <c r="W30" s="226"/>
      <c r="X30" s="226"/>
    </row>
    <row r="31" spans="1:24" ht="15.75" customHeight="1">
      <c r="A31" s="226"/>
      <c r="B31" s="226"/>
      <c r="C31" s="226"/>
      <c r="D31" s="226"/>
      <c r="E31" s="226"/>
      <c r="F31" s="226"/>
      <c r="G31" s="226"/>
      <c r="H31" s="226"/>
      <c r="I31" s="226"/>
      <c r="J31" s="226"/>
      <c r="K31" s="226"/>
      <c r="L31" s="226"/>
      <c r="M31" s="226"/>
      <c r="N31" s="226"/>
      <c r="O31" s="226"/>
      <c r="P31" s="226"/>
      <c r="Q31" s="226"/>
      <c r="R31" s="226"/>
      <c r="S31" s="226"/>
      <c r="T31" s="226"/>
      <c r="U31" s="226"/>
      <c r="V31" s="226"/>
      <c r="W31" s="226"/>
      <c r="X31" s="226"/>
    </row>
    <row r="32" spans="1:24" ht="15.75" customHeight="1">
      <c r="A32" s="226"/>
      <c r="B32" s="226"/>
      <c r="C32" s="226"/>
      <c r="D32" s="226"/>
      <c r="E32" s="226"/>
      <c r="F32" s="226"/>
      <c r="G32" s="226"/>
      <c r="H32" s="226"/>
      <c r="I32" s="226"/>
      <c r="J32" s="226"/>
      <c r="K32" s="226"/>
      <c r="L32" s="226"/>
      <c r="M32" s="226"/>
      <c r="N32" s="226"/>
      <c r="O32" s="226"/>
      <c r="P32" s="226"/>
      <c r="Q32" s="226"/>
      <c r="R32" s="226"/>
      <c r="S32" s="226"/>
      <c r="T32" s="226"/>
      <c r="U32" s="226"/>
      <c r="V32" s="226"/>
      <c r="W32" s="226"/>
      <c r="X32" s="226"/>
    </row>
    <row r="33" spans="1:24" ht="15.75" customHeight="1">
      <c r="A33" s="226"/>
      <c r="E33" s="226"/>
      <c r="F33" s="226"/>
      <c r="G33" s="226"/>
      <c r="H33" s="226"/>
      <c r="I33" s="226"/>
      <c r="J33" s="226"/>
      <c r="K33" s="226"/>
      <c r="L33" s="226"/>
      <c r="M33" s="226"/>
      <c r="N33" s="226"/>
      <c r="O33" s="226"/>
      <c r="P33" s="226"/>
      <c r="Q33" s="226"/>
      <c r="R33" s="226"/>
      <c r="S33" s="226"/>
      <c r="T33" s="226"/>
      <c r="U33" s="226"/>
      <c r="V33" s="226"/>
      <c r="W33" s="226"/>
      <c r="X33" s="226"/>
    </row>
    <row r="34" spans="1:24" ht="15.75" customHeight="1">
      <c r="A34" s="226"/>
      <c r="B34" s="1" t="s">
        <v>620</v>
      </c>
      <c r="E34" s="226"/>
      <c r="F34" s="226"/>
      <c r="G34" s="226"/>
      <c r="H34" s="226"/>
      <c r="I34" s="226"/>
      <c r="J34" s="226"/>
      <c r="K34" s="226"/>
      <c r="L34" s="226"/>
      <c r="M34" s="226"/>
      <c r="N34" s="226"/>
      <c r="O34" s="226"/>
      <c r="P34" s="226"/>
      <c r="Q34" s="226"/>
      <c r="R34" s="226"/>
      <c r="S34" s="226"/>
      <c r="T34" s="226"/>
      <c r="U34" s="226"/>
      <c r="V34" s="226"/>
      <c r="W34" s="226"/>
      <c r="X34" s="226"/>
    </row>
    <row r="35" spans="1:24" ht="15.75" customHeight="1">
      <c r="A35" s="226"/>
      <c r="B35" s="1" t="s">
        <v>621</v>
      </c>
    </row>
    <row r="36" spans="1:24" ht="15.75" customHeight="1">
      <c r="A36" s="226"/>
    </row>
    <row r="37" spans="1:24" ht="15.75" customHeight="1">
      <c r="A37" s="226"/>
    </row>
    <row r="38" spans="1:24" ht="15.75" customHeight="1">
      <c r="A38" s="226"/>
    </row>
    <row r="39" spans="1:24" ht="15.75" customHeight="1">
      <c r="A39" s="226"/>
    </row>
    <row r="40" spans="1:24" ht="15.75" customHeight="1">
      <c r="A40" s="226"/>
    </row>
    <row r="41" spans="1:24" ht="15.75" customHeight="1">
      <c r="A41" s="226"/>
    </row>
    <row r="42" spans="1:24" ht="15.75" customHeight="1">
      <c r="A42" s="226"/>
    </row>
    <row r="43" spans="1:24" ht="15.75" customHeight="1">
      <c r="A43" s="226"/>
    </row>
    <row r="44" spans="1:24" ht="15.75" customHeight="1">
      <c r="A44" s="226"/>
    </row>
    <row r="45" spans="1:24" ht="15.75" customHeight="1">
      <c r="A45" s="226"/>
    </row>
    <row r="46" spans="1:24" ht="15.75" customHeight="1">
      <c r="A46" s="226"/>
    </row>
    <row r="47" spans="1:24" ht="15.75" customHeight="1">
      <c r="A47" s="226"/>
    </row>
    <row r="48" spans="1:24" ht="15.75" customHeight="1">
      <c r="A48" s="226"/>
    </row>
    <row r="49" spans="1:1" ht="15.75" customHeight="1">
      <c r="A49" s="226"/>
    </row>
    <row r="50" spans="1:1" ht="15.75" customHeight="1">
      <c r="A50" s="226"/>
    </row>
    <row r="51" spans="1:1" ht="15.75" customHeight="1">
      <c r="A51" s="226"/>
    </row>
    <row r="52" spans="1:1" ht="15.75" customHeight="1">
      <c r="A52" s="226"/>
    </row>
    <row r="53" spans="1:1" ht="15.75" customHeight="1">
      <c r="A53" s="226"/>
    </row>
    <row r="54" spans="1:1" ht="15.75" customHeight="1">
      <c r="A54" s="226"/>
    </row>
    <row r="55" spans="1:1" ht="15.75" customHeight="1">
      <c r="A55" s="226"/>
    </row>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923C"/>
  </sheetPr>
  <dimension ref="A1:Z1000"/>
  <sheetViews>
    <sheetView workbookViewId="0"/>
  </sheetViews>
  <sheetFormatPr baseColWidth="10" defaultColWidth="14.453125" defaultRowHeight="15" customHeight="1"/>
  <cols>
    <col min="1" max="1" width="10.7265625" customWidth="1"/>
    <col min="2" max="2" width="40.453125" customWidth="1"/>
    <col min="3" max="3" width="74.81640625" customWidth="1"/>
    <col min="4" max="4" width="135" customWidth="1"/>
    <col min="5" max="5" width="144.7265625" customWidth="1"/>
    <col min="6" max="26" width="10.7265625" customWidth="1"/>
  </cols>
  <sheetData>
    <row r="1" spans="1:26" ht="32.5">
      <c r="A1" s="226"/>
      <c r="B1" s="603" t="s">
        <v>798</v>
      </c>
      <c r="C1" s="486"/>
      <c r="D1" s="486"/>
      <c r="E1" s="226"/>
      <c r="F1" s="226"/>
      <c r="G1" s="226"/>
      <c r="H1" s="226"/>
      <c r="I1" s="226"/>
      <c r="J1" s="226"/>
      <c r="K1" s="226"/>
      <c r="L1" s="226"/>
      <c r="M1" s="226"/>
      <c r="N1" s="226"/>
      <c r="O1" s="226"/>
      <c r="P1" s="226"/>
      <c r="Q1" s="226"/>
      <c r="R1" s="226"/>
      <c r="S1" s="226"/>
      <c r="T1" s="226"/>
      <c r="U1" s="226"/>
    </row>
    <row r="2" spans="1:26" ht="14.5">
      <c r="A2" s="226"/>
      <c r="B2" s="226"/>
      <c r="C2" s="226"/>
      <c r="D2" s="226"/>
      <c r="E2" s="226"/>
      <c r="F2" s="226"/>
      <c r="G2" s="226"/>
      <c r="H2" s="226"/>
      <c r="I2" s="226"/>
      <c r="J2" s="226"/>
      <c r="K2" s="226"/>
      <c r="L2" s="226"/>
      <c r="M2" s="226"/>
      <c r="N2" s="226"/>
      <c r="O2" s="226"/>
      <c r="P2" s="226"/>
      <c r="Q2" s="226"/>
      <c r="R2" s="226"/>
      <c r="S2" s="226"/>
      <c r="T2" s="226"/>
      <c r="U2" s="226"/>
    </row>
    <row r="3" spans="1:26" ht="30.5">
      <c r="A3" s="226"/>
      <c r="B3" s="350"/>
      <c r="C3" s="351" t="s">
        <v>799</v>
      </c>
      <c r="D3" s="351" t="s">
        <v>800</v>
      </c>
      <c r="E3" s="226"/>
      <c r="F3" s="226"/>
      <c r="G3" s="226"/>
      <c r="H3" s="226"/>
      <c r="I3" s="226"/>
      <c r="J3" s="226"/>
      <c r="K3" s="226"/>
      <c r="L3" s="226"/>
      <c r="M3" s="226"/>
      <c r="N3" s="226"/>
      <c r="O3" s="226"/>
      <c r="P3" s="226"/>
      <c r="Q3" s="226"/>
      <c r="R3" s="226"/>
      <c r="S3" s="226"/>
      <c r="T3" s="226"/>
      <c r="U3" s="226"/>
    </row>
    <row r="4" spans="1:26" ht="32.5">
      <c r="A4" s="352" t="s">
        <v>801</v>
      </c>
      <c r="B4" s="353" t="s">
        <v>802</v>
      </c>
      <c r="C4" s="354" t="s">
        <v>803</v>
      </c>
      <c r="D4" s="355" t="s">
        <v>804</v>
      </c>
      <c r="E4" s="226"/>
      <c r="F4" s="226"/>
      <c r="G4" s="226"/>
      <c r="H4" s="226"/>
      <c r="I4" s="226"/>
      <c r="J4" s="226"/>
      <c r="K4" s="226"/>
      <c r="L4" s="226"/>
      <c r="M4" s="226"/>
      <c r="N4" s="226"/>
      <c r="O4" s="226"/>
      <c r="P4" s="226"/>
      <c r="Q4" s="226"/>
      <c r="R4" s="226"/>
      <c r="S4" s="226"/>
      <c r="T4" s="226"/>
      <c r="U4" s="226"/>
    </row>
    <row r="5" spans="1:26" ht="65">
      <c r="A5" s="352" t="s">
        <v>805</v>
      </c>
      <c r="B5" s="356" t="s">
        <v>806</v>
      </c>
      <c r="C5" s="357" t="s">
        <v>807</v>
      </c>
      <c r="D5" s="358" t="s">
        <v>808</v>
      </c>
      <c r="E5" s="226"/>
      <c r="F5" s="226"/>
      <c r="G5" s="226"/>
      <c r="H5" s="226"/>
      <c r="I5" s="226"/>
      <c r="J5" s="226"/>
      <c r="K5" s="226"/>
      <c r="L5" s="226"/>
      <c r="M5" s="226"/>
      <c r="N5" s="226"/>
      <c r="O5" s="226"/>
      <c r="P5" s="226"/>
      <c r="Q5" s="226"/>
      <c r="R5" s="226"/>
      <c r="S5" s="226"/>
      <c r="T5" s="226"/>
      <c r="U5" s="226"/>
    </row>
    <row r="6" spans="1:26" ht="65">
      <c r="A6" s="352" t="s">
        <v>227</v>
      </c>
      <c r="B6" s="359" t="s">
        <v>809</v>
      </c>
      <c r="C6" s="357" t="s">
        <v>810</v>
      </c>
      <c r="D6" s="358" t="s">
        <v>770</v>
      </c>
      <c r="E6" s="226"/>
      <c r="F6" s="226"/>
      <c r="G6" s="226"/>
      <c r="H6" s="226"/>
      <c r="I6" s="226"/>
      <c r="J6" s="226"/>
      <c r="K6" s="226"/>
      <c r="L6" s="226"/>
      <c r="M6" s="226"/>
      <c r="N6" s="226"/>
      <c r="O6" s="226"/>
      <c r="P6" s="226"/>
      <c r="Q6" s="226"/>
      <c r="R6" s="226"/>
      <c r="S6" s="226"/>
      <c r="T6" s="226"/>
      <c r="U6" s="226"/>
    </row>
    <row r="7" spans="1:26" ht="65">
      <c r="A7" s="352" t="s">
        <v>811</v>
      </c>
      <c r="B7" s="360" t="s">
        <v>812</v>
      </c>
      <c r="C7" s="357" t="s">
        <v>813</v>
      </c>
      <c r="D7" s="358" t="s">
        <v>814</v>
      </c>
      <c r="E7" s="226"/>
      <c r="F7" s="226"/>
      <c r="G7" s="226"/>
      <c r="H7" s="226"/>
      <c r="I7" s="226"/>
      <c r="J7" s="226"/>
      <c r="K7" s="226"/>
      <c r="L7" s="226"/>
      <c r="M7" s="226"/>
      <c r="N7" s="226"/>
      <c r="O7" s="226"/>
      <c r="P7" s="226"/>
      <c r="Q7" s="226"/>
      <c r="R7" s="226"/>
      <c r="S7" s="226"/>
      <c r="T7" s="226"/>
      <c r="U7" s="226"/>
    </row>
    <row r="8" spans="1:26" ht="65">
      <c r="A8" s="352" t="s">
        <v>815</v>
      </c>
      <c r="B8" s="361" t="s">
        <v>816</v>
      </c>
      <c r="C8" s="357" t="s">
        <v>817</v>
      </c>
      <c r="D8" s="358" t="s">
        <v>818</v>
      </c>
      <c r="E8" s="226"/>
      <c r="F8" s="226"/>
      <c r="G8" s="226"/>
      <c r="H8" s="226"/>
      <c r="I8" s="226"/>
      <c r="J8" s="226"/>
      <c r="K8" s="226"/>
      <c r="L8" s="226"/>
      <c r="M8" s="226"/>
      <c r="N8" s="226"/>
      <c r="O8" s="226"/>
      <c r="P8" s="226"/>
      <c r="Q8" s="226"/>
      <c r="R8" s="226"/>
      <c r="S8" s="226"/>
      <c r="T8" s="226"/>
      <c r="U8" s="226"/>
    </row>
    <row r="9" spans="1:26" ht="20">
      <c r="A9" s="226"/>
      <c r="B9" s="226"/>
      <c r="C9" s="362"/>
      <c r="D9" s="362"/>
      <c r="E9" s="226"/>
      <c r="F9" s="226"/>
      <c r="G9" s="226"/>
      <c r="H9" s="226"/>
      <c r="I9" s="226"/>
      <c r="J9" s="226"/>
      <c r="K9" s="226"/>
      <c r="L9" s="226"/>
      <c r="M9" s="226"/>
      <c r="N9" s="226"/>
      <c r="O9" s="226"/>
      <c r="P9" s="226"/>
      <c r="Q9" s="226"/>
      <c r="R9" s="226"/>
      <c r="S9" s="226"/>
      <c r="T9" s="226"/>
      <c r="U9" s="226"/>
      <c r="V9" s="1"/>
      <c r="W9" s="1"/>
      <c r="X9" s="1"/>
      <c r="Y9" s="1"/>
      <c r="Z9" s="1"/>
    </row>
    <row r="10" spans="1:26" ht="20">
      <c r="A10" s="226"/>
      <c r="B10" s="1"/>
      <c r="C10" s="363"/>
      <c r="D10" s="363"/>
      <c r="E10" s="1"/>
      <c r="F10" s="1"/>
      <c r="G10" s="1"/>
      <c r="H10" s="1"/>
      <c r="I10" s="1"/>
      <c r="J10" s="1"/>
      <c r="K10" s="1"/>
      <c r="L10" s="1"/>
      <c r="M10" s="1"/>
      <c r="N10" s="1"/>
      <c r="O10" s="1"/>
      <c r="P10" s="1"/>
      <c r="Q10" s="1"/>
      <c r="R10" s="1"/>
      <c r="S10" s="1"/>
      <c r="T10" s="1"/>
      <c r="U10" s="1"/>
      <c r="V10" s="1"/>
      <c r="W10" s="1"/>
      <c r="X10" s="1"/>
      <c r="Y10" s="1"/>
      <c r="Z10" s="1"/>
    </row>
    <row r="11" spans="1:26" ht="14.5">
      <c r="A11" s="226"/>
      <c r="B11" s="226" t="s">
        <v>819</v>
      </c>
      <c r="C11" s="226" t="s">
        <v>310</v>
      </c>
      <c r="D11" s="226" t="s">
        <v>571</v>
      </c>
      <c r="E11" s="1"/>
      <c r="F11" s="1"/>
      <c r="G11" s="1"/>
      <c r="H11" s="1"/>
      <c r="I11" s="1"/>
      <c r="J11" s="1"/>
      <c r="K11" s="1"/>
      <c r="L11" s="1"/>
      <c r="M11" s="1"/>
      <c r="N11" s="1"/>
      <c r="O11" s="1"/>
      <c r="P11" s="1"/>
      <c r="Q11" s="1"/>
      <c r="R11" s="1"/>
      <c r="S11" s="1"/>
      <c r="T11" s="1"/>
      <c r="U11" s="1"/>
      <c r="V11" s="1"/>
      <c r="W11" s="1"/>
      <c r="X11" s="1"/>
      <c r="Y11" s="1"/>
      <c r="Z11" s="1"/>
    </row>
    <row r="12" spans="1:26" ht="14.5">
      <c r="A12" s="226"/>
      <c r="B12" s="226" t="s">
        <v>820</v>
      </c>
      <c r="C12" s="226" t="s">
        <v>738</v>
      </c>
      <c r="D12" s="226" t="s">
        <v>557</v>
      </c>
      <c r="E12" s="1"/>
      <c r="F12" s="1"/>
      <c r="G12" s="1"/>
      <c r="H12" s="1"/>
      <c r="I12" s="1"/>
      <c r="J12" s="1"/>
      <c r="K12" s="1"/>
      <c r="L12" s="1"/>
      <c r="M12" s="1"/>
      <c r="N12" s="1"/>
      <c r="O12" s="1"/>
      <c r="P12" s="1"/>
      <c r="Q12" s="1"/>
      <c r="R12" s="1"/>
      <c r="S12" s="1"/>
      <c r="T12" s="1"/>
      <c r="U12" s="1"/>
      <c r="V12" s="1"/>
      <c r="W12" s="1"/>
      <c r="X12" s="1"/>
      <c r="Y12" s="1"/>
      <c r="Z12" s="1"/>
    </row>
    <row r="13" spans="1:26" ht="14.5">
      <c r="A13" s="226"/>
      <c r="B13" s="226"/>
      <c r="C13" s="226" t="s">
        <v>362</v>
      </c>
      <c r="D13" s="226" t="s">
        <v>101</v>
      </c>
      <c r="E13" s="1"/>
      <c r="F13" s="1"/>
      <c r="G13" s="1"/>
      <c r="H13" s="1"/>
      <c r="I13" s="1"/>
      <c r="J13" s="1"/>
      <c r="K13" s="1"/>
      <c r="L13" s="1"/>
      <c r="M13" s="1"/>
      <c r="N13" s="1"/>
      <c r="O13" s="1"/>
      <c r="P13" s="1"/>
      <c r="Q13" s="1"/>
      <c r="R13" s="1"/>
      <c r="S13" s="1"/>
      <c r="T13" s="1"/>
      <c r="U13" s="1"/>
      <c r="V13" s="1"/>
      <c r="W13" s="1"/>
      <c r="X13" s="1"/>
      <c r="Y13" s="1"/>
      <c r="Z13" s="1"/>
    </row>
    <row r="14" spans="1:26" ht="14.5">
      <c r="A14" s="226"/>
      <c r="B14" s="226"/>
      <c r="C14" s="226" t="s">
        <v>226</v>
      </c>
      <c r="D14" s="226" t="s">
        <v>259</v>
      </c>
      <c r="E14" s="1"/>
      <c r="F14" s="1"/>
      <c r="G14" s="1"/>
      <c r="H14" s="1"/>
      <c r="I14" s="1"/>
      <c r="J14" s="1"/>
      <c r="K14" s="1"/>
      <c r="L14" s="1"/>
      <c r="M14" s="1"/>
      <c r="N14" s="1"/>
      <c r="O14" s="1"/>
      <c r="P14" s="1"/>
      <c r="Q14" s="1"/>
      <c r="R14" s="1"/>
      <c r="S14" s="1"/>
      <c r="T14" s="1"/>
      <c r="U14" s="1"/>
      <c r="V14" s="1"/>
      <c r="W14" s="1"/>
      <c r="X14" s="1"/>
      <c r="Y14" s="1"/>
      <c r="Z14" s="1"/>
    </row>
    <row r="15" spans="1:26" ht="14.5">
      <c r="A15" s="226"/>
      <c r="B15" s="226"/>
      <c r="C15" s="226" t="s">
        <v>821</v>
      </c>
      <c r="D15" s="226" t="s">
        <v>822</v>
      </c>
      <c r="E15" s="1"/>
      <c r="F15" s="1"/>
      <c r="G15" s="1"/>
      <c r="H15" s="1"/>
      <c r="I15" s="1"/>
      <c r="J15" s="1"/>
      <c r="K15" s="1"/>
      <c r="L15" s="1"/>
      <c r="M15" s="1"/>
      <c r="N15" s="1"/>
      <c r="O15" s="1"/>
      <c r="P15" s="1"/>
      <c r="Q15" s="1"/>
      <c r="R15" s="1"/>
      <c r="S15" s="1"/>
      <c r="T15" s="1"/>
      <c r="U15" s="1"/>
      <c r="V15" s="1"/>
      <c r="W15" s="1"/>
      <c r="X15" s="1"/>
      <c r="Y15" s="1"/>
      <c r="Z15" s="1"/>
    </row>
    <row r="16" spans="1:26" ht="20">
      <c r="A16" s="226"/>
      <c r="B16" s="1"/>
      <c r="C16" s="363"/>
      <c r="D16" s="363"/>
      <c r="E16" s="1"/>
      <c r="F16" s="1"/>
      <c r="G16" s="1"/>
      <c r="H16" s="1"/>
      <c r="I16" s="1"/>
      <c r="J16" s="1"/>
      <c r="K16" s="1"/>
      <c r="L16" s="1"/>
      <c r="M16" s="1"/>
      <c r="N16" s="1"/>
      <c r="O16" s="1"/>
      <c r="P16" s="1"/>
      <c r="Q16" s="1"/>
      <c r="R16" s="1"/>
      <c r="S16" s="1"/>
      <c r="T16" s="1"/>
      <c r="U16" s="1"/>
      <c r="V16" s="1"/>
      <c r="W16" s="1"/>
      <c r="X16" s="1"/>
      <c r="Y16" s="1"/>
      <c r="Z16" s="1"/>
    </row>
    <row r="17" spans="1:26" ht="20">
      <c r="A17" s="226"/>
      <c r="B17" s="1"/>
      <c r="C17" s="363"/>
      <c r="D17" s="363"/>
      <c r="E17" s="1"/>
      <c r="F17" s="1"/>
      <c r="G17" s="1"/>
      <c r="H17" s="1"/>
      <c r="I17" s="1"/>
      <c r="J17" s="1"/>
      <c r="K17" s="1"/>
      <c r="L17" s="1"/>
      <c r="M17" s="1"/>
      <c r="N17" s="1"/>
      <c r="O17" s="1"/>
      <c r="P17" s="1"/>
      <c r="Q17" s="1"/>
      <c r="R17" s="1"/>
      <c r="S17" s="1"/>
      <c r="T17" s="1"/>
      <c r="U17" s="1"/>
      <c r="V17" s="1"/>
      <c r="W17" s="1"/>
      <c r="X17" s="1"/>
      <c r="Y17" s="1"/>
      <c r="Z17" s="1"/>
    </row>
    <row r="18" spans="1:26" ht="20">
      <c r="A18" s="226"/>
      <c r="B18" s="1"/>
      <c r="C18" s="363"/>
      <c r="D18" s="363"/>
      <c r="E18" s="1"/>
      <c r="F18" s="1"/>
      <c r="G18" s="1"/>
      <c r="H18" s="1"/>
      <c r="I18" s="1"/>
      <c r="J18" s="1"/>
      <c r="K18" s="1"/>
      <c r="L18" s="1"/>
      <c r="M18" s="1"/>
      <c r="N18" s="1"/>
      <c r="O18" s="1"/>
      <c r="P18" s="1"/>
      <c r="Q18" s="1"/>
      <c r="R18" s="1"/>
      <c r="S18" s="1"/>
      <c r="T18" s="1"/>
      <c r="U18" s="1"/>
      <c r="V18" s="1"/>
      <c r="W18" s="1"/>
      <c r="X18" s="1"/>
      <c r="Y18" s="1"/>
      <c r="Z18" s="1"/>
    </row>
    <row r="19" spans="1:26" ht="20">
      <c r="A19" s="352"/>
      <c r="B19" s="364"/>
      <c r="C19" s="365"/>
      <c r="D19" s="365"/>
    </row>
    <row r="20" spans="1:26" ht="20">
      <c r="A20" s="352"/>
      <c r="B20" s="364"/>
      <c r="C20" s="365"/>
      <c r="D20" s="365"/>
    </row>
    <row r="21" spans="1:26" ht="15.75" customHeight="1">
      <c r="A21" s="352"/>
      <c r="B21" s="364"/>
      <c r="C21" s="365"/>
      <c r="D21" s="365"/>
    </row>
    <row r="22" spans="1:26" ht="15.75" customHeight="1">
      <c r="A22" s="352"/>
      <c r="B22" s="364"/>
      <c r="C22" s="365"/>
      <c r="D22" s="365"/>
    </row>
    <row r="23" spans="1:26" ht="15.75" customHeight="1">
      <c r="A23" s="352"/>
      <c r="B23" s="364"/>
      <c r="C23" s="365"/>
      <c r="D23" s="365"/>
    </row>
    <row r="24" spans="1:26" ht="15.75" customHeight="1">
      <c r="A24" s="352"/>
      <c r="B24" s="364"/>
      <c r="C24" s="365"/>
      <c r="D24" s="365"/>
    </row>
    <row r="25" spans="1:26" ht="15.75" customHeight="1">
      <c r="A25" s="352"/>
      <c r="B25" s="364"/>
      <c r="C25" s="365"/>
      <c r="D25" s="365"/>
    </row>
    <row r="26" spans="1:26" ht="15.75" customHeight="1">
      <c r="A26" s="352"/>
      <c r="B26" s="364"/>
      <c r="C26" s="365"/>
      <c r="D26" s="365"/>
    </row>
    <row r="27" spans="1:26" ht="15.75" customHeight="1">
      <c r="A27" s="352"/>
      <c r="B27" s="364"/>
      <c r="C27" s="365"/>
      <c r="D27" s="365"/>
    </row>
    <row r="28" spans="1:26" ht="15.75" customHeight="1">
      <c r="A28" s="352"/>
      <c r="B28" s="364"/>
      <c r="C28" s="365"/>
      <c r="D28" s="365"/>
    </row>
    <row r="29" spans="1:26" ht="15.75" customHeight="1">
      <c r="A29" s="352"/>
      <c r="B29" s="364"/>
      <c r="C29" s="365"/>
      <c r="D29" s="365"/>
    </row>
    <row r="30" spans="1:26" ht="15.75" customHeight="1">
      <c r="A30" s="352"/>
      <c r="B30" s="364"/>
      <c r="C30" s="365"/>
      <c r="D30" s="365"/>
    </row>
    <row r="31" spans="1:26" ht="15.75" customHeight="1">
      <c r="A31" s="352"/>
      <c r="B31" s="364"/>
      <c r="C31" s="365"/>
      <c r="D31" s="365"/>
    </row>
    <row r="32" spans="1:26" ht="15.75" customHeight="1">
      <c r="A32" s="352"/>
      <c r="B32" s="364"/>
      <c r="C32" s="365"/>
      <c r="D32" s="365"/>
    </row>
    <row r="33" spans="1:4" ht="15.75" customHeight="1">
      <c r="A33" s="352"/>
      <c r="B33" s="364"/>
      <c r="C33" s="365"/>
      <c r="D33" s="365"/>
    </row>
    <row r="34" spans="1:4" ht="15.75" customHeight="1">
      <c r="A34" s="352"/>
      <c r="B34" s="364"/>
      <c r="C34" s="365"/>
      <c r="D34" s="365"/>
    </row>
    <row r="35" spans="1:4" ht="15.75" customHeight="1">
      <c r="A35" s="352"/>
      <c r="B35" s="364"/>
      <c r="C35" s="365"/>
      <c r="D35" s="365"/>
    </row>
    <row r="36" spans="1:4" ht="15.75" customHeight="1">
      <c r="A36" s="352"/>
      <c r="B36" s="364"/>
      <c r="C36" s="365"/>
      <c r="D36" s="365"/>
    </row>
    <row r="37" spans="1:4" ht="15.75" customHeight="1">
      <c r="A37" s="352"/>
      <c r="B37" s="364"/>
      <c r="C37" s="365"/>
      <c r="D37" s="365"/>
    </row>
    <row r="38" spans="1:4" ht="15.75" customHeight="1">
      <c r="A38" s="352"/>
      <c r="B38" s="364"/>
      <c r="C38" s="365"/>
      <c r="D38" s="365"/>
    </row>
    <row r="39" spans="1:4" ht="15.75" customHeight="1">
      <c r="A39" s="352"/>
      <c r="B39" s="364"/>
      <c r="C39" s="365"/>
      <c r="D39" s="365"/>
    </row>
    <row r="40" spans="1:4" ht="15.75" customHeight="1">
      <c r="A40" s="352"/>
      <c r="B40" s="364"/>
      <c r="C40" s="365"/>
      <c r="D40" s="365"/>
    </row>
    <row r="41" spans="1:4" ht="15.75" customHeight="1">
      <c r="A41" s="352"/>
      <c r="B41" s="364"/>
      <c r="C41" s="365"/>
      <c r="D41" s="365"/>
    </row>
    <row r="42" spans="1:4" ht="15.75" customHeight="1">
      <c r="A42" s="352"/>
      <c r="B42" s="364"/>
      <c r="C42" s="365"/>
      <c r="D42" s="365"/>
    </row>
    <row r="43" spans="1:4" ht="15.75" customHeight="1">
      <c r="A43" s="352"/>
      <c r="B43" s="364"/>
      <c r="C43" s="365"/>
      <c r="D43" s="365"/>
    </row>
    <row r="44" spans="1:4" ht="15.75" customHeight="1">
      <c r="A44" s="352"/>
      <c r="B44" s="364"/>
      <c r="C44" s="365"/>
      <c r="D44" s="365"/>
    </row>
    <row r="45" spans="1:4" ht="15.75" customHeight="1">
      <c r="A45" s="352"/>
      <c r="B45" s="364"/>
      <c r="C45" s="365"/>
      <c r="D45" s="365"/>
    </row>
    <row r="46" spans="1:4" ht="15.75" customHeight="1">
      <c r="A46" s="352"/>
      <c r="B46" s="364"/>
      <c r="C46" s="365"/>
      <c r="D46" s="365"/>
    </row>
    <row r="47" spans="1:4" ht="15.75" customHeight="1">
      <c r="A47" s="352"/>
      <c r="B47" s="364"/>
      <c r="C47" s="365"/>
      <c r="D47" s="365"/>
    </row>
    <row r="48" spans="1:4" ht="15.75" customHeight="1">
      <c r="A48" s="352"/>
      <c r="B48" s="364"/>
      <c r="C48" s="365"/>
      <c r="D48" s="365"/>
    </row>
    <row r="49" spans="1:4" ht="15.75" customHeight="1">
      <c r="A49" s="352"/>
      <c r="B49" s="364"/>
      <c r="C49" s="365"/>
      <c r="D49" s="365"/>
    </row>
    <row r="50" spans="1:4" ht="15.75" customHeight="1">
      <c r="A50" s="352"/>
      <c r="B50" s="364"/>
      <c r="C50" s="365"/>
      <c r="D50" s="365"/>
    </row>
    <row r="51" spans="1:4" ht="15.75" customHeight="1">
      <c r="A51" s="352"/>
      <c r="B51" s="364"/>
      <c r="C51" s="365"/>
      <c r="D51" s="365"/>
    </row>
    <row r="52" spans="1:4" ht="15.75" customHeight="1">
      <c r="A52" s="352"/>
      <c r="B52" s="364"/>
      <c r="C52" s="365"/>
      <c r="D52" s="365"/>
    </row>
    <row r="53" spans="1:4" ht="15.75" customHeight="1">
      <c r="A53" s="352"/>
      <c r="B53" s="364"/>
      <c r="C53" s="365"/>
      <c r="D53" s="365"/>
    </row>
    <row r="54" spans="1:4" ht="15.75" customHeight="1">
      <c r="A54" s="352"/>
      <c r="B54" s="364"/>
      <c r="C54" s="365"/>
      <c r="D54" s="365"/>
    </row>
    <row r="55" spans="1:4" ht="15.75" customHeight="1">
      <c r="A55" s="352"/>
      <c r="B55" s="364"/>
      <c r="C55" s="365"/>
      <c r="D55" s="365"/>
    </row>
    <row r="56" spans="1:4" ht="15.75" customHeight="1">
      <c r="A56" s="352"/>
      <c r="B56" s="364"/>
      <c r="C56" s="365"/>
      <c r="D56" s="365"/>
    </row>
    <row r="57" spans="1:4" ht="15.75" customHeight="1">
      <c r="A57" s="352"/>
      <c r="B57" s="364"/>
      <c r="C57" s="365"/>
      <c r="D57" s="365"/>
    </row>
    <row r="58" spans="1:4" ht="15.75" customHeight="1">
      <c r="A58" s="352"/>
      <c r="B58" s="364"/>
      <c r="C58" s="365"/>
      <c r="D58" s="365"/>
    </row>
    <row r="59" spans="1:4" ht="15.75" customHeight="1">
      <c r="A59" s="352"/>
      <c r="B59" s="364"/>
      <c r="C59" s="365"/>
      <c r="D59" s="365"/>
    </row>
    <row r="60" spans="1:4" ht="15.75" customHeight="1">
      <c r="A60" s="352"/>
      <c r="B60" s="364"/>
      <c r="C60" s="365"/>
      <c r="D60" s="365"/>
    </row>
    <row r="61" spans="1:4" ht="15.75" customHeight="1">
      <c r="A61" s="352"/>
      <c r="B61" s="364"/>
      <c r="C61" s="365"/>
      <c r="D61" s="365"/>
    </row>
    <row r="62" spans="1:4" ht="15.75" customHeight="1">
      <c r="A62" s="352"/>
      <c r="B62" s="364"/>
      <c r="C62" s="365"/>
      <c r="D62" s="365"/>
    </row>
    <row r="63" spans="1:4" ht="15.75" customHeight="1">
      <c r="A63" s="352"/>
      <c r="B63" s="364"/>
      <c r="C63" s="365"/>
      <c r="D63" s="365"/>
    </row>
    <row r="64" spans="1:4" ht="15.75" customHeight="1">
      <c r="A64" s="352"/>
      <c r="B64" s="364"/>
      <c r="C64" s="365"/>
      <c r="D64" s="365"/>
    </row>
    <row r="65" spans="1:4" ht="15.75" customHeight="1">
      <c r="A65" s="352"/>
      <c r="B65" s="364"/>
      <c r="C65" s="365"/>
      <c r="D65" s="365"/>
    </row>
    <row r="66" spans="1:4" ht="15.75" customHeight="1">
      <c r="A66" s="352"/>
      <c r="B66" s="364"/>
      <c r="C66" s="365"/>
      <c r="D66" s="365"/>
    </row>
    <row r="67" spans="1:4" ht="15.75" customHeight="1">
      <c r="A67" s="352"/>
      <c r="B67" s="364"/>
      <c r="C67" s="365"/>
      <c r="D67" s="365"/>
    </row>
    <row r="68" spans="1:4" ht="15.75" customHeight="1">
      <c r="A68" s="352"/>
      <c r="B68" s="364"/>
      <c r="C68" s="365"/>
      <c r="D68" s="365"/>
    </row>
    <row r="69" spans="1:4" ht="15.75" customHeight="1">
      <c r="A69" s="352"/>
      <c r="B69" s="364"/>
      <c r="C69" s="365"/>
      <c r="D69" s="365"/>
    </row>
    <row r="70" spans="1:4" ht="15.75" customHeight="1">
      <c r="A70" s="352"/>
      <c r="B70" s="364"/>
      <c r="C70" s="365"/>
      <c r="D70" s="365"/>
    </row>
    <row r="71" spans="1:4" ht="15.75" customHeight="1">
      <c r="A71" s="352"/>
      <c r="B71" s="364"/>
      <c r="C71" s="365"/>
      <c r="D71" s="365"/>
    </row>
    <row r="72" spans="1:4" ht="15.75" customHeight="1">
      <c r="A72" s="352"/>
      <c r="B72" s="364"/>
      <c r="C72" s="365"/>
      <c r="D72" s="365"/>
    </row>
    <row r="73" spans="1:4" ht="15.75" customHeight="1">
      <c r="A73" s="352"/>
      <c r="B73" s="364"/>
      <c r="C73" s="365"/>
      <c r="D73" s="365"/>
    </row>
    <row r="74" spans="1:4" ht="15.75" customHeight="1">
      <c r="A74" s="352"/>
      <c r="B74" s="364"/>
      <c r="C74" s="365"/>
      <c r="D74" s="365"/>
    </row>
    <row r="75" spans="1:4" ht="15.75" customHeight="1">
      <c r="A75" s="352"/>
      <c r="B75" s="364"/>
      <c r="C75" s="365"/>
      <c r="D75" s="365"/>
    </row>
    <row r="76" spans="1:4" ht="15.75" customHeight="1">
      <c r="A76" s="352"/>
      <c r="B76" s="364"/>
      <c r="C76" s="365"/>
      <c r="D76" s="365"/>
    </row>
    <row r="77" spans="1:4" ht="15.75" customHeight="1">
      <c r="A77" s="352"/>
      <c r="B77" s="364"/>
      <c r="C77" s="365"/>
      <c r="D77" s="365"/>
    </row>
    <row r="78" spans="1:4" ht="15.75" customHeight="1">
      <c r="A78" s="352"/>
      <c r="B78" s="364"/>
      <c r="C78" s="365"/>
      <c r="D78" s="365"/>
    </row>
    <row r="79" spans="1:4" ht="15.75" customHeight="1">
      <c r="A79" s="352"/>
      <c r="B79" s="364"/>
      <c r="C79" s="365"/>
      <c r="D79" s="365"/>
    </row>
    <row r="80" spans="1:4" ht="15.75" customHeight="1">
      <c r="A80" s="352"/>
      <c r="B80" s="364"/>
      <c r="C80" s="365"/>
      <c r="D80" s="365"/>
    </row>
    <row r="81" spans="1:4" ht="15.75" customHeight="1">
      <c r="A81" s="352"/>
      <c r="B81" s="364"/>
      <c r="C81" s="365"/>
      <c r="D81" s="365"/>
    </row>
    <row r="82" spans="1:4" ht="15.75" customHeight="1">
      <c r="A82" s="352"/>
      <c r="B82" s="364"/>
      <c r="C82" s="365"/>
      <c r="D82" s="365"/>
    </row>
    <row r="83" spans="1:4" ht="15.75" customHeight="1">
      <c r="A83" s="352"/>
      <c r="B83" s="364"/>
      <c r="C83" s="365"/>
      <c r="D83" s="365"/>
    </row>
    <row r="84" spans="1:4" ht="15.75" customHeight="1">
      <c r="A84" s="352"/>
      <c r="B84" s="364"/>
      <c r="C84" s="365"/>
      <c r="D84" s="365"/>
    </row>
    <row r="85" spans="1:4" ht="15.75" customHeight="1">
      <c r="A85" s="352"/>
      <c r="B85" s="364"/>
      <c r="C85" s="365"/>
      <c r="D85" s="365"/>
    </row>
    <row r="86" spans="1:4" ht="15.75" customHeight="1">
      <c r="A86" s="352"/>
      <c r="B86" s="364"/>
      <c r="C86" s="365"/>
      <c r="D86" s="365"/>
    </row>
    <row r="87" spans="1:4" ht="15.75" customHeight="1">
      <c r="A87" s="352"/>
      <c r="B87" s="364"/>
      <c r="C87" s="365"/>
      <c r="D87" s="365"/>
    </row>
    <row r="88" spans="1:4" ht="15.75" customHeight="1">
      <c r="A88" s="352"/>
      <c r="B88" s="364"/>
      <c r="C88" s="365"/>
      <c r="D88" s="365"/>
    </row>
    <row r="89" spans="1:4" ht="15.75" customHeight="1">
      <c r="A89" s="352"/>
      <c r="B89" s="364"/>
      <c r="C89" s="365"/>
      <c r="D89" s="365"/>
    </row>
    <row r="90" spans="1:4" ht="15.75" customHeight="1">
      <c r="A90" s="352"/>
      <c r="B90" s="364"/>
      <c r="C90" s="365"/>
      <c r="D90" s="365"/>
    </row>
    <row r="91" spans="1:4" ht="15.75" customHeight="1">
      <c r="A91" s="352"/>
      <c r="B91" s="364"/>
      <c r="C91" s="365"/>
      <c r="D91" s="365"/>
    </row>
    <row r="92" spans="1:4" ht="15.75" customHeight="1">
      <c r="A92" s="352"/>
      <c r="B92" s="364"/>
      <c r="C92" s="365"/>
      <c r="D92" s="365"/>
    </row>
    <row r="93" spans="1:4" ht="15.75" customHeight="1">
      <c r="A93" s="352"/>
      <c r="B93" s="364"/>
      <c r="C93" s="365"/>
      <c r="D93" s="365"/>
    </row>
    <row r="94" spans="1:4" ht="15.75" customHeight="1">
      <c r="A94" s="352"/>
      <c r="B94" s="364"/>
      <c r="C94" s="365"/>
      <c r="D94" s="365"/>
    </row>
    <row r="95" spans="1:4" ht="15.75" customHeight="1">
      <c r="A95" s="352"/>
      <c r="B95" s="364"/>
      <c r="C95" s="365"/>
      <c r="D95" s="365"/>
    </row>
    <row r="96" spans="1:4" ht="15.75" customHeight="1">
      <c r="A96" s="352"/>
      <c r="B96" s="364"/>
      <c r="C96" s="365"/>
      <c r="D96" s="365"/>
    </row>
    <row r="97" spans="1:4" ht="15.75" customHeight="1">
      <c r="A97" s="352"/>
      <c r="B97" s="364"/>
      <c r="C97" s="365"/>
      <c r="D97" s="365"/>
    </row>
    <row r="98" spans="1:4" ht="15.75" customHeight="1">
      <c r="A98" s="352"/>
      <c r="B98" s="364"/>
      <c r="C98" s="365"/>
      <c r="D98" s="365"/>
    </row>
    <row r="99" spans="1:4" ht="15.75" customHeight="1">
      <c r="A99" s="352"/>
      <c r="B99" s="364"/>
      <c r="C99" s="365"/>
      <c r="D99" s="365"/>
    </row>
    <row r="100" spans="1:4" ht="15.75" customHeight="1">
      <c r="A100" s="352"/>
      <c r="B100" s="364"/>
      <c r="C100" s="365"/>
      <c r="D100" s="365"/>
    </row>
    <row r="101" spans="1:4" ht="15.75" customHeight="1">
      <c r="A101" s="352"/>
      <c r="B101" s="364"/>
      <c r="C101" s="365"/>
      <c r="D101" s="365"/>
    </row>
    <row r="102" spans="1:4" ht="15.75" customHeight="1">
      <c r="A102" s="352"/>
      <c r="B102" s="364"/>
      <c r="C102" s="365"/>
      <c r="D102" s="365"/>
    </row>
    <row r="103" spans="1:4" ht="15.75" customHeight="1">
      <c r="A103" s="352"/>
      <c r="B103" s="364"/>
      <c r="C103" s="365"/>
      <c r="D103" s="365"/>
    </row>
    <row r="104" spans="1:4" ht="15.75" customHeight="1">
      <c r="A104" s="352"/>
      <c r="B104" s="364"/>
      <c r="C104" s="365"/>
      <c r="D104" s="365"/>
    </row>
    <row r="105" spans="1:4" ht="15.75" customHeight="1">
      <c r="A105" s="352"/>
      <c r="B105" s="364"/>
      <c r="C105" s="365"/>
      <c r="D105" s="365"/>
    </row>
    <row r="106" spans="1:4" ht="15.75" customHeight="1">
      <c r="A106" s="352"/>
      <c r="B106" s="364"/>
      <c r="C106" s="365"/>
      <c r="D106" s="365"/>
    </row>
    <row r="107" spans="1:4" ht="15.75" customHeight="1">
      <c r="A107" s="352"/>
      <c r="B107" s="364"/>
      <c r="C107" s="365"/>
      <c r="D107" s="365"/>
    </row>
    <row r="108" spans="1:4" ht="15.75" customHeight="1">
      <c r="A108" s="352"/>
      <c r="B108" s="364"/>
      <c r="C108" s="365"/>
      <c r="D108" s="365"/>
    </row>
    <row r="109" spans="1:4" ht="15.75" customHeight="1">
      <c r="A109" s="352"/>
      <c r="B109" s="364"/>
      <c r="C109" s="365"/>
      <c r="D109" s="365"/>
    </row>
    <row r="110" spans="1:4" ht="15.75" customHeight="1">
      <c r="A110" s="352"/>
      <c r="B110" s="364"/>
      <c r="C110" s="365"/>
      <c r="D110" s="365"/>
    </row>
    <row r="111" spans="1:4" ht="15.75" customHeight="1">
      <c r="A111" s="352"/>
      <c r="B111" s="364"/>
      <c r="C111" s="365"/>
      <c r="D111" s="365"/>
    </row>
    <row r="112" spans="1:4" ht="15.75" customHeight="1">
      <c r="A112" s="352"/>
      <c r="B112" s="364"/>
      <c r="C112" s="365"/>
      <c r="D112" s="365"/>
    </row>
    <row r="113" spans="1:4" ht="15.75" customHeight="1">
      <c r="A113" s="352"/>
      <c r="B113" s="364"/>
      <c r="C113" s="365"/>
      <c r="D113" s="365"/>
    </row>
    <row r="114" spans="1:4" ht="15.75" customHeight="1">
      <c r="A114" s="352"/>
      <c r="B114" s="364"/>
      <c r="C114" s="365"/>
      <c r="D114" s="365"/>
    </row>
    <row r="115" spans="1:4" ht="15.75" customHeight="1">
      <c r="A115" s="352"/>
      <c r="B115" s="364"/>
      <c r="C115" s="365"/>
      <c r="D115" s="365"/>
    </row>
    <row r="116" spans="1:4" ht="15.75" customHeight="1">
      <c r="A116" s="352"/>
      <c r="B116" s="364"/>
      <c r="C116" s="365"/>
      <c r="D116" s="365"/>
    </row>
    <row r="117" spans="1:4" ht="15.75" customHeight="1">
      <c r="A117" s="352"/>
      <c r="B117" s="364"/>
      <c r="C117" s="365"/>
      <c r="D117" s="365"/>
    </row>
    <row r="118" spans="1:4" ht="15.75" customHeight="1">
      <c r="A118" s="352"/>
      <c r="B118" s="364"/>
      <c r="C118" s="365"/>
      <c r="D118" s="365"/>
    </row>
    <row r="119" spans="1:4" ht="15.75" customHeight="1">
      <c r="A119" s="352"/>
      <c r="B119" s="364"/>
      <c r="C119" s="365"/>
      <c r="D119" s="365"/>
    </row>
    <row r="120" spans="1:4" ht="15.75" customHeight="1">
      <c r="A120" s="352"/>
      <c r="B120" s="364"/>
      <c r="C120" s="365"/>
      <c r="D120" s="365"/>
    </row>
    <row r="121" spans="1:4" ht="15.75" customHeight="1">
      <c r="A121" s="352"/>
      <c r="B121" s="364"/>
      <c r="C121" s="365"/>
      <c r="D121" s="365"/>
    </row>
    <row r="122" spans="1:4" ht="15.75" customHeight="1">
      <c r="A122" s="352"/>
      <c r="B122" s="364"/>
      <c r="C122" s="365"/>
      <c r="D122" s="365"/>
    </row>
    <row r="123" spans="1:4" ht="15.75" customHeight="1">
      <c r="A123" s="352"/>
      <c r="B123" s="364"/>
      <c r="C123" s="365"/>
      <c r="D123" s="365"/>
    </row>
    <row r="124" spans="1:4" ht="15.75" customHeight="1">
      <c r="A124" s="352"/>
      <c r="B124" s="364"/>
      <c r="C124" s="365"/>
      <c r="D124" s="365"/>
    </row>
    <row r="125" spans="1:4" ht="15.75" customHeight="1">
      <c r="A125" s="352"/>
      <c r="B125" s="364"/>
      <c r="C125" s="365"/>
      <c r="D125" s="365"/>
    </row>
    <row r="126" spans="1:4" ht="15.75" customHeight="1">
      <c r="A126" s="352"/>
      <c r="B126" s="364"/>
      <c r="C126" s="365"/>
      <c r="D126" s="365"/>
    </row>
    <row r="127" spans="1:4" ht="15.75" customHeight="1">
      <c r="A127" s="352"/>
      <c r="B127" s="364"/>
      <c r="C127" s="365"/>
      <c r="D127" s="365"/>
    </row>
    <row r="128" spans="1:4" ht="15.75" customHeight="1">
      <c r="A128" s="352"/>
      <c r="B128" s="364"/>
      <c r="C128" s="365"/>
      <c r="D128" s="365"/>
    </row>
    <row r="129" spans="1:26" ht="15.75" customHeight="1">
      <c r="A129" s="352"/>
      <c r="B129" s="364"/>
      <c r="C129" s="365"/>
      <c r="D129" s="365"/>
    </row>
    <row r="130" spans="1:26" ht="15.75" customHeight="1">
      <c r="A130" s="352"/>
      <c r="B130" s="364"/>
      <c r="C130" s="365"/>
      <c r="D130" s="365"/>
    </row>
    <row r="131" spans="1:26" ht="15.75" customHeight="1">
      <c r="A131" s="352"/>
      <c r="B131" s="364"/>
      <c r="C131" s="365"/>
      <c r="D131" s="365"/>
    </row>
    <row r="132" spans="1:26" ht="15.75" customHeight="1">
      <c r="A132" s="352"/>
      <c r="B132" s="364"/>
      <c r="C132" s="365"/>
      <c r="D132" s="365"/>
    </row>
    <row r="133" spans="1:26" ht="15.75" customHeight="1">
      <c r="A133" s="352"/>
      <c r="B133" s="364"/>
      <c r="C133" s="365"/>
      <c r="D133" s="365"/>
    </row>
    <row r="134" spans="1:26" ht="15.75" customHeight="1">
      <c r="A134" s="352"/>
      <c r="B134" s="364"/>
      <c r="C134" s="365"/>
      <c r="D134" s="365"/>
    </row>
    <row r="135" spans="1:26" ht="15.75" customHeight="1">
      <c r="A135" s="352"/>
      <c r="B135" s="364"/>
      <c r="C135" s="365"/>
      <c r="D135" s="365"/>
    </row>
    <row r="136" spans="1:26" ht="15.75" customHeight="1">
      <c r="A136" s="352"/>
      <c r="B136" s="364"/>
      <c r="C136" s="365"/>
      <c r="D136" s="365"/>
    </row>
    <row r="137" spans="1:26" ht="15.75" customHeight="1">
      <c r="A137" s="352"/>
      <c r="B137" s="364"/>
      <c r="C137" s="365"/>
      <c r="D137" s="365"/>
    </row>
    <row r="138" spans="1:26" ht="15.75" customHeight="1">
      <c r="A138" s="352"/>
      <c r="B138" s="364"/>
      <c r="C138" s="365"/>
      <c r="D138" s="365"/>
    </row>
    <row r="139" spans="1:26" ht="15.75" customHeight="1">
      <c r="A139" s="226"/>
      <c r="B139" s="364"/>
      <c r="C139" s="364"/>
      <c r="D139" s="364"/>
    </row>
    <row r="140" spans="1:26" ht="15.75" customHeight="1">
      <c r="A140" s="226"/>
      <c r="B140" s="366" t="s">
        <v>823</v>
      </c>
      <c r="C140" s="366" t="s">
        <v>824</v>
      </c>
      <c r="D140" s="1" t="s">
        <v>823</v>
      </c>
      <c r="E140" s="1" t="s">
        <v>824</v>
      </c>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226"/>
      <c r="B141" s="367" t="s">
        <v>825</v>
      </c>
      <c r="C141" s="367" t="s">
        <v>826</v>
      </c>
      <c r="D141" s="1" t="s">
        <v>825</v>
      </c>
      <c r="E141" s="1"/>
      <c r="F141" s="1" t="str">
        <f t="shared" ref="F141:F152" si="0">IF(NOT(ISBLANK(D141)),D141,IF(NOT(ISBLANK(E141)),"     "&amp;E141,FALSE))</f>
        <v>Afectación Económica o presupuestal</v>
      </c>
      <c r="G141" s="1" t="s">
        <v>825</v>
      </c>
      <c r="H141" s="1" t="str">
        <f ca="1">IF(NOT(ISERROR(MATCH(G141,ANCHORARRAY(B152),0))),F154&amp;"Por favor no seleccionar los criterios de impacto",G141)</f>
        <v>Afectación Económica o presupuestal</v>
      </c>
      <c r="I141" s="1"/>
      <c r="J141" s="1"/>
      <c r="K141" s="1"/>
      <c r="L141" s="1"/>
      <c r="M141" s="1"/>
      <c r="N141" s="1"/>
      <c r="O141" s="1"/>
      <c r="P141" s="1"/>
      <c r="Q141" s="1"/>
      <c r="R141" s="1"/>
      <c r="S141" s="1"/>
      <c r="T141" s="1"/>
      <c r="U141" s="1"/>
      <c r="V141" s="1"/>
      <c r="W141" s="1"/>
      <c r="X141" s="1"/>
      <c r="Y141" s="1"/>
      <c r="Z141" s="1"/>
    </row>
    <row r="142" spans="1:26" ht="15.75" customHeight="1">
      <c r="A142" s="226"/>
      <c r="B142" s="367" t="s">
        <v>825</v>
      </c>
      <c r="C142" s="367" t="s">
        <v>807</v>
      </c>
      <c r="D142" s="1"/>
      <c r="E142" s="1" t="s">
        <v>826</v>
      </c>
      <c r="F142" s="1" t="str">
        <f t="shared" si="0"/>
        <v xml:space="preserve">     Afectación menor a 10 SMLMV .</v>
      </c>
      <c r="G142" s="1"/>
      <c r="H142" s="1"/>
      <c r="I142" s="1"/>
      <c r="J142" s="1"/>
      <c r="K142" s="1"/>
      <c r="L142" s="1"/>
      <c r="M142" s="1"/>
      <c r="N142" s="1"/>
      <c r="O142" s="1"/>
      <c r="P142" s="1"/>
      <c r="Q142" s="1"/>
      <c r="R142" s="1"/>
      <c r="S142" s="1"/>
      <c r="T142" s="1"/>
      <c r="U142" s="1"/>
      <c r="V142" s="1"/>
      <c r="W142" s="1"/>
      <c r="X142" s="1"/>
      <c r="Y142" s="1"/>
      <c r="Z142" s="1"/>
    </row>
    <row r="143" spans="1:26" ht="15.75" customHeight="1">
      <c r="A143" s="226"/>
      <c r="B143" s="367" t="s">
        <v>825</v>
      </c>
      <c r="C143" s="367" t="s">
        <v>810</v>
      </c>
      <c r="D143" s="1"/>
      <c r="E143" s="1" t="s">
        <v>807</v>
      </c>
      <c r="F143" s="1" t="str">
        <f t="shared" si="0"/>
        <v xml:space="preserve">     Entre 10 y 50 SMLMV </v>
      </c>
      <c r="G143" s="1"/>
      <c r="H143" s="1"/>
      <c r="I143" s="1"/>
      <c r="J143" s="1"/>
      <c r="K143" s="1"/>
      <c r="L143" s="1"/>
      <c r="M143" s="1"/>
      <c r="N143" s="1"/>
      <c r="O143" s="1"/>
      <c r="P143" s="1"/>
      <c r="Q143" s="1"/>
      <c r="R143" s="1"/>
      <c r="S143" s="1"/>
      <c r="T143" s="1"/>
      <c r="U143" s="1"/>
      <c r="V143" s="1"/>
      <c r="W143" s="1"/>
      <c r="X143" s="1"/>
      <c r="Y143" s="1"/>
      <c r="Z143" s="1"/>
    </row>
    <row r="144" spans="1:26" ht="15.75" customHeight="1">
      <c r="A144" s="226"/>
      <c r="B144" s="367" t="s">
        <v>825</v>
      </c>
      <c r="C144" s="367" t="s">
        <v>813</v>
      </c>
      <c r="D144" s="1"/>
      <c r="E144" s="1" t="s">
        <v>810</v>
      </c>
      <c r="F144" s="1" t="str">
        <f t="shared" si="0"/>
        <v xml:space="preserve">     Entre 50 y 100 SMLMV </v>
      </c>
      <c r="G144" s="1"/>
      <c r="H144" s="1"/>
      <c r="I144" s="1"/>
      <c r="J144" s="1"/>
      <c r="K144" s="1"/>
      <c r="L144" s="1"/>
      <c r="M144" s="1"/>
      <c r="N144" s="1"/>
      <c r="O144" s="1"/>
      <c r="P144" s="1"/>
      <c r="Q144" s="1"/>
      <c r="R144" s="1"/>
      <c r="S144" s="1"/>
      <c r="T144" s="1"/>
      <c r="U144" s="1"/>
      <c r="V144" s="1"/>
      <c r="W144" s="1"/>
      <c r="X144" s="1"/>
      <c r="Y144" s="1"/>
      <c r="Z144" s="1"/>
    </row>
    <row r="145" spans="1:26" ht="15.75" customHeight="1">
      <c r="A145" s="226"/>
      <c r="B145" s="367" t="s">
        <v>825</v>
      </c>
      <c r="C145" s="367" t="s">
        <v>817</v>
      </c>
      <c r="D145" s="1"/>
      <c r="E145" s="1" t="s">
        <v>813</v>
      </c>
      <c r="F145" s="1" t="str">
        <f t="shared" si="0"/>
        <v xml:space="preserve">     Entre 100 y 500 SMLMV </v>
      </c>
      <c r="G145" s="1"/>
      <c r="H145" s="1"/>
      <c r="I145" s="1"/>
      <c r="J145" s="1"/>
      <c r="K145" s="1"/>
      <c r="L145" s="1"/>
      <c r="M145" s="1"/>
      <c r="N145" s="1"/>
      <c r="O145" s="1"/>
      <c r="P145" s="1"/>
      <c r="Q145" s="1"/>
      <c r="R145" s="1"/>
      <c r="S145" s="1"/>
      <c r="T145" s="1"/>
      <c r="U145" s="1"/>
      <c r="V145" s="1"/>
      <c r="W145" s="1"/>
      <c r="X145" s="1"/>
      <c r="Y145" s="1"/>
      <c r="Z145" s="1"/>
    </row>
    <row r="146" spans="1:26" ht="15.75" customHeight="1">
      <c r="A146" s="226"/>
      <c r="B146" s="367" t="s">
        <v>800</v>
      </c>
      <c r="C146" s="367" t="s">
        <v>804</v>
      </c>
      <c r="D146" s="1"/>
      <c r="E146" s="1" t="s">
        <v>817</v>
      </c>
      <c r="F146" s="1" t="str">
        <f t="shared" si="0"/>
        <v xml:space="preserve">     Mayor a 500 SMLMV </v>
      </c>
      <c r="G146" s="1"/>
      <c r="H146" s="1"/>
      <c r="I146" s="1"/>
      <c r="J146" s="1"/>
      <c r="K146" s="1"/>
      <c r="L146" s="1"/>
      <c r="M146" s="1"/>
      <c r="N146" s="1"/>
      <c r="O146" s="1"/>
      <c r="P146" s="1"/>
      <c r="Q146" s="1"/>
      <c r="R146" s="1"/>
      <c r="S146" s="1"/>
      <c r="T146" s="1"/>
      <c r="U146" s="1"/>
      <c r="V146" s="1"/>
      <c r="W146" s="1"/>
      <c r="X146" s="1"/>
      <c r="Y146" s="1"/>
      <c r="Z146" s="1"/>
    </row>
    <row r="147" spans="1:26" ht="15.75" customHeight="1">
      <c r="A147" s="226"/>
      <c r="B147" s="367" t="s">
        <v>800</v>
      </c>
      <c r="C147" s="367" t="s">
        <v>781</v>
      </c>
      <c r="D147" s="1" t="s">
        <v>800</v>
      </c>
      <c r="E147" s="1"/>
      <c r="F147" s="1" t="str">
        <f t="shared" si="0"/>
        <v>Pérdida Reputacional</v>
      </c>
      <c r="G147" s="1"/>
      <c r="H147" s="1"/>
      <c r="I147" s="1"/>
      <c r="J147" s="1"/>
      <c r="K147" s="1"/>
      <c r="L147" s="1"/>
      <c r="M147" s="1"/>
      <c r="N147" s="1"/>
      <c r="O147" s="1"/>
      <c r="P147" s="1"/>
      <c r="Q147" s="1"/>
      <c r="R147" s="1"/>
      <c r="S147" s="1"/>
      <c r="T147" s="1"/>
      <c r="U147" s="1"/>
      <c r="V147" s="1"/>
      <c r="W147" s="1"/>
      <c r="X147" s="1"/>
      <c r="Y147" s="1"/>
      <c r="Z147" s="1"/>
    </row>
    <row r="148" spans="1:26" ht="15.75" customHeight="1">
      <c r="A148" s="226"/>
      <c r="B148" s="367" t="s">
        <v>800</v>
      </c>
      <c r="C148" s="367" t="s">
        <v>770</v>
      </c>
      <c r="D148" s="1"/>
      <c r="E148" s="1" t="s">
        <v>804</v>
      </c>
      <c r="F148" s="1" t="str">
        <f t="shared" si="0"/>
        <v xml:space="preserve">     El riesgo afecta la imagen de alguna área de la organización</v>
      </c>
      <c r="G148" s="1"/>
      <c r="H148" s="1"/>
      <c r="I148" s="1"/>
      <c r="J148" s="1"/>
      <c r="K148" s="1"/>
      <c r="L148" s="1"/>
      <c r="M148" s="1"/>
      <c r="N148" s="1"/>
      <c r="O148" s="1"/>
      <c r="P148" s="1"/>
      <c r="Q148" s="1"/>
      <c r="R148" s="1"/>
      <c r="S148" s="1"/>
      <c r="T148" s="1"/>
      <c r="U148" s="1"/>
      <c r="V148" s="1"/>
      <c r="W148" s="1"/>
      <c r="X148" s="1"/>
      <c r="Y148" s="1"/>
      <c r="Z148" s="1"/>
    </row>
    <row r="149" spans="1:26" ht="15.75" customHeight="1">
      <c r="A149" s="226"/>
      <c r="B149" s="367" t="s">
        <v>800</v>
      </c>
      <c r="C149" s="367" t="s">
        <v>814</v>
      </c>
      <c r="D149" s="1"/>
      <c r="E149" s="1" t="s">
        <v>781</v>
      </c>
      <c r="F149" s="1" t="str">
        <f t="shared" si="0"/>
        <v xml:space="preserve">     El riesgo afecta la imagen de la entidad internamente, de conocimiento general, nivel interno, de junta dircetiva y accionistas y/o de provedores</v>
      </c>
      <c r="G149" s="1"/>
      <c r="H149" s="1"/>
      <c r="I149" s="1"/>
      <c r="J149" s="1"/>
      <c r="K149" s="1"/>
      <c r="L149" s="1"/>
      <c r="M149" s="1"/>
      <c r="N149" s="1"/>
      <c r="O149" s="1"/>
      <c r="P149" s="1"/>
      <c r="Q149" s="1"/>
      <c r="R149" s="1"/>
      <c r="S149" s="1"/>
      <c r="T149" s="1"/>
      <c r="U149" s="1"/>
      <c r="V149" s="1"/>
      <c r="W149" s="1"/>
      <c r="X149" s="1"/>
      <c r="Y149" s="1"/>
      <c r="Z149" s="1"/>
    </row>
    <row r="150" spans="1:26" ht="15.75" customHeight="1">
      <c r="A150" s="226"/>
      <c r="B150" s="367" t="s">
        <v>800</v>
      </c>
      <c r="C150" s="367" t="s">
        <v>818</v>
      </c>
      <c r="D150" s="1"/>
      <c r="E150" s="1" t="s">
        <v>770</v>
      </c>
      <c r="F150" s="1" t="str">
        <f t="shared" si="0"/>
        <v xml:space="preserve">     El riesgo afecta la imagen de la entidad con algunos usuarios de relevancia frente al logro de los objetivos</v>
      </c>
      <c r="G150" s="1"/>
      <c r="H150" s="1"/>
      <c r="I150" s="1"/>
      <c r="J150" s="1"/>
      <c r="K150" s="1"/>
      <c r="L150" s="1"/>
      <c r="M150" s="1"/>
      <c r="N150" s="1"/>
      <c r="O150" s="1"/>
      <c r="P150" s="1"/>
      <c r="Q150" s="1"/>
      <c r="R150" s="1"/>
      <c r="S150" s="1"/>
      <c r="T150" s="1"/>
      <c r="U150" s="1"/>
      <c r="V150" s="1"/>
      <c r="W150" s="1"/>
      <c r="X150" s="1"/>
      <c r="Y150" s="1"/>
      <c r="Z150" s="1"/>
    </row>
    <row r="151" spans="1:26" ht="15.75" customHeight="1">
      <c r="A151" s="226"/>
      <c r="B151" s="1"/>
      <c r="C151" s="1"/>
      <c r="D151" s="1"/>
      <c r="E151" s="1" t="s">
        <v>814</v>
      </c>
      <c r="F151" s="1" t="str">
        <f t="shared" si="0"/>
        <v xml:space="preserve">     El riesgo afecta la imagen de de la entidad con efecto publicitario sostenido a nivel de sector administrativo, nivel departamental o municipal</v>
      </c>
      <c r="G151" s="1"/>
      <c r="H151" s="1"/>
      <c r="I151" s="1"/>
      <c r="J151" s="1"/>
      <c r="K151" s="1"/>
      <c r="L151" s="1"/>
      <c r="M151" s="1"/>
      <c r="N151" s="1"/>
      <c r="O151" s="1"/>
      <c r="P151" s="1"/>
      <c r="Q151" s="1"/>
      <c r="R151" s="1"/>
      <c r="S151" s="1"/>
      <c r="T151" s="1"/>
      <c r="U151" s="1"/>
      <c r="V151" s="1"/>
      <c r="W151" s="1"/>
      <c r="X151" s="1"/>
      <c r="Y151" s="1"/>
      <c r="Z151" s="1"/>
    </row>
    <row r="152" spans="1:26" ht="15.75" customHeight="1">
      <c r="A152" s="226"/>
      <c r="B152" s="1" t="str">
        <f ca="1">IFERROR(__xludf.DUMMYFUNCTION("ARRAY_CONSTRAIN(ARRAYFORMULA(UNIQUE('Tabla Impacto'!$B$140:$B$150)), 3, 1)"),"Criterios")</f>
        <v>Criterios</v>
      </c>
      <c r="C152" s="1"/>
      <c r="D152" s="1"/>
      <c r="E152" s="1" t="s">
        <v>818</v>
      </c>
      <c r="F152" s="1" t="str">
        <f t="shared" si="0"/>
        <v xml:space="preserve">     El riesgo afecta la imagen de la entidad a nivel nacional, con efecto publicitarios sostenible a nivel país</v>
      </c>
      <c r="G152" s="1"/>
      <c r="H152" s="1"/>
      <c r="I152" s="1"/>
      <c r="J152" s="1"/>
      <c r="K152" s="1"/>
      <c r="L152" s="1"/>
      <c r="M152" s="1"/>
      <c r="N152" s="1"/>
      <c r="O152" s="1"/>
      <c r="P152" s="1"/>
      <c r="Q152" s="1"/>
      <c r="R152" s="1"/>
      <c r="S152" s="1"/>
      <c r="T152" s="1"/>
      <c r="U152" s="1"/>
      <c r="V152" s="1"/>
      <c r="W152" s="1"/>
      <c r="X152" s="1"/>
      <c r="Y152" s="1"/>
      <c r="Z152" s="1"/>
    </row>
    <row r="153" spans="1:26" ht="15.75" customHeight="1">
      <c r="A153" s="226"/>
      <c r="B153" s="1" t="str">
        <f ca="1">IFERROR(__xludf.DUMMYFUNCTION("""COMPUTED_VALUE"""),"Afectación Económica o presupuestal")</f>
        <v>Afectación Económica o presupuestal</v>
      </c>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t="str">
        <f ca="1">IFERROR(__xludf.DUMMYFUNCTION("""COMPUTED_VALUE"""),"Pérdida Reputacional")</f>
        <v>Pérdida Reputacional</v>
      </c>
      <c r="C154" s="1"/>
      <c r="D154" s="1"/>
      <c r="E154" s="1"/>
      <c r="F154" s="368" t="s">
        <v>827</v>
      </c>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368" t="s">
        <v>828</v>
      </c>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B160" s="1"/>
      <c r="C160" s="1"/>
      <c r="D160" s="1"/>
    </row>
    <row r="161" spans="2:4" ht="15.75" customHeight="1">
      <c r="B161" s="1"/>
      <c r="C161" s="1"/>
      <c r="D161" s="1"/>
    </row>
    <row r="162" spans="2:4" ht="15.75" customHeight="1">
      <c r="B162" s="1"/>
      <c r="C162" s="1"/>
      <c r="D162" s="1"/>
    </row>
    <row r="163" spans="2:4" ht="15.75" customHeight="1">
      <c r="B163" s="1"/>
      <c r="C163" s="1"/>
      <c r="D163" s="1"/>
    </row>
    <row r="164" spans="2:4" ht="15.75" customHeight="1"/>
    <row r="165" spans="2:4" ht="15.75" customHeight="1"/>
    <row r="166" spans="2:4" ht="15.75" customHeight="1"/>
    <row r="167" spans="2:4" ht="15.75" customHeight="1"/>
    <row r="168" spans="2:4" ht="15.75" customHeight="1"/>
    <row r="169" spans="2:4" ht="15.75" customHeight="1"/>
    <row r="170" spans="2:4" ht="15.75" customHeight="1"/>
    <row r="171" spans="2:4" ht="15.75" customHeight="1"/>
    <row r="172" spans="2:4" ht="15.75" customHeight="1"/>
    <row r="173" spans="2:4" ht="15.75" customHeight="1"/>
    <row r="174" spans="2:4" ht="15.75" customHeight="1"/>
    <row r="175" spans="2:4" ht="15.75" customHeight="1"/>
    <row r="176" spans="2:4"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count="1">
    <dataValidation type="list" allowBlank="1" showErrorMessage="1" sqref="G141" xr:uid="{00000000-0002-0000-0400-000000000000}">
      <formula1>$F$141:$F$152</formula1>
    </dataValidation>
  </dataValidations>
  <pageMargins left="0.7" right="0.7" top="0.75" bottom="0.75" header="0" footer="0"/>
  <pageSetup orientation="portrait"/>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F497A"/>
  </sheetPr>
  <dimension ref="A1:Z1000"/>
  <sheetViews>
    <sheetView workbookViewId="0"/>
  </sheetViews>
  <sheetFormatPr baseColWidth="10" defaultColWidth="14.453125" defaultRowHeight="15" customHeight="1"/>
  <cols>
    <col min="1" max="2" width="14.26953125" customWidth="1"/>
    <col min="3" max="3" width="17" customWidth="1"/>
    <col min="4" max="4" width="14.26953125" customWidth="1"/>
    <col min="5" max="5" width="46" customWidth="1"/>
    <col min="6" max="26" width="14.26953125" customWidth="1"/>
  </cols>
  <sheetData>
    <row r="1" spans="1:26" ht="24" customHeight="1">
      <c r="A1" s="369"/>
      <c r="B1" s="608" t="s">
        <v>829</v>
      </c>
      <c r="C1" s="483"/>
      <c r="D1" s="483"/>
      <c r="E1" s="483"/>
      <c r="F1" s="484"/>
      <c r="G1" s="369"/>
      <c r="H1" s="369"/>
      <c r="I1" s="369"/>
      <c r="J1" s="369"/>
      <c r="K1" s="369"/>
      <c r="L1" s="369"/>
      <c r="M1" s="369"/>
      <c r="N1" s="369"/>
      <c r="O1" s="369"/>
      <c r="P1" s="369"/>
      <c r="Q1" s="369"/>
      <c r="R1" s="369"/>
      <c r="S1" s="369"/>
      <c r="T1" s="369"/>
      <c r="U1" s="369"/>
      <c r="V1" s="369"/>
      <c r="W1" s="369"/>
      <c r="X1" s="369"/>
      <c r="Y1" s="369"/>
      <c r="Z1" s="369"/>
    </row>
    <row r="2" spans="1:26" ht="12.75" customHeight="1">
      <c r="A2" s="369"/>
      <c r="B2" s="370"/>
      <c r="C2" s="370"/>
      <c r="D2" s="370"/>
      <c r="E2" s="370"/>
      <c r="F2" s="370"/>
      <c r="G2" s="369"/>
      <c r="H2" s="369"/>
      <c r="I2" s="369"/>
      <c r="J2" s="369"/>
      <c r="K2" s="369"/>
      <c r="L2" s="369"/>
      <c r="M2" s="369"/>
      <c r="N2" s="369"/>
      <c r="O2" s="369"/>
      <c r="P2" s="369"/>
      <c r="Q2" s="369"/>
      <c r="R2" s="369"/>
      <c r="S2" s="369"/>
      <c r="T2" s="369"/>
      <c r="U2" s="369"/>
      <c r="V2" s="369"/>
      <c r="W2" s="369"/>
      <c r="X2" s="369"/>
      <c r="Y2" s="369"/>
      <c r="Z2" s="369"/>
    </row>
    <row r="3" spans="1:26" ht="12.75" customHeight="1">
      <c r="A3" s="369"/>
      <c r="B3" s="609" t="s">
        <v>830</v>
      </c>
      <c r="C3" s="483"/>
      <c r="D3" s="610"/>
      <c r="E3" s="371" t="s">
        <v>92</v>
      </c>
      <c r="F3" s="372" t="s">
        <v>831</v>
      </c>
      <c r="G3" s="369"/>
      <c r="H3" s="369"/>
      <c r="I3" s="369"/>
      <c r="J3" s="369"/>
      <c r="K3" s="369"/>
      <c r="L3" s="369"/>
      <c r="M3" s="369"/>
      <c r="N3" s="369"/>
      <c r="O3" s="369"/>
      <c r="P3" s="369"/>
      <c r="Q3" s="369"/>
      <c r="R3" s="369"/>
      <c r="S3" s="369"/>
      <c r="T3" s="369"/>
      <c r="U3" s="369"/>
      <c r="V3" s="369"/>
      <c r="W3" s="369"/>
      <c r="X3" s="369"/>
      <c r="Y3" s="369"/>
      <c r="Z3" s="369"/>
    </row>
    <row r="4" spans="1:26" ht="12.75" customHeight="1">
      <c r="A4" s="369"/>
      <c r="B4" s="611" t="s">
        <v>832</v>
      </c>
      <c r="C4" s="612" t="s">
        <v>85</v>
      </c>
      <c r="D4" s="373" t="s">
        <v>103</v>
      </c>
      <c r="E4" s="374" t="s">
        <v>833</v>
      </c>
      <c r="F4" s="375">
        <v>0.25</v>
      </c>
      <c r="G4" s="369"/>
      <c r="H4" s="369"/>
      <c r="I4" s="369"/>
      <c r="J4" s="369"/>
      <c r="K4" s="369"/>
      <c r="L4" s="369"/>
      <c r="M4" s="369"/>
      <c r="N4" s="369"/>
      <c r="O4" s="369"/>
      <c r="P4" s="369"/>
      <c r="Q4" s="369"/>
      <c r="R4" s="369"/>
      <c r="S4" s="369"/>
      <c r="T4" s="369"/>
      <c r="U4" s="369"/>
      <c r="V4" s="369"/>
      <c r="W4" s="369"/>
      <c r="X4" s="369"/>
      <c r="Y4" s="369"/>
      <c r="Z4" s="369"/>
    </row>
    <row r="5" spans="1:26" ht="12.75" customHeight="1">
      <c r="A5" s="369"/>
      <c r="B5" s="541"/>
      <c r="C5" s="613"/>
      <c r="D5" s="376" t="s">
        <v>145</v>
      </c>
      <c r="E5" s="377" t="s">
        <v>834</v>
      </c>
      <c r="F5" s="378">
        <v>0.15</v>
      </c>
      <c r="G5" s="369"/>
      <c r="H5" s="369"/>
      <c r="I5" s="369"/>
      <c r="J5" s="369"/>
      <c r="K5" s="369"/>
      <c r="L5" s="369"/>
      <c r="M5" s="369"/>
      <c r="N5" s="369"/>
      <c r="O5" s="369"/>
      <c r="P5" s="369"/>
      <c r="Q5" s="369"/>
      <c r="R5" s="369"/>
      <c r="S5" s="369"/>
      <c r="T5" s="369"/>
      <c r="U5" s="369"/>
      <c r="V5" s="369"/>
      <c r="W5" s="369"/>
      <c r="X5" s="369"/>
      <c r="Y5" s="369"/>
      <c r="Z5" s="369"/>
    </row>
    <row r="6" spans="1:26" ht="12.75" customHeight="1">
      <c r="A6" s="369"/>
      <c r="B6" s="541"/>
      <c r="C6" s="606"/>
      <c r="D6" s="376" t="s">
        <v>211</v>
      </c>
      <c r="E6" s="377" t="s">
        <v>835</v>
      </c>
      <c r="F6" s="378">
        <v>0.1</v>
      </c>
      <c r="G6" s="369"/>
      <c r="H6" s="369"/>
      <c r="I6" s="369"/>
      <c r="J6" s="369"/>
      <c r="K6" s="369"/>
      <c r="L6" s="369"/>
      <c r="M6" s="369"/>
      <c r="N6" s="369"/>
      <c r="O6" s="369"/>
      <c r="P6" s="369"/>
      <c r="Q6" s="369"/>
      <c r="R6" s="369"/>
      <c r="S6" s="369"/>
      <c r="T6" s="369"/>
      <c r="U6" s="369"/>
      <c r="V6" s="369"/>
      <c r="W6" s="369"/>
      <c r="X6" s="369"/>
      <c r="Y6" s="369"/>
      <c r="Z6" s="369"/>
    </row>
    <row r="7" spans="1:26" ht="12.75" customHeight="1">
      <c r="A7" s="369"/>
      <c r="B7" s="541"/>
      <c r="C7" s="605" t="s">
        <v>86</v>
      </c>
      <c r="D7" s="376" t="s">
        <v>261</v>
      </c>
      <c r="E7" s="377" t="s">
        <v>836</v>
      </c>
      <c r="F7" s="378">
        <v>0.25</v>
      </c>
      <c r="G7" s="369"/>
      <c r="H7" s="369"/>
      <c r="I7" s="369"/>
      <c r="J7" s="369"/>
      <c r="K7" s="369"/>
      <c r="L7" s="369"/>
      <c r="M7" s="369"/>
      <c r="N7" s="369"/>
      <c r="O7" s="369"/>
      <c r="P7" s="369"/>
      <c r="Q7" s="369"/>
      <c r="R7" s="369"/>
      <c r="S7" s="369"/>
      <c r="T7" s="369"/>
      <c r="U7" s="369"/>
      <c r="V7" s="369"/>
      <c r="W7" s="369"/>
      <c r="X7" s="369"/>
      <c r="Y7" s="369"/>
      <c r="Z7" s="369"/>
    </row>
    <row r="8" spans="1:26" ht="12.75" customHeight="1">
      <c r="A8" s="369"/>
      <c r="B8" s="542"/>
      <c r="C8" s="606"/>
      <c r="D8" s="376" t="s">
        <v>104</v>
      </c>
      <c r="E8" s="377" t="s">
        <v>837</v>
      </c>
      <c r="F8" s="378">
        <v>0.15</v>
      </c>
      <c r="G8" s="369"/>
      <c r="H8" s="369"/>
      <c r="I8" s="369"/>
      <c r="J8" s="369"/>
      <c r="K8" s="369"/>
      <c r="L8" s="369"/>
      <c r="M8" s="369"/>
      <c r="N8" s="369"/>
      <c r="O8" s="369"/>
      <c r="P8" s="369"/>
      <c r="Q8" s="369"/>
      <c r="R8" s="369"/>
      <c r="S8" s="369"/>
      <c r="T8" s="369"/>
      <c r="U8" s="369"/>
      <c r="V8" s="369"/>
      <c r="W8" s="369"/>
      <c r="X8" s="369"/>
      <c r="Y8" s="369"/>
      <c r="Z8" s="369"/>
    </row>
    <row r="9" spans="1:26" ht="12.75" customHeight="1">
      <c r="A9" s="369"/>
      <c r="B9" s="614" t="s">
        <v>838</v>
      </c>
      <c r="C9" s="605" t="s">
        <v>88</v>
      </c>
      <c r="D9" s="376" t="s">
        <v>105</v>
      </c>
      <c r="E9" s="377" t="s">
        <v>839</v>
      </c>
      <c r="F9" s="379" t="s">
        <v>840</v>
      </c>
      <c r="G9" s="369"/>
      <c r="H9" s="369"/>
      <c r="I9" s="369"/>
      <c r="J9" s="369"/>
      <c r="K9" s="369"/>
      <c r="L9" s="369"/>
      <c r="M9" s="369"/>
      <c r="N9" s="369"/>
      <c r="O9" s="369"/>
      <c r="P9" s="369"/>
      <c r="Q9" s="369"/>
      <c r="R9" s="369"/>
      <c r="S9" s="369"/>
      <c r="T9" s="369"/>
      <c r="U9" s="369"/>
      <c r="V9" s="369"/>
      <c r="W9" s="369"/>
      <c r="X9" s="369"/>
      <c r="Y9" s="369"/>
      <c r="Z9" s="369"/>
    </row>
    <row r="10" spans="1:26" ht="12.75" customHeight="1">
      <c r="A10" s="369"/>
      <c r="B10" s="541"/>
      <c r="C10" s="606"/>
      <c r="D10" s="376" t="s">
        <v>468</v>
      </c>
      <c r="E10" s="377" t="s">
        <v>841</v>
      </c>
      <c r="F10" s="379" t="s">
        <v>840</v>
      </c>
      <c r="G10" s="369"/>
      <c r="H10" s="369"/>
      <c r="I10" s="369"/>
      <c r="J10" s="369"/>
      <c r="K10" s="369"/>
      <c r="L10" s="369"/>
      <c r="M10" s="369"/>
      <c r="N10" s="369"/>
      <c r="O10" s="369"/>
      <c r="P10" s="369"/>
      <c r="Q10" s="369"/>
      <c r="R10" s="369"/>
      <c r="S10" s="369"/>
      <c r="T10" s="369"/>
      <c r="U10" s="369"/>
      <c r="V10" s="369"/>
      <c r="W10" s="369"/>
      <c r="X10" s="369"/>
      <c r="Y10" s="369"/>
      <c r="Z10" s="369"/>
    </row>
    <row r="11" spans="1:26" ht="12.75" customHeight="1">
      <c r="A11" s="369"/>
      <c r="B11" s="541"/>
      <c r="C11" s="605" t="s">
        <v>89</v>
      </c>
      <c r="D11" s="376" t="s">
        <v>106</v>
      </c>
      <c r="E11" s="377" t="s">
        <v>842</v>
      </c>
      <c r="F11" s="379" t="s">
        <v>840</v>
      </c>
      <c r="G11" s="369"/>
      <c r="H11" s="369"/>
      <c r="I11" s="369"/>
      <c r="J11" s="369"/>
      <c r="K11" s="369"/>
      <c r="L11" s="369"/>
      <c r="M11" s="369"/>
      <c r="N11" s="369"/>
      <c r="O11" s="369"/>
      <c r="P11" s="369"/>
      <c r="Q11" s="369"/>
      <c r="R11" s="369"/>
      <c r="S11" s="369"/>
      <c r="T11" s="369"/>
      <c r="U11" s="369"/>
      <c r="V11" s="369"/>
      <c r="W11" s="369"/>
      <c r="X11" s="369"/>
      <c r="Y11" s="369"/>
      <c r="Z11" s="369"/>
    </row>
    <row r="12" spans="1:26" ht="12.75" customHeight="1">
      <c r="A12" s="369"/>
      <c r="B12" s="541"/>
      <c r="C12" s="606"/>
      <c r="D12" s="376" t="s">
        <v>212</v>
      </c>
      <c r="E12" s="377" t="s">
        <v>843</v>
      </c>
      <c r="F12" s="379" t="s">
        <v>840</v>
      </c>
      <c r="G12" s="369"/>
      <c r="H12" s="369"/>
      <c r="I12" s="369"/>
      <c r="J12" s="369"/>
      <c r="K12" s="369"/>
      <c r="L12" s="369"/>
      <c r="M12" s="369"/>
      <c r="N12" s="369"/>
      <c r="O12" s="369"/>
      <c r="P12" s="369"/>
      <c r="Q12" s="369"/>
      <c r="R12" s="369"/>
      <c r="S12" s="369"/>
      <c r="T12" s="369"/>
      <c r="U12" s="369"/>
      <c r="V12" s="369"/>
      <c r="W12" s="369"/>
      <c r="X12" s="369"/>
      <c r="Y12" s="369"/>
      <c r="Z12" s="369"/>
    </row>
    <row r="13" spans="1:26" ht="12.75" customHeight="1">
      <c r="A13" s="369"/>
      <c r="B13" s="541"/>
      <c r="C13" s="605" t="s">
        <v>90</v>
      </c>
      <c r="D13" s="376" t="s">
        <v>107</v>
      </c>
      <c r="E13" s="377" t="s">
        <v>844</v>
      </c>
      <c r="F13" s="379" t="s">
        <v>840</v>
      </c>
      <c r="G13" s="369"/>
      <c r="H13" s="369"/>
      <c r="I13" s="369"/>
      <c r="J13" s="369"/>
      <c r="K13" s="369"/>
      <c r="L13" s="369"/>
      <c r="M13" s="369"/>
      <c r="N13" s="369"/>
      <c r="O13" s="369"/>
      <c r="P13" s="369"/>
      <c r="Q13" s="369"/>
      <c r="R13" s="369"/>
      <c r="S13" s="369"/>
      <c r="T13" s="369"/>
      <c r="U13" s="369"/>
      <c r="V13" s="369"/>
      <c r="W13" s="369"/>
      <c r="X13" s="369"/>
      <c r="Y13" s="369"/>
      <c r="Z13" s="369"/>
    </row>
    <row r="14" spans="1:26" ht="12.75" customHeight="1">
      <c r="A14" s="369"/>
      <c r="B14" s="615"/>
      <c r="C14" s="607"/>
      <c r="D14" s="380" t="s">
        <v>469</v>
      </c>
      <c r="E14" s="381" t="s">
        <v>845</v>
      </c>
      <c r="F14" s="382" t="s">
        <v>840</v>
      </c>
      <c r="G14" s="369"/>
      <c r="H14" s="369"/>
      <c r="I14" s="369"/>
      <c r="J14" s="369"/>
      <c r="K14" s="369"/>
      <c r="L14" s="369"/>
      <c r="M14" s="369"/>
      <c r="N14" s="369"/>
      <c r="O14" s="369"/>
      <c r="P14" s="369"/>
      <c r="Q14" s="369"/>
      <c r="R14" s="369"/>
      <c r="S14" s="369"/>
      <c r="T14" s="369"/>
      <c r="U14" s="369"/>
      <c r="V14" s="369"/>
      <c r="W14" s="369"/>
      <c r="X14" s="369"/>
      <c r="Y14" s="369"/>
      <c r="Z14" s="369"/>
    </row>
    <row r="15" spans="1:26" ht="49.5" customHeight="1">
      <c r="A15" s="369"/>
      <c r="B15" s="604" t="s">
        <v>846</v>
      </c>
      <c r="C15" s="514"/>
      <c r="D15" s="514"/>
      <c r="E15" s="514"/>
      <c r="F15" s="515"/>
      <c r="G15" s="369"/>
      <c r="H15" s="369"/>
      <c r="I15" s="369"/>
      <c r="J15" s="369"/>
      <c r="K15" s="369"/>
      <c r="L15" s="369"/>
      <c r="M15" s="369"/>
      <c r="N15" s="369"/>
      <c r="O15" s="369"/>
      <c r="P15" s="369"/>
      <c r="Q15" s="369"/>
      <c r="R15" s="369"/>
      <c r="S15" s="369"/>
      <c r="T15" s="369"/>
      <c r="U15" s="369"/>
      <c r="V15" s="369"/>
      <c r="W15" s="369"/>
      <c r="X15" s="369"/>
      <c r="Y15" s="369"/>
      <c r="Z15" s="369"/>
    </row>
    <row r="16" spans="1:26" ht="27" customHeight="1">
      <c r="A16" s="383"/>
      <c r="B16" s="384"/>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row>
    <row r="17" spans="1:26" ht="12.75" customHeight="1">
      <c r="A17" s="383"/>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row>
    <row r="18" spans="1:26" ht="12.75" customHeight="1">
      <c r="A18" s="383"/>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row>
    <row r="19" spans="1:26" ht="12.75" customHeight="1">
      <c r="A19" s="383"/>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row>
    <row r="20" spans="1:26" ht="12.75" customHeight="1">
      <c r="A20" s="383"/>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row>
    <row r="21" spans="1:26" ht="12.75" customHeight="1">
      <c r="A21" s="383"/>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row>
    <row r="22" spans="1:26" ht="12.75" customHeight="1">
      <c r="A22" s="383"/>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row>
    <row r="23" spans="1:26" ht="12.75" customHeight="1">
      <c r="A23" s="383"/>
      <c r="B23" s="383"/>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row>
    <row r="24" spans="1:26" ht="12.75" customHeight="1">
      <c r="A24" s="383"/>
      <c r="B24" s="383"/>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row>
    <row r="25" spans="1:26" ht="12.75" customHeight="1">
      <c r="A25" s="383"/>
      <c r="B25" s="383"/>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row>
    <row r="26" spans="1:26" ht="12.75" customHeight="1">
      <c r="A26" s="383"/>
      <c r="B26" s="383"/>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row>
    <row r="27" spans="1:26" ht="12.75" customHeight="1">
      <c r="A27" s="383"/>
      <c r="B27" s="383"/>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row>
    <row r="28" spans="1:26" ht="12.75" customHeight="1">
      <c r="A28" s="383"/>
      <c r="B28" s="383"/>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row>
    <row r="29" spans="1:26" ht="12.75" customHeight="1">
      <c r="A29" s="383"/>
      <c r="B29" s="383"/>
      <c r="C29" s="383"/>
      <c r="D29" s="383"/>
      <c r="E29" s="383"/>
      <c r="F29" s="383"/>
      <c r="G29" s="383"/>
      <c r="H29" s="383"/>
      <c r="I29" s="383"/>
      <c r="J29" s="383"/>
      <c r="K29" s="383"/>
      <c r="L29" s="383"/>
      <c r="M29" s="383"/>
      <c r="N29" s="383"/>
      <c r="O29" s="383"/>
      <c r="P29" s="383"/>
      <c r="Q29" s="383"/>
      <c r="R29" s="383"/>
      <c r="S29" s="383"/>
      <c r="T29" s="383"/>
      <c r="U29" s="383"/>
      <c r="V29" s="383"/>
      <c r="W29" s="383"/>
      <c r="X29" s="383"/>
      <c r="Y29" s="383"/>
      <c r="Z29" s="383"/>
    </row>
    <row r="30" spans="1:26" ht="12.75" customHeight="1">
      <c r="A30" s="383"/>
      <c r="B30" s="383"/>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row>
    <row r="31" spans="1:26" ht="12.75" customHeight="1">
      <c r="A31" s="383"/>
      <c r="B31" s="383"/>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row>
    <row r="32" spans="1:26" ht="12.75" customHeight="1">
      <c r="A32" s="383"/>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row>
    <row r="33" spans="1:26" ht="12.75" customHeight="1">
      <c r="A33" s="383"/>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row>
    <row r="34" spans="1:26" ht="12.75" customHeight="1">
      <c r="A34" s="383"/>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row>
    <row r="35" spans="1:26" ht="12.75" customHeight="1">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row>
    <row r="36" spans="1:26" ht="12.75" customHeight="1">
      <c r="A36" s="383"/>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row>
    <row r="37" spans="1:26" ht="12.75" customHeight="1">
      <c r="A37" s="383"/>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row>
    <row r="38" spans="1:26" ht="12.75" customHeight="1">
      <c r="A38" s="383"/>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row>
    <row r="39" spans="1:26" ht="12.75" customHeight="1">
      <c r="A39" s="383"/>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row>
    <row r="40" spans="1:26" ht="12.75" customHeight="1">
      <c r="A40" s="383"/>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row>
    <row r="41" spans="1:26" ht="12.75" customHeight="1">
      <c r="A41" s="383"/>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row>
    <row r="42" spans="1:26" ht="12.75" customHeight="1">
      <c r="A42" s="383"/>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row>
    <row r="43" spans="1:26" ht="12.75" customHeight="1">
      <c r="A43" s="383"/>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row>
    <row r="44" spans="1:26" ht="12.75" customHeight="1">
      <c r="A44" s="383"/>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row>
    <row r="45" spans="1:26" ht="12.75" customHeight="1">
      <c r="A45" s="383"/>
      <c r="B45" s="383"/>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row>
    <row r="46" spans="1:26" ht="12.75" customHeight="1">
      <c r="A46" s="383"/>
      <c r="B46" s="383"/>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row>
    <row r="47" spans="1:26" ht="12.75" customHeight="1">
      <c r="A47" s="383"/>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row>
    <row r="48" spans="1:26" ht="12.75" customHeight="1">
      <c r="A48" s="383"/>
      <c r="B48" s="383"/>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row>
    <row r="49" spans="1:26" ht="12.75" customHeight="1">
      <c r="A49" s="383"/>
      <c r="B49" s="383"/>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row>
    <row r="50" spans="1:26" ht="12.75" customHeight="1">
      <c r="A50" s="383"/>
      <c r="B50" s="383"/>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row>
    <row r="51" spans="1:26" ht="12.75" customHeight="1">
      <c r="A51" s="383"/>
      <c r="B51" s="383"/>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row>
    <row r="52" spans="1:26" ht="12.75" customHeight="1">
      <c r="A52" s="383"/>
      <c r="B52" s="383"/>
      <c r="C52" s="383"/>
      <c r="D52" s="383"/>
      <c r="E52" s="383"/>
      <c r="F52" s="383"/>
      <c r="G52" s="383"/>
      <c r="H52" s="383"/>
      <c r="I52" s="383"/>
      <c r="J52" s="383"/>
      <c r="K52" s="383"/>
      <c r="L52" s="383"/>
      <c r="M52" s="383"/>
      <c r="N52" s="383"/>
      <c r="O52" s="383"/>
      <c r="P52" s="383"/>
      <c r="Q52" s="383"/>
      <c r="R52" s="383"/>
      <c r="S52" s="383"/>
      <c r="T52" s="383"/>
      <c r="U52" s="383"/>
      <c r="V52" s="383"/>
      <c r="W52" s="383"/>
      <c r="X52" s="383"/>
      <c r="Y52" s="383"/>
      <c r="Z52" s="383"/>
    </row>
    <row r="53" spans="1:26" ht="12.75" customHeight="1">
      <c r="A53" s="383"/>
      <c r="B53" s="38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row>
    <row r="54" spans="1:26" ht="12.75" customHeight="1">
      <c r="A54" s="383"/>
      <c r="B54" s="38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row>
    <row r="55" spans="1:26" ht="12.75" customHeight="1">
      <c r="A55" s="383"/>
      <c r="B55" s="383"/>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row>
    <row r="56" spans="1:26" ht="12.75" customHeight="1">
      <c r="A56" s="383"/>
      <c r="B56" s="383"/>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row>
    <row r="57" spans="1:26" ht="12.75" customHeight="1">
      <c r="A57" s="383"/>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row>
    <row r="58" spans="1:26" ht="12.75" customHeight="1">
      <c r="A58" s="383"/>
      <c r="B58" s="383"/>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row>
    <row r="59" spans="1:26" ht="12.75" customHeight="1">
      <c r="A59" s="383"/>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row>
    <row r="60" spans="1:26" ht="12.75" customHeight="1">
      <c r="A60" s="383"/>
      <c r="B60" s="383"/>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row>
    <row r="61" spans="1:26" ht="12.75" customHeight="1">
      <c r="A61" s="383"/>
      <c r="B61" s="383"/>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row>
    <row r="62" spans="1:26" ht="12.75" customHeight="1">
      <c r="A62" s="383"/>
      <c r="B62" s="383"/>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row>
    <row r="63" spans="1:26" ht="12.75" customHeight="1">
      <c r="A63" s="383"/>
      <c r="B63" s="383"/>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383"/>
    </row>
    <row r="64" spans="1:26" ht="12.75" customHeight="1">
      <c r="A64" s="383"/>
      <c r="B64" s="383"/>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row>
    <row r="65" spans="1:26" ht="12.75" customHeight="1">
      <c r="A65" s="383"/>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row>
    <row r="66" spans="1:26" ht="12.75" customHeight="1">
      <c r="A66" s="383"/>
      <c r="B66" s="383"/>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row>
    <row r="67" spans="1:26" ht="12.75" customHeight="1">
      <c r="A67" s="383"/>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row>
    <row r="68" spans="1:26" ht="12.75" customHeight="1">
      <c r="A68" s="383"/>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row>
    <row r="69" spans="1:26" ht="12.75" customHeight="1">
      <c r="A69" s="383"/>
      <c r="B69" s="383"/>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row>
    <row r="70" spans="1:26" ht="12.75" customHeight="1">
      <c r="A70" s="383"/>
      <c r="B70" s="383"/>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row>
    <row r="71" spans="1:26" ht="12.75" customHeight="1">
      <c r="A71" s="383"/>
      <c r="B71" s="383"/>
      <c r="C71" s="383"/>
      <c r="D71" s="383"/>
      <c r="E71" s="383"/>
      <c r="F71" s="383"/>
      <c r="G71" s="383"/>
      <c r="H71" s="383"/>
      <c r="I71" s="383"/>
      <c r="J71" s="383"/>
      <c r="K71" s="383"/>
      <c r="L71" s="383"/>
      <c r="M71" s="383"/>
      <c r="N71" s="383"/>
      <c r="O71" s="383"/>
      <c r="P71" s="383"/>
      <c r="Q71" s="383"/>
      <c r="R71" s="383"/>
      <c r="S71" s="383"/>
      <c r="T71" s="383"/>
      <c r="U71" s="383"/>
      <c r="V71" s="383"/>
      <c r="W71" s="383"/>
      <c r="X71" s="383"/>
      <c r="Y71" s="383"/>
      <c r="Z71" s="383"/>
    </row>
    <row r="72" spans="1:26" ht="12.75" customHeight="1">
      <c r="A72" s="383"/>
      <c r="B72" s="383"/>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row>
    <row r="73" spans="1:26" ht="12.75" customHeight="1">
      <c r="A73" s="383"/>
      <c r="B73" s="383"/>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row>
    <row r="74" spans="1:26" ht="12.75" customHeight="1">
      <c r="A74" s="383"/>
      <c r="B74" s="383"/>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row>
    <row r="75" spans="1:26" ht="12.75" customHeight="1">
      <c r="A75" s="383"/>
      <c r="B75" s="383"/>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row>
    <row r="76" spans="1:26" ht="12.75" customHeight="1">
      <c r="A76" s="383"/>
      <c r="B76" s="383"/>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row>
    <row r="77" spans="1:26" ht="12.75" customHeight="1">
      <c r="A77" s="383"/>
      <c r="B77" s="383"/>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row>
    <row r="78" spans="1:26" ht="12.75" customHeight="1">
      <c r="A78" s="383"/>
      <c r="B78" s="383"/>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row>
    <row r="79" spans="1:26" ht="12.75" customHeight="1">
      <c r="A79" s="383"/>
      <c r="B79" s="383"/>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row>
    <row r="80" spans="1:26" ht="12.75" customHeight="1">
      <c r="A80" s="383"/>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row>
    <row r="81" spans="1:26" ht="12.75" customHeight="1">
      <c r="A81" s="383"/>
      <c r="B81" s="383"/>
      <c r="C81" s="383"/>
      <c r="D81" s="383"/>
      <c r="E81" s="383"/>
      <c r="F81" s="383"/>
      <c r="G81" s="383"/>
      <c r="H81" s="383"/>
      <c r="I81" s="383"/>
      <c r="J81" s="383"/>
      <c r="K81" s="383"/>
      <c r="L81" s="383"/>
      <c r="M81" s="383"/>
      <c r="N81" s="383"/>
      <c r="O81" s="383"/>
      <c r="P81" s="383"/>
      <c r="Q81" s="383"/>
      <c r="R81" s="383"/>
      <c r="S81" s="383"/>
      <c r="T81" s="383"/>
      <c r="U81" s="383"/>
      <c r="V81" s="383"/>
      <c r="W81" s="383"/>
      <c r="X81" s="383"/>
      <c r="Y81" s="383"/>
      <c r="Z81" s="383"/>
    </row>
    <row r="82" spans="1:26" ht="12.75" customHeight="1">
      <c r="A82" s="383"/>
      <c r="B82" s="383"/>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row>
    <row r="83" spans="1:26" ht="12.75" customHeight="1">
      <c r="A83" s="383"/>
      <c r="B83" s="383"/>
      <c r="C83" s="383"/>
      <c r="D83" s="383"/>
      <c r="E83" s="383"/>
      <c r="F83" s="383"/>
      <c r="G83" s="383"/>
      <c r="H83" s="383"/>
      <c r="I83" s="383"/>
      <c r="J83" s="383"/>
      <c r="K83" s="383"/>
      <c r="L83" s="383"/>
      <c r="M83" s="383"/>
      <c r="N83" s="383"/>
      <c r="O83" s="383"/>
      <c r="P83" s="383"/>
      <c r="Q83" s="383"/>
      <c r="R83" s="383"/>
      <c r="S83" s="383"/>
      <c r="T83" s="383"/>
      <c r="U83" s="383"/>
      <c r="V83" s="383"/>
      <c r="W83" s="383"/>
      <c r="X83" s="383"/>
      <c r="Y83" s="383"/>
      <c r="Z83" s="383"/>
    </row>
    <row r="84" spans="1:26" ht="12.75" customHeight="1">
      <c r="A84" s="383"/>
      <c r="B84" s="383"/>
      <c r="C84" s="383"/>
      <c r="D84" s="383"/>
      <c r="E84" s="383"/>
      <c r="F84" s="383"/>
      <c r="G84" s="383"/>
      <c r="H84" s="383"/>
      <c r="I84" s="383"/>
      <c r="J84" s="383"/>
      <c r="K84" s="383"/>
      <c r="L84" s="383"/>
      <c r="M84" s="383"/>
      <c r="N84" s="383"/>
      <c r="O84" s="383"/>
      <c r="P84" s="383"/>
      <c r="Q84" s="383"/>
      <c r="R84" s="383"/>
      <c r="S84" s="383"/>
      <c r="T84" s="383"/>
      <c r="U84" s="383"/>
      <c r="V84" s="383"/>
      <c r="W84" s="383"/>
      <c r="X84" s="383"/>
      <c r="Y84" s="383"/>
      <c r="Z84" s="383"/>
    </row>
    <row r="85" spans="1:26" ht="12.75" customHeight="1">
      <c r="A85" s="383"/>
      <c r="B85" s="383"/>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row>
    <row r="86" spans="1:26" ht="12.75" customHeight="1">
      <c r="A86" s="383"/>
      <c r="B86" s="383"/>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row>
    <row r="87" spans="1:26" ht="12.75" customHeight="1">
      <c r="A87" s="383"/>
      <c r="B87" s="383"/>
      <c r="C87" s="383"/>
      <c r="D87" s="383"/>
      <c r="E87" s="383"/>
      <c r="F87" s="383"/>
      <c r="G87" s="383"/>
      <c r="H87" s="383"/>
      <c r="I87" s="383"/>
      <c r="J87" s="383"/>
      <c r="K87" s="383"/>
      <c r="L87" s="383"/>
      <c r="M87" s="383"/>
      <c r="N87" s="383"/>
      <c r="O87" s="383"/>
      <c r="P87" s="383"/>
      <c r="Q87" s="383"/>
      <c r="R87" s="383"/>
      <c r="S87" s="383"/>
      <c r="T87" s="383"/>
      <c r="U87" s="383"/>
      <c r="V87" s="383"/>
      <c r="W87" s="383"/>
      <c r="X87" s="383"/>
      <c r="Y87" s="383"/>
      <c r="Z87" s="383"/>
    </row>
    <row r="88" spans="1:26" ht="12.75" customHeight="1">
      <c r="A88" s="383"/>
      <c r="B88" s="383"/>
      <c r="C88" s="383"/>
      <c r="D88" s="383"/>
      <c r="E88" s="383"/>
      <c r="F88" s="383"/>
      <c r="G88" s="383"/>
      <c r="H88" s="383"/>
      <c r="I88" s="383"/>
      <c r="J88" s="383"/>
      <c r="K88" s="383"/>
      <c r="L88" s="383"/>
      <c r="M88" s="383"/>
      <c r="N88" s="383"/>
      <c r="O88" s="383"/>
      <c r="P88" s="383"/>
      <c r="Q88" s="383"/>
      <c r="R88" s="383"/>
      <c r="S88" s="383"/>
      <c r="T88" s="383"/>
      <c r="U88" s="383"/>
      <c r="V88" s="383"/>
      <c r="W88" s="383"/>
      <c r="X88" s="383"/>
      <c r="Y88" s="383"/>
      <c r="Z88" s="383"/>
    </row>
    <row r="89" spans="1:26" ht="12.75" customHeight="1">
      <c r="A89" s="383"/>
      <c r="B89" s="383"/>
      <c r="C89" s="383"/>
      <c r="D89" s="383"/>
      <c r="E89" s="383"/>
      <c r="F89" s="383"/>
      <c r="G89" s="383"/>
      <c r="H89" s="383"/>
      <c r="I89" s="383"/>
      <c r="J89" s="383"/>
      <c r="K89" s="383"/>
      <c r="L89" s="383"/>
      <c r="M89" s="383"/>
      <c r="N89" s="383"/>
      <c r="O89" s="383"/>
      <c r="P89" s="383"/>
      <c r="Q89" s="383"/>
      <c r="R89" s="383"/>
      <c r="S89" s="383"/>
      <c r="T89" s="383"/>
      <c r="U89" s="383"/>
      <c r="V89" s="383"/>
      <c r="W89" s="383"/>
      <c r="X89" s="383"/>
      <c r="Y89" s="383"/>
      <c r="Z89" s="383"/>
    </row>
    <row r="90" spans="1:26" ht="12.75" customHeight="1">
      <c r="A90" s="383"/>
      <c r="B90" s="383"/>
      <c r="C90" s="383"/>
      <c r="D90" s="383"/>
      <c r="E90" s="383"/>
      <c r="F90" s="383"/>
      <c r="G90" s="383"/>
      <c r="H90" s="383"/>
      <c r="I90" s="383"/>
      <c r="J90" s="383"/>
      <c r="K90" s="383"/>
      <c r="L90" s="383"/>
      <c r="M90" s="383"/>
      <c r="N90" s="383"/>
      <c r="O90" s="383"/>
      <c r="P90" s="383"/>
      <c r="Q90" s="383"/>
      <c r="R90" s="383"/>
      <c r="S90" s="383"/>
      <c r="T90" s="383"/>
      <c r="U90" s="383"/>
      <c r="V90" s="383"/>
      <c r="W90" s="383"/>
      <c r="X90" s="383"/>
      <c r="Y90" s="383"/>
      <c r="Z90" s="383"/>
    </row>
    <row r="91" spans="1:26" ht="12.75" customHeight="1">
      <c r="A91" s="383"/>
      <c r="B91" s="383"/>
      <c r="C91" s="383"/>
      <c r="D91" s="383"/>
      <c r="E91" s="383"/>
      <c r="F91" s="383"/>
      <c r="G91" s="383"/>
      <c r="H91" s="383"/>
      <c r="I91" s="383"/>
      <c r="J91" s="383"/>
      <c r="K91" s="383"/>
      <c r="L91" s="383"/>
      <c r="M91" s="383"/>
      <c r="N91" s="383"/>
      <c r="O91" s="383"/>
      <c r="P91" s="383"/>
      <c r="Q91" s="383"/>
      <c r="R91" s="383"/>
      <c r="S91" s="383"/>
      <c r="T91" s="383"/>
      <c r="U91" s="383"/>
      <c r="V91" s="383"/>
      <c r="W91" s="383"/>
      <c r="X91" s="383"/>
      <c r="Y91" s="383"/>
      <c r="Z91" s="383"/>
    </row>
    <row r="92" spans="1:26" ht="12.75" customHeight="1">
      <c r="A92" s="383"/>
      <c r="B92" s="383"/>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row>
    <row r="93" spans="1:26" ht="12.75" customHeight="1">
      <c r="A93" s="383"/>
      <c r="B93" s="383"/>
      <c r="C93" s="383"/>
      <c r="D93" s="383"/>
      <c r="E93" s="383"/>
      <c r="F93" s="383"/>
      <c r="G93" s="383"/>
      <c r="H93" s="383"/>
      <c r="I93" s="383"/>
      <c r="J93" s="383"/>
      <c r="K93" s="383"/>
      <c r="L93" s="383"/>
      <c r="M93" s="383"/>
      <c r="N93" s="383"/>
      <c r="O93" s="383"/>
      <c r="P93" s="383"/>
      <c r="Q93" s="383"/>
      <c r="R93" s="383"/>
      <c r="S93" s="383"/>
      <c r="T93" s="383"/>
      <c r="U93" s="383"/>
      <c r="V93" s="383"/>
      <c r="W93" s="383"/>
      <c r="X93" s="383"/>
      <c r="Y93" s="383"/>
      <c r="Z93" s="383"/>
    </row>
    <row r="94" spans="1:26" ht="12.75" customHeight="1">
      <c r="A94" s="383"/>
      <c r="B94" s="383"/>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row>
    <row r="95" spans="1:26" ht="12.75" customHeight="1">
      <c r="A95" s="383"/>
      <c r="B95" s="383"/>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row>
    <row r="96" spans="1:26" ht="12.75" customHeight="1">
      <c r="A96" s="383"/>
      <c r="B96" s="383"/>
      <c r="C96" s="383"/>
      <c r="D96" s="383"/>
      <c r="E96" s="383"/>
      <c r="F96" s="383"/>
      <c r="G96" s="383"/>
      <c r="H96" s="383"/>
      <c r="I96" s="383"/>
      <c r="J96" s="383"/>
      <c r="K96" s="383"/>
      <c r="L96" s="383"/>
      <c r="M96" s="383"/>
      <c r="N96" s="383"/>
      <c r="O96" s="383"/>
      <c r="P96" s="383"/>
      <c r="Q96" s="383"/>
      <c r="R96" s="383"/>
      <c r="S96" s="383"/>
      <c r="T96" s="383"/>
      <c r="U96" s="383"/>
      <c r="V96" s="383"/>
      <c r="W96" s="383"/>
      <c r="X96" s="383"/>
      <c r="Y96" s="383"/>
      <c r="Z96" s="383"/>
    </row>
    <row r="97" spans="1:26" ht="12.75" customHeight="1">
      <c r="A97" s="383"/>
      <c r="B97" s="383"/>
      <c r="C97" s="383"/>
      <c r="D97" s="383"/>
      <c r="E97" s="383"/>
      <c r="F97" s="383"/>
      <c r="G97" s="383"/>
      <c r="H97" s="383"/>
      <c r="I97" s="383"/>
      <c r="J97" s="383"/>
      <c r="K97" s="383"/>
      <c r="L97" s="383"/>
      <c r="M97" s="383"/>
      <c r="N97" s="383"/>
      <c r="O97" s="383"/>
      <c r="P97" s="383"/>
      <c r="Q97" s="383"/>
      <c r="R97" s="383"/>
      <c r="S97" s="383"/>
      <c r="T97" s="383"/>
      <c r="U97" s="383"/>
      <c r="V97" s="383"/>
      <c r="W97" s="383"/>
      <c r="X97" s="383"/>
      <c r="Y97" s="383"/>
      <c r="Z97" s="383"/>
    </row>
    <row r="98" spans="1:26" ht="12.75" customHeight="1">
      <c r="A98" s="383"/>
      <c r="B98" s="383"/>
      <c r="C98" s="383"/>
      <c r="D98" s="383"/>
      <c r="E98" s="383"/>
      <c r="F98" s="383"/>
      <c r="G98" s="383"/>
      <c r="H98" s="383"/>
      <c r="I98" s="383"/>
      <c r="J98" s="383"/>
      <c r="K98" s="383"/>
      <c r="L98" s="383"/>
      <c r="M98" s="383"/>
      <c r="N98" s="383"/>
      <c r="O98" s="383"/>
      <c r="P98" s="383"/>
      <c r="Q98" s="383"/>
      <c r="R98" s="383"/>
      <c r="S98" s="383"/>
      <c r="T98" s="383"/>
      <c r="U98" s="383"/>
      <c r="V98" s="383"/>
      <c r="W98" s="383"/>
      <c r="X98" s="383"/>
      <c r="Y98" s="383"/>
      <c r="Z98" s="383"/>
    </row>
    <row r="99" spans="1:26" ht="12.75" customHeight="1">
      <c r="A99" s="383"/>
      <c r="B99" s="383"/>
      <c r="C99" s="383"/>
      <c r="D99" s="383"/>
      <c r="E99" s="383"/>
      <c r="F99" s="383"/>
      <c r="G99" s="383"/>
      <c r="H99" s="383"/>
      <c r="I99" s="383"/>
      <c r="J99" s="383"/>
      <c r="K99" s="383"/>
      <c r="L99" s="383"/>
      <c r="M99" s="383"/>
      <c r="N99" s="383"/>
      <c r="O99" s="383"/>
      <c r="P99" s="383"/>
      <c r="Q99" s="383"/>
      <c r="R99" s="383"/>
      <c r="S99" s="383"/>
      <c r="T99" s="383"/>
      <c r="U99" s="383"/>
      <c r="V99" s="383"/>
      <c r="W99" s="383"/>
      <c r="X99" s="383"/>
      <c r="Y99" s="383"/>
      <c r="Z99" s="383"/>
    </row>
    <row r="100" spans="1:26" ht="12.75" customHeight="1">
      <c r="A100" s="383"/>
      <c r="B100" s="383"/>
      <c r="C100" s="383"/>
      <c r="D100" s="383"/>
      <c r="E100" s="383"/>
      <c r="F100" s="383"/>
      <c r="G100" s="383"/>
      <c r="H100" s="383"/>
      <c r="I100" s="383"/>
      <c r="J100" s="383"/>
      <c r="K100" s="383"/>
      <c r="L100" s="383"/>
      <c r="M100" s="383"/>
      <c r="N100" s="383"/>
      <c r="O100" s="383"/>
      <c r="P100" s="383"/>
      <c r="Q100" s="383"/>
      <c r="R100" s="383"/>
      <c r="S100" s="383"/>
      <c r="T100" s="383"/>
      <c r="U100" s="383"/>
      <c r="V100" s="383"/>
      <c r="W100" s="383"/>
      <c r="X100" s="383"/>
      <c r="Y100" s="383"/>
      <c r="Z100" s="383"/>
    </row>
    <row r="101" spans="1:26" ht="12.75" customHeight="1">
      <c r="A101" s="383"/>
      <c r="B101" s="383"/>
      <c r="C101" s="383"/>
      <c r="D101" s="383"/>
      <c r="E101" s="383"/>
      <c r="F101" s="383"/>
      <c r="G101" s="383"/>
      <c r="H101" s="383"/>
      <c r="I101" s="383"/>
      <c r="J101" s="383"/>
      <c r="K101" s="383"/>
      <c r="L101" s="383"/>
      <c r="M101" s="383"/>
      <c r="N101" s="383"/>
      <c r="O101" s="383"/>
      <c r="P101" s="383"/>
      <c r="Q101" s="383"/>
      <c r="R101" s="383"/>
      <c r="S101" s="383"/>
      <c r="T101" s="383"/>
      <c r="U101" s="383"/>
      <c r="V101" s="383"/>
      <c r="W101" s="383"/>
      <c r="X101" s="383"/>
      <c r="Y101" s="383"/>
      <c r="Z101" s="383"/>
    </row>
    <row r="102" spans="1:26" ht="12.75" customHeight="1">
      <c r="A102" s="383"/>
      <c r="B102" s="383"/>
      <c r="C102" s="383"/>
      <c r="D102" s="383"/>
      <c r="E102" s="383"/>
      <c r="F102" s="383"/>
      <c r="G102" s="383"/>
      <c r="H102" s="383"/>
      <c r="I102" s="383"/>
      <c r="J102" s="383"/>
      <c r="K102" s="383"/>
      <c r="L102" s="383"/>
      <c r="M102" s="383"/>
      <c r="N102" s="383"/>
      <c r="O102" s="383"/>
      <c r="P102" s="383"/>
      <c r="Q102" s="383"/>
      <c r="R102" s="383"/>
      <c r="S102" s="383"/>
      <c r="T102" s="383"/>
      <c r="U102" s="383"/>
      <c r="V102" s="383"/>
      <c r="W102" s="383"/>
      <c r="X102" s="383"/>
      <c r="Y102" s="383"/>
      <c r="Z102" s="383"/>
    </row>
    <row r="103" spans="1:26" ht="12.75" customHeight="1">
      <c r="A103" s="383"/>
      <c r="B103" s="383"/>
      <c r="C103" s="383"/>
      <c r="D103" s="383"/>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row>
    <row r="104" spans="1:26" ht="12.75" customHeight="1">
      <c r="A104" s="383"/>
      <c r="B104" s="383"/>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3"/>
      <c r="Y104" s="383"/>
      <c r="Z104" s="383"/>
    </row>
    <row r="105" spans="1:26" ht="12.75" customHeight="1">
      <c r="A105" s="383"/>
      <c r="B105" s="383"/>
      <c r="C105" s="383"/>
      <c r="D105" s="383"/>
      <c r="E105" s="383"/>
      <c r="F105" s="383"/>
      <c r="G105" s="383"/>
      <c r="H105" s="383"/>
      <c r="I105" s="383"/>
      <c r="J105" s="383"/>
      <c r="K105" s="383"/>
      <c r="L105" s="383"/>
      <c r="M105" s="383"/>
      <c r="N105" s="383"/>
      <c r="O105" s="383"/>
      <c r="P105" s="383"/>
      <c r="Q105" s="383"/>
      <c r="R105" s="383"/>
      <c r="S105" s="383"/>
      <c r="T105" s="383"/>
      <c r="U105" s="383"/>
      <c r="V105" s="383"/>
      <c r="W105" s="383"/>
      <c r="X105" s="383"/>
      <c r="Y105" s="383"/>
      <c r="Z105" s="383"/>
    </row>
    <row r="106" spans="1:26" ht="12.75" customHeight="1">
      <c r="A106" s="383"/>
      <c r="B106" s="383"/>
      <c r="C106" s="383"/>
      <c r="D106" s="383"/>
      <c r="E106" s="383"/>
      <c r="F106" s="383"/>
      <c r="G106" s="383"/>
      <c r="H106" s="383"/>
      <c r="I106" s="383"/>
      <c r="J106" s="383"/>
      <c r="K106" s="383"/>
      <c r="L106" s="383"/>
      <c r="M106" s="383"/>
      <c r="N106" s="383"/>
      <c r="O106" s="383"/>
      <c r="P106" s="383"/>
      <c r="Q106" s="383"/>
      <c r="R106" s="383"/>
      <c r="S106" s="383"/>
      <c r="T106" s="383"/>
      <c r="U106" s="383"/>
      <c r="V106" s="383"/>
      <c r="W106" s="383"/>
      <c r="X106" s="383"/>
      <c r="Y106" s="383"/>
      <c r="Z106" s="383"/>
    </row>
    <row r="107" spans="1:26" ht="12.75" customHeight="1">
      <c r="A107" s="383"/>
      <c r="B107" s="383"/>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row>
    <row r="108" spans="1:26" ht="12.75" customHeight="1">
      <c r="A108" s="383"/>
      <c r="B108" s="383"/>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row>
    <row r="109" spans="1:26" ht="12.75" customHeight="1">
      <c r="A109" s="383"/>
      <c r="B109" s="383"/>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row>
    <row r="110" spans="1:26" ht="12.75" customHeight="1">
      <c r="A110" s="383"/>
      <c r="B110" s="383"/>
      <c r="C110" s="383"/>
      <c r="D110" s="383"/>
      <c r="E110" s="383"/>
      <c r="F110" s="383"/>
      <c r="G110" s="383"/>
      <c r="H110" s="383"/>
      <c r="I110" s="383"/>
      <c r="J110" s="383"/>
      <c r="K110" s="383"/>
      <c r="L110" s="383"/>
      <c r="M110" s="383"/>
      <c r="N110" s="383"/>
      <c r="O110" s="383"/>
      <c r="P110" s="383"/>
      <c r="Q110" s="383"/>
      <c r="R110" s="383"/>
      <c r="S110" s="383"/>
      <c r="T110" s="383"/>
      <c r="U110" s="383"/>
      <c r="V110" s="383"/>
      <c r="W110" s="383"/>
      <c r="X110" s="383"/>
      <c r="Y110" s="383"/>
      <c r="Z110" s="383"/>
    </row>
    <row r="111" spans="1:26" ht="12.75" customHeight="1">
      <c r="A111" s="383"/>
      <c r="B111" s="383"/>
      <c r="C111" s="383"/>
      <c r="D111" s="383"/>
      <c r="E111" s="383"/>
      <c r="F111" s="383"/>
      <c r="G111" s="383"/>
      <c r="H111" s="383"/>
      <c r="I111" s="383"/>
      <c r="J111" s="383"/>
      <c r="K111" s="383"/>
      <c r="L111" s="383"/>
      <c r="M111" s="383"/>
      <c r="N111" s="383"/>
      <c r="O111" s="383"/>
      <c r="P111" s="383"/>
      <c r="Q111" s="383"/>
      <c r="R111" s="383"/>
      <c r="S111" s="383"/>
      <c r="T111" s="383"/>
      <c r="U111" s="383"/>
      <c r="V111" s="383"/>
      <c r="W111" s="383"/>
      <c r="X111" s="383"/>
      <c r="Y111" s="383"/>
      <c r="Z111" s="383"/>
    </row>
    <row r="112" spans="1:26" ht="12.75" customHeight="1">
      <c r="A112" s="383"/>
      <c r="B112" s="383"/>
      <c r="C112" s="383"/>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row>
    <row r="113" spans="1:26" ht="12.75" customHeight="1">
      <c r="A113" s="383"/>
      <c r="B113" s="383"/>
      <c r="C113" s="383"/>
      <c r="D113" s="383"/>
      <c r="E113" s="383"/>
      <c r="F113" s="383"/>
      <c r="G113" s="383"/>
      <c r="H113" s="383"/>
      <c r="I113" s="383"/>
      <c r="J113" s="383"/>
      <c r="K113" s="383"/>
      <c r="L113" s="383"/>
      <c r="M113" s="383"/>
      <c r="N113" s="383"/>
      <c r="O113" s="383"/>
      <c r="P113" s="383"/>
      <c r="Q113" s="383"/>
      <c r="R113" s="383"/>
      <c r="S113" s="383"/>
      <c r="T113" s="383"/>
      <c r="U113" s="383"/>
      <c r="V113" s="383"/>
      <c r="W113" s="383"/>
      <c r="X113" s="383"/>
      <c r="Y113" s="383"/>
      <c r="Z113" s="383"/>
    </row>
    <row r="114" spans="1:26" ht="12.75" customHeight="1">
      <c r="A114" s="383"/>
      <c r="B114" s="383"/>
      <c r="C114" s="383"/>
      <c r="D114" s="383"/>
      <c r="E114" s="383"/>
      <c r="F114" s="383"/>
      <c r="G114" s="383"/>
      <c r="H114" s="383"/>
      <c r="I114" s="383"/>
      <c r="J114" s="383"/>
      <c r="K114" s="383"/>
      <c r="L114" s="383"/>
      <c r="M114" s="383"/>
      <c r="N114" s="383"/>
      <c r="O114" s="383"/>
      <c r="P114" s="383"/>
      <c r="Q114" s="383"/>
      <c r="R114" s="383"/>
      <c r="S114" s="383"/>
      <c r="T114" s="383"/>
      <c r="U114" s="383"/>
      <c r="V114" s="383"/>
      <c r="W114" s="383"/>
      <c r="X114" s="383"/>
      <c r="Y114" s="383"/>
      <c r="Z114" s="383"/>
    </row>
    <row r="115" spans="1:26" ht="12.75" customHeight="1">
      <c r="A115" s="383"/>
      <c r="B115" s="383"/>
      <c r="C115" s="383"/>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row>
    <row r="116" spans="1:26" ht="12.75" customHeight="1">
      <c r="A116" s="383"/>
      <c r="B116" s="383"/>
      <c r="C116" s="383"/>
      <c r="D116" s="383"/>
      <c r="E116" s="383"/>
      <c r="F116" s="383"/>
      <c r="G116" s="383"/>
      <c r="H116" s="383"/>
      <c r="I116" s="383"/>
      <c r="J116" s="383"/>
      <c r="K116" s="383"/>
      <c r="L116" s="383"/>
      <c r="M116" s="383"/>
      <c r="N116" s="383"/>
      <c r="O116" s="383"/>
      <c r="P116" s="383"/>
      <c r="Q116" s="383"/>
      <c r="R116" s="383"/>
      <c r="S116" s="383"/>
      <c r="T116" s="383"/>
      <c r="U116" s="383"/>
      <c r="V116" s="383"/>
      <c r="W116" s="383"/>
      <c r="X116" s="383"/>
      <c r="Y116" s="383"/>
      <c r="Z116" s="383"/>
    </row>
    <row r="117" spans="1:26" ht="12.75" customHeight="1">
      <c r="A117" s="383"/>
      <c r="B117" s="383"/>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row>
    <row r="118" spans="1:26" ht="12.75" customHeight="1">
      <c r="A118" s="383"/>
      <c r="B118" s="383"/>
      <c r="C118" s="383"/>
      <c r="D118" s="383"/>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row>
    <row r="119" spans="1:26" ht="12.75" customHeight="1">
      <c r="A119" s="383"/>
      <c r="B119" s="383"/>
      <c r="C119" s="383"/>
      <c r="D119" s="383"/>
      <c r="E119" s="383"/>
      <c r="F119" s="383"/>
      <c r="G119" s="383"/>
      <c r="H119" s="383"/>
      <c r="I119" s="383"/>
      <c r="J119" s="383"/>
      <c r="K119" s="383"/>
      <c r="L119" s="383"/>
      <c r="M119" s="383"/>
      <c r="N119" s="383"/>
      <c r="O119" s="383"/>
      <c r="P119" s="383"/>
      <c r="Q119" s="383"/>
      <c r="R119" s="383"/>
      <c r="S119" s="383"/>
      <c r="T119" s="383"/>
      <c r="U119" s="383"/>
      <c r="V119" s="383"/>
      <c r="W119" s="383"/>
      <c r="X119" s="383"/>
      <c r="Y119" s="383"/>
      <c r="Z119" s="383"/>
    </row>
    <row r="120" spans="1:26" ht="12.75" customHeight="1">
      <c r="A120" s="383"/>
      <c r="B120" s="383"/>
      <c r="C120" s="383"/>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row>
    <row r="121" spans="1:26" ht="12.75" customHeight="1">
      <c r="A121" s="383"/>
      <c r="B121" s="383"/>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row>
    <row r="122" spans="1:26" ht="12.75" customHeight="1">
      <c r="A122" s="383"/>
      <c r="B122" s="383"/>
      <c r="C122" s="383"/>
      <c r="D122" s="383"/>
      <c r="E122" s="383"/>
      <c r="F122" s="383"/>
      <c r="G122" s="383"/>
      <c r="H122" s="383"/>
      <c r="I122" s="383"/>
      <c r="J122" s="383"/>
      <c r="K122" s="383"/>
      <c r="L122" s="383"/>
      <c r="M122" s="383"/>
      <c r="N122" s="383"/>
      <c r="O122" s="383"/>
      <c r="P122" s="383"/>
      <c r="Q122" s="383"/>
      <c r="R122" s="383"/>
      <c r="S122" s="383"/>
      <c r="T122" s="383"/>
      <c r="U122" s="383"/>
      <c r="V122" s="383"/>
      <c r="W122" s="383"/>
      <c r="X122" s="383"/>
      <c r="Y122" s="383"/>
      <c r="Z122" s="383"/>
    </row>
    <row r="123" spans="1:26" ht="12.75" customHeight="1">
      <c r="A123" s="383"/>
      <c r="B123" s="383"/>
      <c r="C123" s="383"/>
      <c r="D123" s="383"/>
      <c r="E123" s="383"/>
      <c r="F123" s="383"/>
      <c r="G123" s="383"/>
      <c r="H123" s="383"/>
      <c r="I123" s="383"/>
      <c r="J123" s="383"/>
      <c r="K123" s="383"/>
      <c r="L123" s="383"/>
      <c r="M123" s="383"/>
      <c r="N123" s="383"/>
      <c r="O123" s="383"/>
      <c r="P123" s="383"/>
      <c r="Q123" s="383"/>
      <c r="R123" s="383"/>
      <c r="S123" s="383"/>
      <c r="T123" s="383"/>
      <c r="U123" s="383"/>
      <c r="V123" s="383"/>
      <c r="W123" s="383"/>
      <c r="X123" s="383"/>
      <c r="Y123" s="383"/>
      <c r="Z123" s="383"/>
    </row>
    <row r="124" spans="1:26" ht="12.75" customHeight="1">
      <c r="A124" s="383"/>
      <c r="B124" s="383"/>
      <c r="C124" s="383"/>
      <c r="D124" s="383"/>
      <c r="E124" s="383"/>
      <c r="F124" s="383"/>
      <c r="G124" s="383"/>
      <c r="H124" s="383"/>
      <c r="I124" s="383"/>
      <c r="J124" s="383"/>
      <c r="K124" s="383"/>
      <c r="L124" s="383"/>
      <c r="M124" s="383"/>
      <c r="N124" s="383"/>
      <c r="O124" s="383"/>
      <c r="P124" s="383"/>
      <c r="Q124" s="383"/>
      <c r="R124" s="383"/>
      <c r="S124" s="383"/>
      <c r="T124" s="383"/>
      <c r="U124" s="383"/>
      <c r="V124" s="383"/>
      <c r="W124" s="383"/>
      <c r="X124" s="383"/>
      <c r="Y124" s="383"/>
      <c r="Z124" s="383"/>
    </row>
    <row r="125" spans="1:26" ht="12.75" customHeight="1">
      <c r="A125" s="383"/>
      <c r="B125" s="383"/>
      <c r="C125" s="383"/>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383"/>
      <c r="Z125" s="383"/>
    </row>
    <row r="126" spans="1:26" ht="12.75" customHeight="1">
      <c r="A126" s="383"/>
      <c r="B126" s="383"/>
      <c r="C126" s="383"/>
      <c r="D126" s="383"/>
      <c r="E126" s="383"/>
      <c r="F126" s="383"/>
      <c r="G126" s="383"/>
      <c r="H126" s="383"/>
      <c r="I126" s="383"/>
      <c r="J126" s="383"/>
      <c r="K126" s="383"/>
      <c r="L126" s="383"/>
      <c r="M126" s="383"/>
      <c r="N126" s="383"/>
      <c r="O126" s="383"/>
      <c r="P126" s="383"/>
      <c r="Q126" s="383"/>
      <c r="R126" s="383"/>
      <c r="S126" s="383"/>
      <c r="T126" s="383"/>
      <c r="U126" s="383"/>
      <c r="V126" s="383"/>
      <c r="W126" s="383"/>
      <c r="X126" s="383"/>
      <c r="Y126" s="383"/>
      <c r="Z126" s="383"/>
    </row>
    <row r="127" spans="1:26" ht="12.75" customHeight="1">
      <c r="A127" s="383"/>
      <c r="B127" s="383"/>
      <c r="C127" s="383"/>
      <c r="D127" s="383"/>
      <c r="E127" s="383"/>
      <c r="F127" s="383"/>
      <c r="G127" s="383"/>
      <c r="H127" s="383"/>
      <c r="I127" s="383"/>
      <c r="J127" s="383"/>
      <c r="K127" s="383"/>
      <c r="L127" s="383"/>
      <c r="M127" s="383"/>
      <c r="N127" s="383"/>
      <c r="O127" s="383"/>
      <c r="P127" s="383"/>
      <c r="Q127" s="383"/>
      <c r="R127" s="383"/>
      <c r="S127" s="383"/>
      <c r="T127" s="383"/>
      <c r="U127" s="383"/>
      <c r="V127" s="383"/>
      <c r="W127" s="383"/>
      <c r="X127" s="383"/>
      <c r="Y127" s="383"/>
      <c r="Z127" s="383"/>
    </row>
    <row r="128" spans="1:26" ht="12.75" customHeight="1">
      <c r="A128" s="383"/>
      <c r="B128" s="383"/>
      <c r="C128" s="383"/>
      <c r="D128" s="383"/>
      <c r="E128" s="383"/>
      <c r="F128" s="383"/>
      <c r="G128" s="383"/>
      <c r="H128" s="383"/>
      <c r="I128" s="383"/>
      <c r="J128" s="383"/>
      <c r="K128" s="383"/>
      <c r="L128" s="383"/>
      <c r="M128" s="383"/>
      <c r="N128" s="383"/>
      <c r="O128" s="383"/>
      <c r="P128" s="383"/>
      <c r="Q128" s="383"/>
      <c r="R128" s="383"/>
      <c r="S128" s="383"/>
      <c r="T128" s="383"/>
      <c r="U128" s="383"/>
      <c r="V128" s="383"/>
      <c r="W128" s="383"/>
      <c r="X128" s="383"/>
      <c r="Y128" s="383"/>
      <c r="Z128" s="383"/>
    </row>
    <row r="129" spans="1:26" ht="12.75" customHeight="1">
      <c r="A129" s="383"/>
      <c r="B129" s="383"/>
      <c r="C129" s="383"/>
      <c r="D129" s="383"/>
      <c r="E129" s="383"/>
      <c r="F129" s="383"/>
      <c r="G129" s="383"/>
      <c r="H129" s="383"/>
      <c r="I129" s="383"/>
      <c r="J129" s="383"/>
      <c r="K129" s="383"/>
      <c r="L129" s="383"/>
      <c r="M129" s="383"/>
      <c r="N129" s="383"/>
      <c r="O129" s="383"/>
      <c r="P129" s="383"/>
      <c r="Q129" s="383"/>
      <c r="R129" s="383"/>
      <c r="S129" s="383"/>
      <c r="T129" s="383"/>
      <c r="U129" s="383"/>
      <c r="V129" s="383"/>
      <c r="W129" s="383"/>
      <c r="X129" s="383"/>
      <c r="Y129" s="383"/>
      <c r="Z129" s="383"/>
    </row>
    <row r="130" spans="1:26" ht="12.75" customHeight="1">
      <c r="A130" s="383"/>
      <c r="B130" s="383"/>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3"/>
      <c r="Y130" s="383"/>
      <c r="Z130" s="383"/>
    </row>
    <row r="131" spans="1:26" ht="12.75" customHeight="1">
      <c r="A131" s="383"/>
      <c r="B131" s="383"/>
      <c r="C131" s="383"/>
      <c r="D131" s="383"/>
      <c r="E131" s="383"/>
      <c r="F131" s="383"/>
      <c r="G131" s="383"/>
      <c r="H131" s="383"/>
      <c r="I131" s="383"/>
      <c r="J131" s="383"/>
      <c r="K131" s="383"/>
      <c r="L131" s="383"/>
      <c r="M131" s="383"/>
      <c r="N131" s="383"/>
      <c r="O131" s="383"/>
      <c r="P131" s="383"/>
      <c r="Q131" s="383"/>
      <c r="R131" s="383"/>
      <c r="S131" s="383"/>
      <c r="T131" s="383"/>
      <c r="U131" s="383"/>
      <c r="V131" s="383"/>
      <c r="W131" s="383"/>
      <c r="X131" s="383"/>
      <c r="Y131" s="383"/>
      <c r="Z131" s="383"/>
    </row>
    <row r="132" spans="1:26" ht="12.75" customHeight="1">
      <c r="A132" s="383"/>
      <c r="B132" s="383"/>
      <c r="C132" s="383"/>
      <c r="D132" s="383"/>
      <c r="E132" s="383"/>
      <c r="F132" s="383"/>
      <c r="G132" s="383"/>
      <c r="H132" s="383"/>
      <c r="I132" s="383"/>
      <c r="J132" s="383"/>
      <c r="K132" s="383"/>
      <c r="L132" s="383"/>
      <c r="M132" s="383"/>
      <c r="N132" s="383"/>
      <c r="O132" s="383"/>
      <c r="P132" s="383"/>
      <c r="Q132" s="383"/>
      <c r="R132" s="383"/>
      <c r="S132" s="383"/>
      <c r="T132" s="383"/>
      <c r="U132" s="383"/>
      <c r="V132" s="383"/>
      <c r="W132" s="383"/>
      <c r="X132" s="383"/>
      <c r="Y132" s="383"/>
      <c r="Z132" s="383"/>
    </row>
    <row r="133" spans="1:26" ht="12.75" customHeight="1">
      <c r="A133" s="383"/>
      <c r="B133" s="383"/>
      <c r="C133" s="383"/>
      <c r="D133" s="383"/>
      <c r="E133" s="383"/>
      <c r="F133" s="383"/>
      <c r="G133" s="383"/>
      <c r="H133" s="383"/>
      <c r="I133" s="383"/>
      <c r="J133" s="383"/>
      <c r="K133" s="383"/>
      <c r="L133" s="383"/>
      <c r="M133" s="383"/>
      <c r="N133" s="383"/>
      <c r="O133" s="383"/>
      <c r="P133" s="383"/>
      <c r="Q133" s="383"/>
      <c r="R133" s="383"/>
      <c r="S133" s="383"/>
      <c r="T133" s="383"/>
      <c r="U133" s="383"/>
      <c r="V133" s="383"/>
      <c r="W133" s="383"/>
      <c r="X133" s="383"/>
      <c r="Y133" s="383"/>
      <c r="Z133" s="383"/>
    </row>
    <row r="134" spans="1:26" ht="12.75" customHeight="1">
      <c r="A134" s="383"/>
      <c r="B134" s="383"/>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c r="Y134" s="383"/>
      <c r="Z134" s="383"/>
    </row>
    <row r="135" spans="1:26" ht="12.75" customHeight="1">
      <c r="A135" s="383"/>
      <c r="B135" s="383"/>
      <c r="C135" s="383"/>
      <c r="D135" s="383"/>
      <c r="E135" s="383"/>
      <c r="F135" s="383"/>
      <c r="G135" s="383"/>
      <c r="H135" s="383"/>
      <c r="I135" s="383"/>
      <c r="J135" s="383"/>
      <c r="K135" s="383"/>
      <c r="L135" s="383"/>
      <c r="M135" s="383"/>
      <c r="N135" s="383"/>
      <c r="O135" s="383"/>
      <c r="P135" s="383"/>
      <c r="Q135" s="383"/>
      <c r="R135" s="383"/>
      <c r="S135" s="383"/>
      <c r="T135" s="383"/>
      <c r="U135" s="383"/>
      <c r="V135" s="383"/>
      <c r="W135" s="383"/>
      <c r="X135" s="383"/>
      <c r="Y135" s="383"/>
      <c r="Z135" s="383"/>
    </row>
    <row r="136" spans="1:26" ht="12.75" customHeight="1">
      <c r="A136" s="383"/>
      <c r="B136" s="383"/>
      <c r="C136" s="383"/>
      <c r="D136" s="383"/>
      <c r="E136" s="383"/>
      <c r="F136" s="383"/>
      <c r="G136" s="383"/>
      <c r="H136" s="383"/>
      <c r="I136" s="383"/>
      <c r="J136" s="383"/>
      <c r="K136" s="383"/>
      <c r="L136" s="383"/>
      <c r="M136" s="383"/>
      <c r="N136" s="383"/>
      <c r="O136" s="383"/>
      <c r="P136" s="383"/>
      <c r="Q136" s="383"/>
      <c r="R136" s="383"/>
      <c r="S136" s="383"/>
      <c r="T136" s="383"/>
      <c r="U136" s="383"/>
      <c r="V136" s="383"/>
      <c r="W136" s="383"/>
      <c r="X136" s="383"/>
      <c r="Y136" s="383"/>
      <c r="Z136" s="383"/>
    </row>
    <row r="137" spans="1:26" ht="12.75" customHeight="1">
      <c r="A137" s="383"/>
      <c r="B137" s="383"/>
      <c r="C137" s="383"/>
      <c r="D137" s="383"/>
      <c r="E137" s="383"/>
      <c r="F137" s="383"/>
      <c r="G137" s="383"/>
      <c r="H137" s="383"/>
      <c r="I137" s="383"/>
      <c r="J137" s="383"/>
      <c r="K137" s="383"/>
      <c r="L137" s="383"/>
      <c r="M137" s="383"/>
      <c r="N137" s="383"/>
      <c r="O137" s="383"/>
      <c r="P137" s="383"/>
      <c r="Q137" s="383"/>
      <c r="R137" s="383"/>
      <c r="S137" s="383"/>
      <c r="T137" s="383"/>
      <c r="U137" s="383"/>
      <c r="V137" s="383"/>
      <c r="W137" s="383"/>
      <c r="X137" s="383"/>
      <c r="Y137" s="383"/>
      <c r="Z137" s="383"/>
    </row>
    <row r="138" spans="1:26" ht="12.75" customHeight="1">
      <c r="A138" s="383"/>
      <c r="B138" s="383"/>
      <c r="C138" s="383"/>
      <c r="D138" s="383"/>
      <c r="E138" s="383"/>
      <c r="F138" s="383"/>
      <c r="G138" s="383"/>
      <c r="H138" s="383"/>
      <c r="I138" s="383"/>
      <c r="J138" s="383"/>
      <c r="K138" s="383"/>
      <c r="L138" s="383"/>
      <c r="M138" s="383"/>
      <c r="N138" s="383"/>
      <c r="O138" s="383"/>
      <c r="P138" s="383"/>
      <c r="Q138" s="383"/>
      <c r="R138" s="383"/>
      <c r="S138" s="383"/>
      <c r="T138" s="383"/>
      <c r="U138" s="383"/>
      <c r="V138" s="383"/>
      <c r="W138" s="383"/>
      <c r="X138" s="383"/>
      <c r="Y138" s="383"/>
      <c r="Z138" s="383"/>
    </row>
    <row r="139" spans="1:26" ht="12.75" customHeight="1">
      <c r="A139" s="383"/>
      <c r="B139" s="383"/>
      <c r="C139" s="383"/>
      <c r="D139" s="383"/>
      <c r="E139" s="383"/>
      <c r="F139" s="383"/>
      <c r="G139" s="383"/>
      <c r="H139" s="383"/>
      <c r="I139" s="383"/>
      <c r="J139" s="383"/>
      <c r="K139" s="383"/>
      <c r="L139" s="383"/>
      <c r="M139" s="383"/>
      <c r="N139" s="383"/>
      <c r="O139" s="383"/>
      <c r="P139" s="383"/>
      <c r="Q139" s="383"/>
      <c r="R139" s="383"/>
      <c r="S139" s="383"/>
      <c r="T139" s="383"/>
      <c r="U139" s="383"/>
      <c r="V139" s="383"/>
      <c r="W139" s="383"/>
      <c r="X139" s="383"/>
      <c r="Y139" s="383"/>
      <c r="Z139" s="383"/>
    </row>
    <row r="140" spans="1:26" ht="12.75" customHeight="1">
      <c r="A140" s="383"/>
      <c r="B140" s="383"/>
      <c r="C140" s="383"/>
      <c r="D140" s="383"/>
      <c r="E140" s="383"/>
      <c r="F140" s="383"/>
      <c r="G140" s="383"/>
      <c r="H140" s="383"/>
      <c r="I140" s="383"/>
      <c r="J140" s="383"/>
      <c r="K140" s="383"/>
      <c r="L140" s="383"/>
      <c r="M140" s="383"/>
      <c r="N140" s="383"/>
      <c r="O140" s="383"/>
      <c r="P140" s="383"/>
      <c r="Q140" s="383"/>
      <c r="R140" s="383"/>
      <c r="S140" s="383"/>
      <c r="T140" s="383"/>
      <c r="U140" s="383"/>
      <c r="V140" s="383"/>
      <c r="W140" s="383"/>
      <c r="X140" s="383"/>
      <c r="Y140" s="383"/>
      <c r="Z140" s="383"/>
    </row>
    <row r="141" spans="1:26" ht="12.75" customHeight="1">
      <c r="A141" s="383"/>
      <c r="B141" s="383"/>
      <c r="C141" s="383"/>
      <c r="D141" s="383"/>
      <c r="E141" s="383"/>
      <c r="F141" s="383"/>
      <c r="G141" s="383"/>
      <c r="H141" s="383"/>
      <c r="I141" s="383"/>
      <c r="J141" s="383"/>
      <c r="K141" s="383"/>
      <c r="L141" s="383"/>
      <c r="M141" s="383"/>
      <c r="N141" s="383"/>
      <c r="O141" s="383"/>
      <c r="P141" s="383"/>
      <c r="Q141" s="383"/>
      <c r="R141" s="383"/>
      <c r="S141" s="383"/>
      <c r="T141" s="383"/>
      <c r="U141" s="383"/>
      <c r="V141" s="383"/>
      <c r="W141" s="383"/>
      <c r="X141" s="383"/>
      <c r="Y141" s="383"/>
      <c r="Z141" s="383"/>
    </row>
    <row r="142" spans="1:26" ht="12.75" customHeight="1">
      <c r="A142" s="383"/>
      <c r="B142" s="383"/>
      <c r="C142" s="383"/>
      <c r="D142" s="383"/>
      <c r="E142" s="383"/>
      <c r="F142" s="383"/>
      <c r="G142" s="383"/>
      <c r="H142" s="383"/>
      <c r="I142" s="383"/>
      <c r="J142" s="383"/>
      <c r="K142" s="383"/>
      <c r="L142" s="383"/>
      <c r="M142" s="383"/>
      <c r="N142" s="383"/>
      <c r="O142" s="383"/>
      <c r="P142" s="383"/>
      <c r="Q142" s="383"/>
      <c r="R142" s="383"/>
      <c r="S142" s="383"/>
      <c r="T142" s="383"/>
      <c r="U142" s="383"/>
      <c r="V142" s="383"/>
      <c r="W142" s="383"/>
      <c r="X142" s="383"/>
      <c r="Y142" s="383"/>
      <c r="Z142" s="383"/>
    </row>
    <row r="143" spans="1:26" ht="12.75" customHeight="1">
      <c r="A143" s="383"/>
      <c r="B143" s="383"/>
      <c r="C143" s="383"/>
      <c r="D143" s="383"/>
      <c r="E143" s="383"/>
      <c r="F143" s="383"/>
      <c r="G143" s="383"/>
      <c r="H143" s="383"/>
      <c r="I143" s="383"/>
      <c r="J143" s="383"/>
      <c r="K143" s="383"/>
      <c r="L143" s="383"/>
      <c r="M143" s="383"/>
      <c r="N143" s="383"/>
      <c r="O143" s="383"/>
      <c r="P143" s="383"/>
      <c r="Q143" s="383"/>
      <c r="R143" s="383"/>
      <c r="S143" s="383"/>
      <c r="T143" s="383"/>
      <c r="U143" s="383"/>
      <c r="V143" s="383"/>
      <c r="W143" s="383"/>
      <c r="X143" s="383"/>
      <c r="Y143" s="383"/>
      <c r="Z143" s="383"/>
    </row>
    <row r="144" spans="1:26" ht="12.75" customHeight="1">
      <c r="A144" s="383"/>
      <c r="B144" s="383"/>
      <c r="C144" s="383"/>
      <c r="D144" s="383"/>
      <c r="E144" s="383"/>
      <c r="F144" s="383"/>
      <c r="G144" s="383"/>
      <c r="H144" s="383"/>
      <c r="I144" s="383"/>
      <c r="J144" s="383"/>
      <c r="K144" s="383"/>
      <c r="L144" s="383"/>
      <c r="M144" s="383"/>
      <c r="N144" s="383"/>
      <c r="O144" s="383"/>
      <c r="P144" s="383"/>
      <c r="Q144" s="383"/>
      <c r="R144" s="383"/>
      <c r="S144" s="383"/>
      <c r="T144" s="383"/>
      <c r="U144" s="383"/>
      <c r="V144" s="383"/>
      <c r="W144" s="383"/>
      <c r="X144" s="383"/>
      <c r="Y144" s="383"/>
      <c r="Z144" s="383"/>
    </row>
    <row r="145" spans="1:26" ht="12.75" customHeight="1">
      <c r="A145" s="383"/>
      <c r="B145" s="383"/>
      <c r="C145" s="383"/>
      <c r="D145" s="383"/>
      <c r="E145" s="383"/>
      <c r="F145" s="383"/>
      <c r="G145" s="383"/>
      <c r="H145" s="383"/>
      <c r="I145" s="383"/>
      <c r="J145" s="383"/>
      <c r="K145" s="383"/>
      <c r="L145" s="383"/>
      <c r="M145" s="383"/>
      <c r="N145" s="383"/>
      <c r="O145" s="383"/>
      <c r="P145" s="383"/>
      <c r="Q145" s="383"/>
      <c r="R145" s="383"/>
      <c r="S145" s="383"/>
      <c r="T145" s="383"/>
      <c r="U145" s="383"/>
      <c r="V145" s="383"/>
      <c r="W145" s="383"/>
      <c r="X145" s="383"/>
      <c r="Y145" s="383"/>
      <c r="Z145" s="383"/>
    </row>
    <row r="146" spans="1:26" ht="12.75" customHeight="1">
      <c r="A146" s="383"/>
      <c r="B146" s="383"/>
      <c r="C146" s="383"/>
      <c r="D146" s="383"/>
      <c r="E146" s="383"/>
      <c r="F146" s="383"/>
      <c r="G146" s="383"/>
      <c r="H146" s="383"/>
      <c r="I146" s="383"/>
      <c r="J146" s="383"/>
      <c r="K146" s="383"/>
      <c r="L146" s="383"/>
      <c r="M146" s="383"/>
      <c r="N146" s="383"/>
      <c r="O146" s="383"/>
      <c r="P146" s="383"/>
      <c r="Q146" s="383"/>
      <c r="R146" s="383"/>
      <c r="S146" s="383"/>
      <c r="T146" s="383"/>
      <c r="U146" s="383"/>
      <c r="V146" s="383"/>
      <c r="W146" s="383"/>
      <c r="X146" s="383"/>
      <c r="Y146" s="383"/>
      <c r="Z146" s="383"/>
    </row>
    <row r="147" spans="1:26" ht="12.75" customHeight="1">
      <c r="A147" s="383"/>
      <c r="B147" s="383"/>
      <c r="C147" s="383"/>
      <c r="D147" s="383"/>
      <c r="E147" s="383"/>
      <c r="F147" s="383"/>
      <c r="G147" s="383"/>
      <c r="H147" s="383"/>
      <c r="I147" s="383"/>
      <c r="J147" s="383"/>
      <c r="K147" s="383"/>
      <c r="L147" s="383"/>
      <c r="M147" s="383"/>
      <c r="N147" s="383"/>
      <c r="O147" s="383"/>
      <c r="P147" s="383"/>
      <c r="Q147" s="383"/>
      <c r="R147" s="383"/>
      <c r="S147" s="383"/>
      <c r="T147" s="383"/>
      <c r="U147" s="383"/>
      <c r="V147" s="383"/>
      <c r="W147" s="383"/>
      <c r="X147" s="383"/>
      <c r="Y147" s="383"/>
      <c r="Z147" s="383"/>
    </row>
    <row r="148" spans="1:26" ht="12.75" customHeight="1">
      <c r="A148" s="383"/>
      <c r="B148" s="383"/>
      <c r="C148" s="383"/>
      <c r="D148" s="383"/>
      <c r="E148" s="383"/>
      <c r="F148" s="383"/>
      <c r="G148" s="383"/>
      <c r="H148" s="383"/>
      <c r="I148" s="383"/>
      <c r="J148" s="383"/>
      <c r="K148" s="383"/>
      <c r="L148" s="383"/>
      <c r="M148" s="383"/>
      <c r="N148" s="383"/>
      <c r="O148" s="383"/>
      <c r="P148" s="383"/>
      <c r="Q148" s="383"/>
      <c r="R148" s="383"/>
      <c r="S148" s="383"/>
      <c r="T148" s="383"/>
      <c r="U148" s="383"/>
      <c r="V148" s="383"/>
      <c r="W148" s="383"/>
      <c r="X148" s="383"/>
      <c r="Y148" s="383"/>
      <c r="Z148" s="383"/>
    </row>
    <row r="149" spans="1:26" ht="12.75" customHeight="1">
      <c r="A149" s="383"/>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row>
    <row r="150" spans="1:26" ht="12.75" customHeight="1">
      <c r="A150" s="383"/>
      <c r="B150" s="383"/>
      <c r="C150" s="383"/>
      <c r="D150" s="383"/>
      <c r="E150" s="383"/>
      <c r="F150" s="383"/>
      <c r="G150" s="383"/>
      <c r="H150" s="383"/>
      <c r="I150" s="383"/>
      <c r="J150" s="383"/>
      <c r="K150" s="383"/>
      <c r="L150" s="383"/>
      <c r="M150" s="383"/>
      <c r="N150" s="383"/>
      <c r="O150" s="383"/>
      <c r="P150" s="383"/>
      <c r="Q150" s="383"/>
      <c r="R150" s="383"/>
      <c r="S150" s="383"/>
      <c r="T150" s="383"/>
      <c r="U150" s="383"/>
      <c r="V150" s="383"/>
      <c r="W150" s="383"/>
      <c r="X150" s="383"/>
      <c r="Y150" s="383"/>
      <c r="Z150" s="383"/>
    </row>
    <row r="151" spans="1:26" ht="12.75" customHeight="1">
      <c r="A151" s="383"/>
      <c r="B151" s="383"/>
      <c r="C151" s="383"/>
      <c r="D151" s="383"/>
      <c r="E151" s="383"/>
      <c r="F151" s="383"/>
      <c r="G151" s="383"/>
      <c r="H151" s="383"/>
      <c r="I151" s="383"/>
      <c r="J151" s="383"/>
      <c r="K151" s="383"/>
      <c r="L151" s="383"/>
      <c r="M151" s="383"/>
      <c r="N151" s="383"/>
      <c r="O151" s="383"/>
      <c r="P151" s="383"/>
      <c r="Q151" s="383"/>
      <c r="R151" s="383"/>
      <c r="S151" s="383"/>
      <c r="T151" s="383"/>
      <c r="U151" s="383"/>
      <c r="V151" s="383"/>
      <c r="W151" s="383"/>
      <c r="X151" s="383"/>
      <c r="Y151" s="383"/>
      <c r="Z151" s="383"/>
    </row>
    <row r="152" spans="1:26" ht="12.75" customHeight="1">
      <c r="A152" s="383"/>
      <c r="B152" s="383"/>
      <c r="C152" s="383"/>
      <c r="D152" s="383"/>
      <c r="E152" s="383"/>
      <c r="F152" s="383"/>
      <c r="G152" s="383"/>
      <c r="H152" s="383"/>
      <c r="I152" s="383"/>
      <c r="J152" s="383"/>
      <c r="K152" s="383"/>
      <c r="L152" s="383"/>
      <c r="M152" s="383"/>
      <c r="N152" s="383"/>
      <c r="O152" s="383"/>
      <c r="P152" s="383"/>
      <c r="Q152" s="383"/>
      <c r="R152" s="383"/>
      <c r="S152" s="383"/>
      <c r="T152" s="383"/>
      <c r="U152" s="383"/>
      <c r="V152" s="383"/>
      <c r="W152" s="383"/>
      <c r="X152" s="383"/>
      <c r="Y152" s="383"/>
      <c r="Z152" s="383"/>
    </row>
    <row r="153" spans="1:26" ht="12.75" customHeight="1">
      <c r="A153" s="383"/>
      <c r="B153" s="383"/>
      <c r="C153" s="383"/>
      <c r="D153" s="383"/>
      <c r="E153" s="383"/>
      <c r="F153" s="383"/>
      <c r="G153" s="383"/>
      <c r="H153" s="383"/>
      <c r="I153" s="383"/>
      <c r="J153" s="383"/>
      <c r="K153" s="383"/>
      <c r="L153" s="383"/>
      <c r="M153" s="383"/>
      <c r="N153" s="383"/>
      <c r="O153" s="383"/>
      <c r="P153" s="383"/>
      <c r="Q153" s="383"/>
      <c r="R153" s="383"/>
      <c r="S153" s="383"/>
      <c r="T153" s="383"/>
      <c r="U153" s="383"/>
      <c r="V153" s="383"/>
      <c r="W153" s="383"/>
      <c r="X153" s="383"/>
      <c r="Y153" s="383"/>
      <c r="Z153" s="383"/>
    </row>
    <row r="154" spans="1:26" ht="12.75" customHeight="1">
      <c r="A154" s="383"/>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row>
    <row r="155" spans="1:26" ht="12.75" customHeight="1">
      <c r="A155" s="383"/>
      <c r="B155" s="383"/>
      <c r="C155" s="383"/>
      <c r="D155" s="383"/>
      <c r="E155" s="383"/>
      <c r="F155" s="383"/>
      <c r="G155" s="383"/>
      <c r="H155" s="383"/>
      <c r="I155" s="383"/>
      <c r="J155" s="383"/>
      <c r="K155" s="383"/>
      <c r="L155" s="383"/>
      <c r="M155" s="383"/>
      <c r="N155" s="383"/>
      <c r="O155" s="383"/>
      <c r="P155" s="383"/>
      <c r="Q155" s="383"/>
      <c r="R155" s="383"/>
      <c r="S155" s="383"/>
      <c r="T155" s="383"/>
      <c r="U155" s="383"/>
      <c r="V155" s="383"/>
      <c r="W155" s="383"/>
      <c r="X155" s="383"/>
      <c r="Y155" s="383"/>
      <c r="Z155" s="383"/>
    </row>
    <row r="156" spans="1:26" ht="12.75" customHeight="1">
      <c r="A156" s="383"/>
      <c r="B156" s="383"/>
      <c r="C156" s="383"/>
      <c r="D156" s="383"/>
      <c r="E156" s="383"/>
      <c r="F156" s="383"/>
      <c r="G156" s="383"/>
      <c r="H156" s="383"/>
      <c r="I156" s="383"/>
      <c r="J156" s="383"/>
      <c r="K156" s="383"/>
      <c r="L156" s="383"/>
      <c r="M156" s="383"/>
      <c r="N156" s="383"/>
      <c r="O156" s="383"/>
      <c r="P156" s="383"/>
      <c r="Q156" s="383"/>
      <c r="R156" s="383"/>
      <c r="S156" s="383"/>
      <c r="T156" s="383"/>
      <c r="U156" s="383"/>
      <c r="V156" s="383"/>
      <c r="W156" s="383"/>
      <c r="X156" s="383"/>
      <c r="Y156" s="383"/>
      <c r="Z156" s="383"/>
    </row>
    <row r="157" spans="1:26" ht="12.75" customHeight="1">
      <c r="A157" s="383"/>
      <c r="B157" s="383"/>
      <c r="C157" s="383"/>
      <c r="D157" s="383"/>
      <c r="E157" s="383"/>
      <c r="F157" s="383"/>
      <c r="G157" s="383"/>
      <c r="H157" s="383"/>
      <c r="I157" s="383"/>
      <c r="J157" s="383"/>
      <c r="K157" s="383"/>
      <c r="L157" s="383"/>
      <c r="M157" s="383"/>
      <c r="N157" s="383"/>
      <c r="O157" s="383"/>
      <c r="P157" s="383"/>
      <c r="Q157" s="383"/>
      <c r="R157" s="383"/>
      <c r="S157" s="383"/>
      <c r="T157" s="383"/>
      <c r="U157" s="383"/>
      <c r="V157" s="383"/>
      <c r="W157" s="383"/>
      <c r="X157" s="383"/>
      <c r="Y157" s="383"/>
      <c r="Z157" s="383"/>
    </row>
    <row r="158" spans="1:26" ht="12.75" customHeight="1">
      <c r="A158" s="383"/>
      <c r="B158" s="383"/>
      <c r="C158" s="383"/>
      <c r="D158" s="383"/>
      <c r="E158" s="383"/>
      <c r="F158" s="383"/>
      <c r="G158" s="383"/>
      <c r="H158" s="383"/>
      <c r="I158" s="383"/>
      <c r="J158" s="383"/>
      <c r="K158" s="383"/>
      <c r="L158" s="383"/>
      <c r="M158" s="383"/>
      <c r="N158" s="383"/>
      <c r="O158" s="383"/>
      <c r="P158" s="383"/>
      <c r="Q158" s="383"/>
      <c r="R158" s="383"/>
      <c r="S158" s="383"/>
      <c r="T158" s="383"/>
      <c r="U158" s="383"/>
      <c r="V158" s="383"/>
      <c r="W158" s="383"/>
      <c r="X158" s="383"/>
      <c r="Y158" s="383"/>
      <c r="Z158" s="383"/>
    </row>
    <row r="159" spans="1:26" ht="12.75" customHeight="1">
      <c r="A159" s="383"/>
      <c r="B159" s="383"/>
      <c r="C159" s="383"/>
      <c r="D159" s="383"/>
      <c r="E159" s="383"/>
      <c r="F159" s="383"/>
      <c r="G159" s="383"/>
      <c r="H159" s="383"/>
      <c r="I159" s="383"/>
      <c r="J159" s="383"/>
      <c r="K159" s="383"/>
      <c r="L159" s="383"/>
      <c r="M159" s="383"/>
      <c r="N159" s="383"/>
      <c r="O159" s="383"/>
      <c r="P159" s="383"/>
      <c r="Q159" s="383"/>
      <c r="R159" s="383"/>
      <c r="S159" s="383"/>
      <c r="T159" s="383"/>
      <c r="U159" s="383"/>
      <c r="V159" s="383"/>
      <c r="W159" s="383"/>
      <c r="X159" s="383"/>
      <c r="Y159" s="383"/>
      <c r="Z159" s="383"/>
    </row>
    <row r="160" spans="1:26" ht="12.75" customHeight="1">
      <c r="A160" s="383"/>
      <c r="B160" s="383"/>
      <c r="C160" s="383"/>
      <c r="D160" s="383"/>
      <c r="E160" s="383"/>
      <c r="F160" s="383"/>
      <c r="G160" s="383"/>
      <c r="H160" s="383"/>
      <c r="I160" s="383"/>
      <c r="J160" s="383"/>
      <c r="K160" s="383"/>
      <c r="L160" s="383"/>
      <c r="M160" s="383"/>
      <c r="N160" s="383"/>
      <c r="O160" s="383"/>
      <c r="P160" s="383"/>
      <c r="Q160" s="383"/>
      <c r="R160" s="383"/>
      <c r="S160" s="383"/>
      <c r="T160" s="383"/>
      <c r="U160" s="383"/>
      <c r="V160" s="383"/>
      <c r="W160" s="383"/>
      <c r="X160" s="383"/>
      <c r="Y160" s="383"/>
      <c r="Z160" s="383"/>
    </row>
    <row r="161" spans="1:26" ht="12.75" customHeight="1">
      <c r="A161" s="383"/>
      <c r="B161" s="383"/>
      <c r="C161" s="383"/>
      <c r="D161" s="383"/>
      <c r="E161" s="383"/>
      <c r="F161" s="383"/>
      <c r="G161" s="383"/>
      <c r="H161" s="383"/>
      <c r="I161" s="383"/>
      <c r="J161" s="383"/>
      <c r="K161" s="383"/>
      <c r="L161" s="383"/>
      <c r="M161" s="383"/>
      <c r="N161" s="383"/>
      <c r="O161" s="383"/>
      <c r="P161" s="383"/>
      <c r="Q161" s="383"/>
      <c r="R161" s="383"/>
      <c r="S161" s="383"/>
      <c r="T161" s="383"/>
      <c r="U161" s="383"/>
      <c r="V161" s="383"/>
      <c r="W161" s="383"/>
      <c r="X161" s="383"/>
      <c r="Y161" s="383"/>
      <c r="Z161" s="383"/>
    </row>
    <row r="162" spans="1:26" ht="12.75" customHeight="1">
      <c r="A162" s="383"/>
      <c r="B162" s="383"/>
      <c r="C162" s="383"/>
      <c r="D162" s="383"/>
      <c r="E162" s="383"/>
      <c r="F162" s="383"/>
      <c r="G162" s="383"/>
      <c r="H162" s="383"/>
      <c r="I162" s="383"/>
      <c r="J162" s="383"/>
      <c r="K162" s="383"/>
      <c r="L162" s="383"/>
      <c r="M162" s="383"/>
      <c r="N162" s="383"/>
      <c r="O162" s="383"/>
      <c r="P162" s="383"/>
      <c r="Q162" s="383"/>
      <c r="R162" s="383"/>
      <c r="S162" s="383"/>
      <c r="T162" s="383"/>
      <c r="U162" s="383"/>
      <c r="V162" s="383"/>
      <c r="W162" s="383"/>
      <c r="X162" s="383"/>
      <c r="Y162" s="383"/>
      <c r="Z162" s="383"/>
    </row>
    <row r="163" spans="1:26" ht="12.75" customHeight="1">
      <c r="A163" s="383"/>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row>
    <row r="164" spans="1:26" ht="12.75" customHeight="1">
      <c r="A164" s="383"/>
      <c r="B164" s="383"/>
      <c r="C164" s="383"/>
      <c r="D164" s="383"/>
      <c r="E164" s="383"/>
      <c r="F164" s="383"/>
      <c r="G164" s="383"/>
      <c r="H164" s="383"/>
      <c r="I164" s="383"/>
      <c r="J164" s="383"/>
      <c r="K164" s="383"/>
      <c r="L164" s="383"/>
      <c r="M164" s="383"/>
      <c r="N164" s="383"/>
      <c r="O164" s="383"/>
      <c r="P164" s="383"/>
      <c r="Q164" s="383"/>
      <c r="R164" s="383"/>
      <c r="S164" s="383"/>
      <c r="T164" s="383"/>
      <c r="U164" s="383"/>
      <c r="V164" s="383"/>
      <c r="W164" s="383"/>
      <c r="X164" s="383"/>
      <c r="Y164" s="383"/>
      <c r="Z164" s="383"/>
    </row>
    <row r="165" spans="1:26" ht="12.75" customHeight="1">
      <c r="A165" s="383"/>
      <c r="B165" s="383"/>
      <c r="C165" s="383"/>
      <c r="D165" s="383"/>
      <c r="E165" s="383"/>
      <c r="F165" s="383"/>
      <c r="G165" s="383"/>
      <c r="H165" s="383"/>
      <c r="I165" s="383"/>
      <c r="J165" s="383"/>
      <c r="K165" s="383"/>
      <c r="L165" s="383"/>
      <c r="M165" s="383"/>
      <c r="N165" s="383"/>
      <c r="O165" s="383"/>
      <c r="P165" s="383"/>
      <c r="Q165" s="383"/>
      <c r="R165" s="383"/>
      <c r="S165" s="383"/>
      <c r="T165" s="383"/>
      <c r="U165" s="383"/>
      <c r="V165" s="383"/>
      <c r="W165" s="383"/>
      <c r="X165" s="383"/>
      <c r="Y165" s="383"/>
      <c r="Z165" s="383"/>
    </row>
    <row r="166" spans="1:26" ht="12.75" customHeight="1">
      <c r="A166" s="383"/>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row>
    <row r="167" spans="1:26" ht="12.75" customHeight="1">
      <c r="A167" s="383"/>
      <c r="B167" s="383"/>
      <c r="C167" s="383"/>
      <c r="D167" s="383"/>
      <c r="E167" s="383"/>
      <c r="F167" s="383"/>
      <c r="G167" s="383"/>
      <c r="H167" s="383"/>
      <c r="I167" s="383"/>
      <c r="J167" s="383"/>
      <c r="K167" s="383"/>
      <c r="L167" s="383"/>
      <c r="M167" s="383"/>
      <c r="N167" s="383"/>
      <c r="O167" s="383"/>
      <c r="P167" s="383"/>
      <c r="Q167" s="383"/>
      <c r="R167" s="383"/>
      <c r="S167" s="383"/>
      <c r="T167" s="383"/>
      <c r="U167" s="383"/>
      <c r="V167" s="383"/>
      <c r="W167" s="383"/>
      <c r="X167" s="383"/>
      <c r="Y167" s="383"/>
      <c r="Z167" s="383"/>
    </row>
    <row r="168" spans="1:26" ht="12.75" customHeight="1">
      <c r="A168" s="383"/>
      <c r="B168" s="383"/>
      <c r="C168" s="383"/>
      <c r="D168" s="383"/>
      <c r="E168" s="383"/>
      <c r="F168" s="383"/>
      <c r="G168" s="383"/>
      <c r="H168" s="383"/>
      <c r="I168" s="383"/>
      <c r="J168" s="383"/>
      <c r="K168" s="383"/>
      <c r="L168" s="383"/>
      <c r="M168" s="383"/>
      <c r="N168" s="383"/>
      <c r="O168" s="383"/>
      <c r="P168" s="383"/>
      <c r="Q168" s="383"/>
      <c r="R168" s="383"/>
      <c r="S168" s="383"/>
      <c r="T168" s="383"/>
      <c r="U168" s="383"/>
      <c r="V168" s="383"/>
      <c r="W168" s="383"/>
      <c r="X168" s="383"/>
      <c r="Y168" s="383"/>
      <c r="Z168" s="383"/>
    </row>
    <row r="169" spans="1:26" ht="12.75" customHeight="1">
      <c r="A169" s="383"/>
      <c r="B169" s="383"/>
      <c r="C169" s="383"/>
      <c r="D169" s="383"/>
      <c r="E169" s="383"/>
      <c r="F169" s="383"/>
      <c r="G169" s="383"/>
      <c r="H169" s="383"/>
      <c r="I169" s="383"/>
      <c r="J169" s="383"/>
      <c r="K169" s="383"/>
      <c r="L169" s="383"/>
      <c r="M169" s="383"/>
      <c r="N169" s="383"/>
      <c r="O169" s="383"/>
      <c r="P169" s="383"/>
      <c r="Q169" s="383"/>
      <c r="R169" s="383"/>
      <c r="S169" s="383"/>
      <c r="T169" s="383"/>
      <c r="U169" s="383"/>
      <c r="V169" s="383"/>
      <c r="W169" s="383"/>
      <c r="X169" s="383"/>
      <c r="Y169" s="383"/>
      <c r="Z169" s="383"/>
    </row>
    <row r="170" spans="1:26" ht="12.75" customHeight="1">
      <c r="A170" s="383"/>
      <c r="B170" s="383"/>
      <c r="C170" s="383"/>
      <c r="D170" s="383"/>
      <c r="E170" s="383"/>
      <c r="F170" s="383"/>
      <c r="G170" s="383"/>
      <c r="H170" s="383"/>
      <c r="I170" s="383"/>
      <c r="J170" s="383"/>
      <c r="K170" s="383"/>
      <c r="L170" s="383"/>
      <c r="M170" s="383"/>
      <c r="N170" s="383"/>
      <c r="O170" s="383"/>
      <c r="P170" s="383"/>
      <c r="Q170" s="383"/>
      <c r="R170" s="383"/>
      <c r="S170" s="383"/>
      <c r="T170" s="383"/>
      <c r="U170" s="383"/>
      <c r="V170" s="383"/>
      <c r="W170" s="383"/>
      <c r="X170" s="383"/>
      <c r="Y170" s="383"/>
      <c r="Z170" s="383"/>
    </row>
    <row r="171" spans="1:26" ht="12.75" customHeight="1">
      <c r="A171" s="383"/>
      <c r="B171" s="383"/>
      <c r="C171" s="383"/>
      <c r="D171" s="383"/>
      <c r="E171" s="383"/>
      <c r="F171" s="383"/>
      <c r="G171" s="383"/>
      <c r="H171" s="383"/>
      <c r="I171" s="383"/>
      <c r="J171" s="383"/>
      <c r="K171" s="383"/>
      <c r="L171" s="383"/>
      <c r="M171" s="383"/>
      <c r="N171" s="383"/>
      <c r="O171" s="383"/>
      <c r="P171" s="383"/>
      <c r="Q171" s="383"/>
      <c r="R171" s="383"/>
      <c r="S171" s="383"/>
      <c r="T171" s="383"/>
      <c r="U171" s="383"/>
      <c r="V171" s="383"/>
      <c r="W171" s="383"/>
      <c r="X171" s="383"/>
      <c r="Y171" s="383"/>
      <c r="Z171" s="383"/>
    </row>
    <row r="172" spans="1:26" ht="12.75" customHeight="1">
      <c r="A172" s="383"/>
      <c r="B172" s="383"/>
      <c r="C172" s="383"/>
      <c r="D172" s="383"/>
      <c r="E172" s="383"/>
      <c r="F172" s="383"/>
      <c r="G172" s="383"/>
      <c r="H172" s="383"/>
      <c r="I172" s="383"/>
      <c r="J172" s="383"/>
      <c r="K172" s="383"/>
      <c r="L172" s="383"/>
      <c r="M172" s="383"/>
      <c r="N172" s="383"/>
      <c r="O172" s="383"/>
      <c r="P172" s="383"/>
      <c r="Q172" s="383"/>
      <c r="R172" s="383"/>
      <c r="S172" s="383"/>
      <c r="T172" s="383"/>
      <c r="U172" s="383"/>
      <c r="V172" s="383"/>
      <c r="W172" s="383"/>
      <c r="X172" s="383"/>
      <c r="Y172" s="383"/>
      <c r="Z172" s="383"/>
    </row>
    <row r="173" spans="1:26" ht="12.75" customHeight="1">
      <c r="A173" s="383"/>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row>
    <row r="174" spans="1:26" ht="12.75" customHeight="1">
      <c r="A174" s="383"/>
      <c r="B174" s="383"/>
      <c r="C174" s="383"/>
      <c r="D174" s="383"/>
      <c r="E174" s="383"/>
      <c r="F174" s="383"/>
      <c r="G174" s="383"/>
      <c r="H174" s="383"/>
      <c r="I174" s="383"/>
      <c r="J174" s="383"/>
      <c r="K174" s="383"/>
      <c r="L174" s="383"/>
      <c r="M174" s="383"/>
      <c r="N174" s="383"/>
      <c r="O174" s="383"/>
      <c r="P174" s="383"/>
      <c r="Q174" s="383"/>
      <c r="R174" s="383"/>
      <c r="S174" s="383"/>
      <c r="T174" s="383"/>
      <c r="U174" s="383"/>
      <c r="V174" s="383"/>
      <c r="W174" s="383"/>
      <c r="X174" s="383"/>
      <c r="Y174" s="383"/>
      <c r="Z174" s="383"/>
    </row>
    <row r="175" spans="1:26" ht="12.75" customHeight="1">
      <c r="A175" s="383"/>
      <c r="B175" s="383"/>
      <c r="C175" s="383"/>
      <c r="D175" s="383"/>
      <c r="E175" s="383"/>
      <c r="F175" s="383"/>
      <c r="G175" s="383"/>
      <c r="H175" s="383"/>
      <c r="I175" s="383"/>
      <c r="J175" s="383"/>
      <c r="K175" s="383"/>
      <c r="L175" s="383"/>
      <c r="M175" s="383"/>
      <c r="N175" s="383"/>
      <c r="O175" s="383"/>
      <c r="P175" s="383"/>
      <c r="Q175" s="383"/>
      <c r="R175" s="383"/>
      <c r="S175" s="383"/>
      <c r="T175" s="383"/>
      <c r="U175" s="383"/>
      <c r="V175" s="383"/>
      <c r="W175" s="383"/>
      <c r="X175" s="383"/>
      <c r="Y175" s="383"/>
      <c r="Z175" s="383"/>
    </row>
    <row r="176" spans="1:26" ht="12.75" customHeight="1">
      <c r="A176" s="383"/>
      <c r="B176" s="383"/>
      <c r="C176" s="383"/>
      <c r="D176" s="383"/>
      <c r="E176" s="383"/>
      <c r="F176" s="383"/>
      <c r="G176" s="383"/>
      <c r="H176" s="383"/>
      <c r="I176" s="383"/>
      <c r="J176" s="383"/>
      <c r="K176" s="383"/>
      <c r="L176" s="383"/>
      <c r="M176" s="383"/>
      <c r="N176" s="383"/>
      <c r="O176" s="383"/>
      <c r="P176" s="383"/>
      <c r="Q176" s="383"/>
      <c r="R176" s="383"/>
      <c r="S176" s="383"/>
      <c r="T176" s="383"/>
      <c r="U176" s="383"/>
      <c r="V176" s="383"/>
      <c r="W176" s="383"/>
      <c r="X176" s="383"/>
      <c r="Y176" s="383"/>
      <c r="Z176" s="383"/>
    </row>
    <row r="177" spans="1:26" ht="12.75" customHeight="1">
      <c r="A177" s="383"/>
      <c r="B177" s="383"/>
      <c r="C177" s="383"/>
      <c r="D177" s="383"/>
      <c r="E177" s="383"/>
      <c r="F177" s="383"/>
      <c r="G177" s="383"/>
      <c r="H177" s="383"/>
      <c r="I177" s="383"/>
      <c r="J177" s="383"/>
      <c r="K177" s="383"/>
      <c r="L177" s="383"/>
      <c r="M177" s="383"/>
      <c r="N177" s="383"/>
      <c r="O177" s="383"/>
      <c r="P177" s="383"/>
      <c r="Q177" s="383"/>
      <c r="R177" s="383"/>
      <c r="S177" s="383"/>
      <c r="T177" s="383"/>
      <c r="U177" s="383"/>
      <c r="V177" s="383"/>
      <c r="W177" s="383"/>
      <c r="X177" s="383"/>
      <c r="Y177" s="383"/>
      <c r="Z177" s="383"/>
    </row>
    <row r="178" spans="1:26" ht="12.75" customHeight="1">
      <c r="A178" s="383"/>
      <c r="B178" s="383"/>
      <c r="C178" s="383"/>
      <c r="D178" s="383"/>
      <c r="E178" s="383"/>
      <c r="F178" s="383"/>
      <c r="G178" s="383"/>
      <c r="H178" s="383"/>
      <c r="I178" s="383"/>
      <c r="J178" s="383"/>
      <c r="K178" s="383"/>
      <c r="L178" s="383"/>
      <c r="M178" s="383"/>
      <c r="N178" s="383"/>
      <c r="O178" s="383"/>
      <c r="P178" s="383"/>
      <c r="Q178" s="383"/>
      <c r="R178" s="383"/>
      <c r="S178" s="383"/>
      <c r="T178" s="383"/>
      <c r="U178" s="383"/>
      <c r="V178" s="383"/>
      <c r="W178" s="383"/>
      <c r="X178" s="383"/>
      <c r="Y178" s="383"/>
      <c r="Z178" s="383"/>
    </row>
    <row r="179" spans="1:26" ht="12.75" customHeight="1">
      <c r="A179" s="383"/>
      <c r="B179" s="383"/>
      <c r="C179" s="383"/>
      <c r="D179" s="383"/>
      <c r="E179" s="383"/>
      <c r="F179" s="383"/>
      <c r="G179" s="383"/>
      <c r="H179" s="383"/>
      <c r="I179" s="383"/>
      <c r="J179" s="383"/>
      <c r="K179" s="383"/>
      <c r="L179" s="383"/>
      <c r="M179" s="383"/>
      <c r="N179" s="383"/>
      <c r="O179" s="383"/>
      <c r="P179" s="383"/>
      <c r="Q179" s="383"/>
      <c r="R179" s="383"/>
      <c r="S179" s="383"/>
      <c r="T179" s="383"/>
      <c r="U179" s="383"/>
      <c r="V179" s="383"/>
      <c r="W179" s="383"/>
      <c r="X179" s="383"/>
      <c r="Y179" s="383"/>
      <c r="Z179" s="383"/>
    </row>
    <row r="180" spans="1:26" ht="12.75" customHeight="1">
      <c r="A180" s="383"/>
      <c r="B180" s="383"/>
      <c r="C180" s="383"/>
      <c r="D180" s="383"/>
      <c r="E180" s="383"/>
      <c r="F180" s="383"/>
      <c r="G180" s="383"/>
      <c r="H180" s="383"/>
      <c r="I180" s="383"/>
      <c r="J180" s="383"/>
      <c r="K180" s="383"/>
      <c r="L180" s="383"/>
      <c r="M180" s="383"/>
      <c r="N180" s="383"/>
      <c r="O180" s="383"/>
      <c r="P180" s="383"/>
      <c r="Q180" s="383"/>
      <c r="R180" s="383"/>
      <c r="S180" s="383"/>
      <c r="T180" s="383"/>
      <c r="U180" s="383"/>
      <c r="V180" s="383"/>
      <c r="W180" s="383"/>
      <c r="X180" s="383"/>
      <c r="Y180" s="383"/>
      <c r="Z180" s="383"/>
    </row>
    <row r="181" spans="1:26" ht="12.75" customHeight="1">
      <c r="A181" s="383"/>
      <c r="B181" s="383"/>
      <c r="C181" s="383"/>
      <c r="D181" s="383"/>
      <c r="E181" s="383"/>
      <c r="F181" s="383"/>
      <c r="G181" s="383"/>
      <c r="H181" s="383"/>
      <c r="I181" s="383"/>
      <c r="J181" s="383"/>
      <c r="K181" s="383"/>
      <c r="L181" s="383"/>
      <c r="M181" s="383"/>
      <c r="N181" s="383"/>
      <c r="O181" s="383"/>
      <c r="P181" s="383"/>
      <c r="Q181" s="383"/>
      <c r="R181" s="383"/>
      <c r="S181" s="383"/>
      <c r="T181" s="383"/>
      <c r="U181" s="383"/>
      <c r="V181" s="383"/>
      <c r="W181" s="383"/>
      <c r="X181" s="383"/>
      <c r="Y181" s="383"/>
      <c r="Z181" s="383"/>
    </row>
    <row r="182" spans="1:26" ht="12.75" customHeight="1">
      <c r="A182" s="383"/>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row>
    <row r="183" spans="1:26" ht="12.75" customHeight="1">
      <c r="A183" s="383"/>
      <c r="B183" s="383"/>
      <c r="C183" s="383"/>
      <c r="D183" s="383"/>
      <c r="E183" s="383"/>
      <c r="F183" s="383"/>
      <c r="G183" s="383"/>
      <c r="H183" s="383"/>
      <c r="I183" s="383"/>
      <c r="J183" s="383"/>
      <c r="K183" s="383"/>
      <c r="L183" s="383"/>
      <c r="M183" s="383"/>
      <c r="N183" s="383"/>
      <c r="O183" s="383"/>
      <c r="P183" s="383"/>
      <c r="Q183" s="383"/>
      <c r="R183" s="383"/>
      <c r="S183" s="383"/>
      <c r="T183" s="383"/>
      <c r="U183" s="383"/>
      <c r="V183" s="383"/>
      <c r="W183" s="383"/>
      <c r="X183" s="383"/>
      <c r="Y183" s="383"/>
      <c r="Z183" s="383"/>
    </row>
    <row r="184" spans="1:26" ht="12.75" customHeight="1">
      <c r="A184" s="383"/>
      <c r="B184" s="383"/>
      <c r="C184" s="383"/>
      <c r="D184" s="383"/>
      <c r="E184" s="383"/>
      <c r="F184" s="383"/>
      <c r="G184" s="383"/>
      <c r="H184" s="383"/>
      <c r="I184" s="383"/>
      <c r="J184" s="383"/>
      <c r="K184" s="383"/>
      <c r="L184" s="383"/>
      <c r="M184" s="383"/>
      <c r="N184" s="383"/>
      <c r="O184" s="383"/>
      <c r="P184" s="383"/>
      <c r="Q184" s="383"/>
      <c r="R184" s="383"/>
      <c r="S184" s="383"/>
      <c r="T184" s="383"/>
      <c r="U184" s="383"/>
      <c r="V184" s="383"/>
      <c r="W184" s="383"/>
      <c r="X184" s="383"/>
      <c r="Y184" s="383"/>
      <c r="Z184" s="383"/>
    </row>
    <row r="185" spans="1:26" ht="12.75" customHeight="1">
      <c r="A185" s="383"/>
      <c r="B185" s="383"/>
      <c r="C185" s="383"/>
      <c r="D185" s="383"/>
      <c r="E185" s="383"/>
      <c r="F185" s="383"/>
      <c r="G185" s="383"/>
      <c r="H185" s="383"/>
      <c r="I185" s="383"/>
      <c r="J185" s="383"/>
      <c r="K185" s="383"/>
      <c r="L185" s="383"/>
      <c r="M185" s="383"/>
      <c r="N185" s="383"/>
      <c r="O185" s="383"/>
      <c r="P185" s="383"/>
      <c r="Q185" s="383"/>
      <c r="R185" s="383"/>
      <c r="S185" s="383"/>
      <c r="T185" s="383"/>
      <c r="U185" s="383"/>
      <c r="V185" s="383"/>
      <c r="W185" s="383"/>
      <c r="X185" s="383"/>
      <c r="Y185" s="383"/>
      <c r="Z185" s="383"/>
    </row>
    <row r="186" spans="1:26" ht="12.75" customHeight="1">
      <c r="A186" s="383"/>
      <c r="B186" s="383"/>
      <c r="C186" s="383"/>
      <c r="D186" s="383"/>
      <c r="E186" s="383"/>
      <c r="F186" s="383"/>
      <c r="G186" s="383"/>
      <c r="H186" s="383"/>
      <c r="I186" s="383"/>
      <c r="J186" s="383"/>
      <c r="K186" s="383"/>
      <c r="L186" s="383"/>
      <c r="M186" s="383"/>
      <c r="N186" s="383"/>
      <c r="O186" s="383"/>
      <c r="P186" s="383"/>
      <c r="Q186" s="383"/>
      <c r="R186" s="383"/>
      <c r="S186" s="383"/>
      <c r="T186" s="383"/>
      <c r="U186" s="383"/>
      <c r="V186" s="383"/>
      <c r="W186" s="383"/>
      <c r="X186" s="383"/>
      <c r="Y186" s="383"/>
      <c r="Z186" s="383"/>
    </row>
    <row r="187" spans="1:26" ht="12.75" customHeight="1">
      <c r="A187" s="383"/>
      <c r="B187" s="383"/>
      <c r="C187" s="383"/>
      <c r="D187" s="383"/>
      <c r="E187" s="383"/>
      <c r="F187" s="383"/>
      <c r="G187" s="383"/>
      <c r="H187" s="383"/>
      <c r="I187" s="383"/>
      <c r="J187" s="383"/>
      <c r="K187" s="383"/>
      <c r="L187" s="383"/>
      <c r="M187" s="383"/>
      <c r="N187" s="383"/>
      <c r="O187" s="383"/>
      <c r="P187" s="383"/>
      <c r="Q187" s="383"/>
      <c r="R187" s="383"/>
      <c r="S187" s="383"/>
      <c r="T187" s="383"/>
      <c r="U187" s="383"/>
      <c r="V187" s="383"/>
      <c r="W187" s="383"/>
      <c r="X187" s="383"/>
      <c r="Y187" s="383"/>
      <c r="Z187" s="383"/>
    </row>
    <row r="188" spans="1:26" ht="12.75" customHeight="1">
      <c r="A188" s="383"/>
      <c r="B188" s="383"/>
      <c r="C188" s="383"/>
      <c r="D188" s="383"/>
      <c r="E188" s="383"/>
      <c r="F188" s="383"/>
      <c r="G188" s="383"/>
      <c r="H188" s="383"/>
      <c r="I188" s="383"/>
      <c r="J188" s="383"/>
      <c r="K188" s="383"/>
      <c r="L188" s="383"/>
      <c r="M188" s="383"/>
      <c r="N188" s="383"/>
      <c r="O188" s="383"/>
      <c r="P188" s="383"/>
      <c r="Q188" s="383"/>
      <c r="R188" s="383"/>
      <c r="S188" s="383"/>
      <c r="T188" s="383"/>
      <c r="U188" s="383"/>
      <c r="V188" s="383"/>
      <c r="W188" s="383"/>
      <c r="X188" s="383"/>
      <c r="Y188" s="383"/>
      <c r="Z188" s="383"/>
    </row>
    <row r="189" spans="1:26" ht="12.75" customHeight="1">
      <c r="A189" s="383"/>
      <c r="B189" s="383"/>
      <c r="C189" s="383"/>
      <c r="D189" s="383"/>
      <c r="E189" s="383"/>
      <c r="F189" s="383"/>
      <c r="G189" s="383"/>
      <c r="H189" s="383"/>
      <c r="I189" s="383"/>
      <c r="J189" s="383"/>
      <c r="K189" s="383"/>
      <c r="L189" s="383"/>
      <c r="M189" s="383"/>
      <c r="N189" s="383"/>
      <c r="O189" s="383"/>
      <c r="P189" s="383"/>
      <c r="Q189" s="383"/>
      <c r="R189" s="383"/>
      <c r="S189" s="383"/>
      <c r="T189" s="383"/>
      <c r="U189" s="383"/>
      <c r="V189" s="383"/>
      <c r="W189" s="383"/>
      <c r="X189" s="383"/>
      <c r="Y189" s="383"/>
      <c r="Z189" s="383"/>
    </row>
    <row r="190" spans="1:26" ht="12.75" customHeight="1">
      <c r="A190" s="383"/>
      <c r="B190" s="383"/>
      <c r="C190" s="383"/>
      <c r="D190" s="383"/>
      <c r="E190" s="383"/>
      <c r="F190" s="383"/>
      <c r="G190" s="383"/>
      <c r="H190" s="383"/>
      <c r="I190" s="383"/>
      <c r="J190" s="383"/>
      <c r="K190" s="383"/>
      <c r="L190" s="383"/>
      <c r="M190" s="383"/>
      <c r="N190" s="383"/>
      <c r="O190" s="383"/>
      <c r="P190" s="383"/>
      <c r="Q190" s="383"/>
      <c r="R190" s="383"/>
      <c r="S190" s="383"/>
      <c r="T190" s="383"/>
      <c r="U190" s="383"/>
      <c r="V190" s="383"/>
      <c r="W190" s="383"/>
      <c r="X190" s="383"/>
      <c r="Y190" s="383"/>
      <c r="Z190" s="383"/>
    </row>
    <row r="191" spans="1:26" ht="12.75" customHeight="1">
      <c r="A191" s="383"/>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row>
    <row r="192" spans="1:26" ht="12.75" customHeight="1">
      <c r="A192" s="383"/>
      <c r="B192" s="383"/>
      <c r="C192" s="383"/>
      <c r="D192" s="383"/>
      <c r="E192" s="383"/>
      <c r="F192" s="383"/>
      <c r="G192" s="383"/>
      <c r="H192" s="383"/>
      <c r="I192" s="383"/>
      <c r="J192" s="383"/>
      <c r="K192" s="383"/>
      <c r="L192" s="383"/>
      <c r="M192" s="383"/>
      <c r="N192" s="383"/>
      <c r="O192" s="383"/>
      <c r="P192" s="383"/>
      <c r="Q192" s="383"/>
      <c r="R192" s="383"/>
      <c r="S192" s="383"/>
      <c r="T192" s="383"/>
      <c r="U192" s="383"/>
      <c r="V192" s="383"/>
      <c r="W192" s="383"/>
      <c r="X192" s="383"/>
      <c r="Y192" s="383"/>
      <c r="Z192" s="383"/>
    </row>
    <row r="193" spans="1:26" ht="12.75" customHeight="1">
      <c r="A193" s="383"/>
      <c r="B193" s="383"/>
      <c r="C193" s="383"/>
      <c r="D193" s="383"/>
      <c r="E193" s="383"/>
      <c r="F193" s="383"/>
      <c r="G193" s="383"/>
      <c r="H193" s="383"/>
      <c r="I193" s="383"/>
      <c r="J193" s="383"/>
      <c r="K193" s="383"/>
      <c r="L193" s="383"/>
      <c r="M193" s="383"/>
      <c r="N193" s="383"/>
      <c r="O193" s="383"/>
      <c r="P193" s="383"/>
      <c r="Q193" s="383"/>
      <c r="R193" s="383"/>
      <c r="S193" s="383"/>
      <c r="T193" s="383"/>
      <c r="U193" s="383"/>
      <c r="V193" s="383"/>
      <c r="W193" s="383"/>
      <c r="X193" s="383"/>
      <c r="Y193" s="383"/>
      <c r="Z193" s="383"/>
    </row>
    <row r="194" spans="1:26" ht="12.75" customHeight="1">
      <c r="A194" s="383"/>
      <c r="B194" s="383"/>
      <c r="C194" s="383"/>
      <c r="D194" s="383"/>
      <c r="E194" s="383"/>
      <c r="F194" s="383"/>
      <c r="G194" s="383"/>
      <c r="H194" s="383"/>
      <c r="I194" s="383"/>
      <c r="J194" s="383"/>
      <c r="K194" s="383"/>
      <c r="L194" s="383"/>
      <c r="M194" s="383"/>
      <c r="N194" s="383"/>
      <c r="O194" s="383"/>
      <c r="P194" s="383"/>
      <c r="Q194" s="383"/>
      <c r="R194" s="383"/>
      <c r="S194" s="383"/>
      <c r="T194" s="383"/>
      <c r="U194" s="383"/>
      <c r="V194" s="383"/>
      <c r="W194" s="383"/>
      <c r="X194" s="383"/>
      <c r="Y194" s="383"/>
      <c r="Z194" s="383"/>
    </row>
    <row r="195" spans="1:26" ht="12.75" customHeight="1">
      <c r="A195" s="383"/>
      <c r="B195" s="383"/>
      <c r="C195" s="383"/>
      <c r="D195" s="383"/>
      <c r="E195" s="383"/>
      <c r="F195" s="383"/>
      <c r="G195" s="383"/>
      <c r="H195" s="383"/>
      <c r="I195" s="383"/>
      <c r="J195" s="383"/>
      <c r="K195" s="383"/>
      <c r="L195" s="383"/>
      <c r="M195" s="383"/>
      <c r="N195" s="383"/>
      <c r="O195" s="383"/>
      <c r="P195" s="383"/>
      <c r="Q195" s="383"/>
      <c r="R195" s="383"/>
      <c r="S195" s="383"/>
      <c r="T195" s="383"/>
      <c r="U195" s="383"/>
      <c r="V195" s="383"/>
      <c r="W195" s="383"/>
      <c r="X195" s="383"/>
      <c r="Y195" s="383"/>
      <c r="Z195" s="383"/>
    </row>
    <row r="196" spans="1:26" ht="12.75" customHeight="1">
      <c r="A196" s="383"/>
      <c r="B196" s="383"/>
      <c r="C196" s="383"/>
      <c r="D196" s="383"/>
      <c r="E196" s="383"/>
      <c r="F196" s="383"/>
      <c r="G196" s="383"/>
      <c r="H196" s="383"/>
      <c r="I196" s="383"/>
      <c r="J196" s="383"/>
      <c r="K196" s="383"/>
      <c r="L196" s="383"/>
      <c r="M196" s="383"/>
      <c r="N196" s="383"/>
      <c r="O196" s="383"/>
      <c r="P196" s="383"/>
      <c r="Q196" s="383"/>
      <c r="R196" s="383"/>
      <c r="S196" s="383"/>
      <c r="T196" s="383"/>
      <c r="U196" s="383"/>
      <c r="V196" s="383"/>
      <c r="W196" s="383"/>
      <c r="X196" s="383"/>
      <c r="Y196" s="383"/>
      <c r="Z196" s="383"/>
    </row>
    <row r="197" spans="1:26" ht="12.75" customHeight="1">
      <c r="A197" s="383"/>
      <c r="B197" s="383"/>
      <c r="C197" s="383"/>
      <c r="D197" s="383"/>
      <c r="E197" s="383"/>
      <c r="F197" s="383"/>
      <c r="G197" s="383"/>
      <c r="H197" s="383"/>
      <c r="I197" s="383"/>
      <c r="J197" s="383"/>
      <c r="K197" s="383"/>
      <c r="L197" s="383"/>
      <c r="M197" s="383"/>
      <c r="N197" s="383"/>
      <c r="O197" s="383"/>
      <c r="P197" s="383"/>
      <c r="Q197" s="383"/>
      <c r="R197" s="383"/>
      <c r="S197" s="383"/>
      <c r="T197" s="383"/>
      <c r="U197" s="383"/>
      <c r="V197" s="383"/>
      <c r="W197" s="383"/>
      <c r="X197" s="383"/>
      <c r="Y197" s="383"/>
      <c r="Z197" s="383"/>
    </row>
    <row r="198" spans="1:26" ht="12.75" customHeight="1">
      <c r="A198" s="383"/>
      <c r="B198" s="383"/>
      <c r="C198" s="383"/>
      <c r="D198" s="383"/>
      <c r="E198" s="383"/>
      <c r="F198" s="383"/>
      <c r="G198" s="383"/>
      <c r="H198" s="383"/>
      <c r="I198" s="383"/>
      <c r="J198" s="383"/>
      <c r="K198" s="383"/>
      <c r="L198" s="383"/>
      <c r="M198" s="383"/>
      <c r="N198" s="383"/>
      <c r="O198" s="383"/>
      <c r="P198" s="383"/>
      <c r="Q198" s="383"/>
      <c r="R198" s="383"/>
      <c r="S198" s="383"/>
      <c r="T198" s="383"/>
      <c r="U198" s="383"/>
      <c r="V198" s="383"/>
      <c r="W198" s="383"/>
      <c r="X198" s="383"/>
      <c r="Y198" s="383"/>
      <c r="Z198" s="383"/>
    </row>
    <row r="199" spans="1:26" ht="12.75" customHeight="1">
      <c r="A199" s="383"/>
      <c r="B199" s="383"/>
      <c r="C199" s="383"/>
      <c r="D199" s="383"/>
      <c r="E199" s="383"/>
      <c r="F199" s="383"/>
      <c r="G199" s="383"/>
      <c r="H199" s="383"/>
      <c r="I199" s="383"/>
      <c r="J199" s="383"/>
      <c r="K199" s="383"/>
      <c r="L199" s="383"/>
      <c r="M199" s="383"/>
      <c r="N199" s="383"/>
      <c r="O199" s="383"/>
      <c r="P199" s="383"/>
      <c r="Q199" s="383"/>
      <c r="R199" s="383"/>
      <c r="S199" s="383"/>
      <c r="T199" s="383"/>
      <c r="U199" s="383"/>
      <c r="V199" s="383"/>
      <c r="W199" s="383"/>
      <c r="X199" s="383"/>
      <c r="Y199" s="383"/>
      <c r="Z199" s="383"/>
    </row>
    <row r="200" spans="1:26" ht="12.75" customHeight="1">
      <c r="A200" s="383"/>
      <c r="B200" s="383"/>
      <c r="C200" s="383"/>
      <c r="D200" s="383"/>
      <c r="E200" s="383"/>
      <c r="F200" s="383"/>
      <c r="G200" s="383"/>
      <c r="H200" s="383"/>
      <c r="I200" s="383"/>
      <c r="J200" s="383"/>
      <c r="K200" s="383"/>
      <c r="L200" s="383"/>
      <c r="M200" s="383"/>
      <c r="N200" s="383"/>
      <c r="O200" s="383"/>
      <c r="P200" s="383"/>
      <c r="Q200" s="383"/>
      <c r="R200" s="383"/>
      <c r="S200" s="383"/>
      <c r="T200" s="383"/>
      <c r="U200" s="383"/>
      <c r="V200" s="383"/>
      <c r="W200" s="383"/>
      <c r="X200" s="383"/>
      <c r="Y200" s="383"/>
      <c r="Z200" s="383"/>
    </row>
    <row r="201" spans="1:26" ht="12.75" customHeight="1">
      <c r="A201" s="383"/>
      <c r="B201" s="383"/>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383"/>
      <c r="Y201" s="383"/>
      <c r="Z201" s="383"/>
    </row>
    <row r="202" spans="1:26" ht="12.75" customHeight="1">
      <c r="A202" s="383"/>
      <c r="B202" s="383"/>
      <c r="C202" s="383"/>
      <c r="D202" s="383"/>
      <c r="E202" s="383"/>
      <c r="F202" s="383"/>
      <c r="G202" s="383"/>
      <c r="H202" s="383"/>
      <c r="I202" s="383"/>
      <c r="J202" s="383"/>
      <c r="K202" s="383"/>
      <c r="L202" s="383"/>
      <c r="M202" s="383"/>
      <c r="N202" s="383"/>
      <c r="O202" s="383"/>
      <c r="P202" s="383"/>
      <c r="Q202" s="383"/>
      <c r="R202" s="383"/>
      <c r="S202" s="383"/>
      <c r="T202" s="383"/>
      <c r="U202" s="383"/>
      <c r="V202" s="383"/>
      <c r="W202" s="383"/>
      <c r="X202" s="383"/>
      <c r="Y202" s="383"/>
      <c r="Z202" s="383"/>
    </row>
    <row r="203" spans="1:26" ht="12.75" customHeight="1">
      <c r="A203" s="383"/>
      <c r="B203" s="383"/>
      <c r="C203" s="383"/>
      <c r="D203" s="383"/>
      <c r="E203" s="383"/>
      <c r="F203" s="383"/>
      <c r="G203" s="383"/>
      <c r="H203" s="383"/>
      <c r="I203" s="383"/>
      <c r="J203" s="383"/>
      <c r="K203" s="383"/>
      <c r="L203" s="383"/>
      <c r="M203" s="383"/>
      <c r="N203" s="383"/>
      <c r="O203" s="383"/>
      <c r="P203" s="383"/>
      <c r="Q203" s="383"/>
      <c r="R203" s="383"/>
      <c r="S203" s="383"/>
      <c r="T203" s="383"/>
      <c r="U203" s="383"/>
      <c r="V203" s="383"/>
      <c r="W203" s="383"/>
      <c r="X203" s="383"/>
      <c r="Y203" s="383"/>
      <c r="Z203" s="383"/>
    </row>
    <row r="204" spans="1:26" ht="12.75" customHeight="1">
      <c r="A204" s="383"/>
      <c r="B204" s="383"/>
      <c r="C204" s="383"/>
      <c r="D204" s="383"/>
      <c r="E204" s="383"/>
      <c r="F204" s="383"/>
      <c r="G204" s="383"/>
      <c r="H204" s="383"/>
      <c r="I204" s="383"/>
      <c r="J204" s="383"/>
      <c r="K204" s="383"/>
      <c r="L204" s="383"/>
      <c r="M204" s="383"/>
      <c r="N204" s="383"/>
      <c r="O204" s="383"/>
      <c r="P204" s="383"/>
      <c r="Q204" s="383"/>
      <c r="R204" s="383"/>
      <c r="S204" s="383"/>
      <c r="T204" s="383"/>
      <c r="U204" s="383"/>
      <c r="V204" s="383"/>
      <c r="W204" s="383"/>
      <c r="X204" s="383"/>
      <c r="Y204" s="383"/>
      <c r="Z204" s="383"/>
    </row>
    <row r="205" spans="1:26" ht="12.75" customHeight="1">
      <c r="A205" s="383"/>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row>
    <row r="206" spans="1:26" ht="12.75" customHeight="1">
      <c r="A206" s="383"/>
      <c r="B206" s="383"/>
      <c r="C206" s="383"/>
      <c r="D206" s="383"/>
      <c r="E206" s="383"/>
      <c r="F206" s="383"/>
      <c r="G206" s="383"/>
      <c r="H206" s="383"/>
      <c r="I206" s="383"/>
      <c r="J206" s="383"/>
      <c r="K206" s="383"/>
      <c r="L206" s="383"/>
      <c r="M206" s="383"/>
      <c r="N206" s="383"/>
      <c r="O206" s="383"/>
      <c r="P206" s="383"/>
      <c r="Q206" s="383"/>
      <c r="R206" s="383"/>
      <c r="S206" s="383"/>
      <c r="T206" s="383"/>
      <c r="U206" s="383"/>
      <c r="V206" s="383"/>
      <c r="W206" s="383"/>
      <c r="X206" s="383"/>
      <c r="Y206" s="383"/>
      <c r="Z206" s="383"/>
    </row>
    <row r="207" spans="1:26" ht="12.75" customHeight="1">
      <c r="A207" s="383"/>
      <c r="B207" s="383"/>
      <c r="C207" s="383"/>
      <c r="D207" s="383"/>
      <c r="E207" s="383"/>
      <c r="F207" s="383"/>
      <c r="G207" s="383"/>
      <c r="H207" s="383"/>
      <c r="I207" s="383"/>
      <c r="J207" s="383"/>
      <c r="K207" s="383"/>
      <c r="L207" s="383"/>
      <c r="M207" s="383"/>
      <c r="N207" s="383"/>
      <c r="O207" s="383"/>
      <c r="P207" s="383"/>
      <c r="Q207" s="383"/>
      <c r="R207" s="383"/>
      <c r="S207" s="383"/>
      <c r="T207" s="383"/>
      <c r="U207" s="383"/>
      <c r="V207" s="383"/>
      <c r="W207" s="383"/>
      <c r="X207" s="383"/>
      <c r="Y207" s="383"/>
      <c r="Z207" s="383"/>
    </row>
    <row r="208" spans="1:26" ht="12.75" customHeight="1">
      <c r="A208" s="383"/>
      <c r="B208" s="383"/>
      <c r="C208" s="383"/>
      <c r="D208" s="383"/>
      <c r="E208" s="383"/>
      <c r="F208" s="383"/>
      <c r="G208" s="383"/>
      <c r="H208" s="383"/>
      <c r="I208" s="383"/>
      <c r="J208" s="383"/>
      <c r="K208" s="383"/>
      <c r="L208" s="383"/>
      <c r="M208" s="383"/>
      <c r="N208" s="383"/>
      <c r="O208" s="383"/>
      <c r="P208" s="383"/>
      <c r="Q208" s="383"/>
      <c r="R208" s="383"/>
      <c r="S208" s="383"/>
      <c r="T208" s="383"/>
      <c r="U208" s="383"/>
      <c r="V208" s="383"/>
      <c r="W208" s="383"/>
      <c r="X208" s="383"/>
      <c r="Y208" s="383"/>
      <c r="Z208" s="383"/>
    </row>
    <row r="209" spans="1:26" ht="12.75" customHeight="1">
      <c r="A209" s="383"/>
      <c r="B209" s="383"/>
      <c r="C209" s="383"/>
      <c r="D209" s="383"/>
      <c r="E209" s="383"/>
      <c r="F209" s="383"/>
      <c r="G209" s="383"/>
      <c r="H209" s="383"/>
      <c r="I209" s="383"/>
      <c r="J209" s="383"/>
      <c r="K209" s="383"/>
      <c r="L209" s="383"/>
      <c r="M209" s="383"/>
      <c r="N209" s="383"/>
      <c r="O209" s="383"/>
      <c r="P209" s="383"/>
      <c r="Q209" s="383"/>
      <c r="R209" s="383"/>
      <c r="S209" s="383"/>
      <c r="T209" s="383"/>
      <c r="U209" s="383"/>
      <c r="V209" s="383"/>
      <c r="W209" s="383"/>
      <c r="X209" s="383"/>
      <c r="Y209" s="383"/>
      <c r="Z209" s="383"/>
    </row>
    <row r="210" spans="1:26" ht="12.75" customHeight="1">
      <c r="A210" s="383"/>
      <c r="B210" s="383"/>
      <c r="C210" s="383"/>
      <c r="D210" s="383"/>
      <c r="E210" s="383"/>
      <c r="F210" s="383"/>
      <c r="G210" s="383"/>
      <c r="H210" s="383"/>
      <c r="I210" s="383"/>
      <c r="J210" s="383"/>
      <c r="K210" s="383"/>
      <c r="L210" s="383"/>
      <c r="M210" s="383"/>
      <c r="N210" s="383"/>
      <c r="O210" s="383"/>
      <c r="P210" s="383"/>
      <c r="Q210" s="383"/>
      <c r="R210" s="383"/>
      <c r="S210" s="383"/>
      <c r="T210" s="383"/>
      <c r="U210" s="383"/>
      <c r="V210" s="383"/>
      <c r="W210" s="383"/>
      <c r="X210" s="383"/>
      <c r="Y210" s="383"/>
      <c r="Z210" s="383"/>
    </row>
    <row r="211" spans="1:26" ht="12.75" customHeight="1">
      <c r="A211" s="383"/>
      <c r="B211" s="383"/>
      <c r="C211" s="383"/>
      <c r="D211" s="383"/>
      <c r="E211" s="383"/>
      <c r="F211" s="383"/>
      <c r="G211" s="383"/>
      <c r="H211" s="383"/>
      <c r="I211" s="383"/>
      <c r="J211" s="383"/>
      <c r="K211" s="383"/>
      <c r="L211" s="383"/>
      <c r="M211" s="383"/>
      <c r="N211" s="383"/>
      <c r="O211" s="383"/>
      <c r="P211" s="383"/>
      <c r="Q211" s="383"/>
      <c r="R211" s="383"/>
      <c r="S211" s="383"/>
      <c r="T211" s="383"/>
      <c r="U211" s="383"/>
      <c r="V211" s="383"/>
      <c r="W211" s="383"/>
      <c r="X211" s="383"/>
      <c r="Y211" s="383"/>
      <c r="Z211" s="383"/>
    </row>
    <row r="212" spans="1:26" ht="12.75" customHeight="1">
      <c r="A212" s="383"/>
      <c r="B212" s="383"/>
      <c r="C212" s="383"/>
      <c r="D212" s="383"/>
      <c r="E212" s="383"/>
      <c r="F212" s="383"/>
      <c r="G212" s="383"/>
      <c r="H212" s="383"/>
      <c r="I212" s="383"/>
      <c r="J212" s="383"/>
      <c r="K212" s="383"/>
      <c r="L212" s="383"/>
      <c r="M212" s="383"/>
      <c r="N212" s="383"/>
      <c r="O212" s="383"/>
      <c r="P212" s="383"/>
      <c r="Q212" s="383"/>
      <c r="R212" s="383"/>
      <c r="S212" s="383"/>
      <c r="T212" s="383"/>
      <c r="U212" s="383"/>
      <c r="V212" s="383"/>
      <c r="W212" s="383"/>
      <c r="X212" s="383"/>
      <c r="Y212" s="383"/>
      <c r="Z212" s="383"/>
    </row>
    <row r="213" spans="1:26" ht="12.75" customHeight="1">
      <c r="A213" s="383"/>
      <c r="B213" s="383"/>
      <c r="C213" s="383"/>
      <c r="D213" s="383"/>
      <c r="E213" s="383"/>
      <c r="F213" s="383"/>
      <c r="G213" s="383"/>
      <c r="H213" s="383"/>
      <c r="I213" s="383"/>
      <c r="J213" s="383"/>
      <c r="K213" s="383"/>
      <c r="L213" s="383"/>
      <c r="M213" s="383"/>
      <c r="N213" s="383"/>
      <c r="O213" s="383"/>
      <c r="P213" s="383"/>
      <c r="Q213" s="383"/>
      <c r="R213" s="383"/>
      <c r="S213" s="383"/>
      <c r="T213" s="383"/>
      <c r="U213" s="383"/>
      <c r="V213" s="383"/>
      <c r="W213" s="383"/>
      <c r="X213" s="383"/>
      <c r="Y213" s="383"/>
      <c r="Z213" s="383"/>
    </row>
    <row r="214" spans="1:26" ht="12.75" customHeight="1">
      <c r="A214" s="383"/>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row>
    <row r="215" spans="1:26" ht="12.75" customHeight="1">
      <c r="A215" s="383"/>
      <c r="B215" s="383"/>
      <c r="C215" s="383"/>
      <c r="D215" s="383"/>
      <c r="E215" s="383"/>
      <c r="F215" s="383"/>
      <c r="G215" s="383"/>
      <c r="H215" s="383"/>
      <c r="I215" s="383"/>
      <c r="J215" s="383"/>
      <c r="K215" s="383"/>
      <c r="L215" s="383"/>
      <c r="M215" s="383"/>
      <c r="N215" s="383"/>
      <c r="O215" s="383"/>
      <c r="P215" s="383"/>
      <c r="Q215" s="383"/>
      <c r="R215" s="383"/>
      <c r="S215" s="383"/>
      <c r="T215" s="383"/>
      <c r="U215" s="383"/>
      <c r="V215" s="383"/>
      <c r="W215" s="383"/>
      <c r="X215" s="383"/>
      <c r="Y215" s="383"/>
      <c r="Z215" s="383"/>
    </row>
    <row r="216" spans="1:26" ht="12.75" customHeight="1">
      <c r="A216" s="383"/>
      <c r="B216" s="383"/>
      <c r="C216" s="383"/>
      <c r="D216" s="383"/>
      <c r="E216" s="383"/>
      <c r="F216" s="383"/>
      <c r="G216" s="383"/>
      <c r="H216" s="383"/>
      <c r="I216" s="383"/>
      <c r="J216" s="383"/>
      <c r="K216" s="383"/>
      <c r="L216" s="383"/>
      <c r="M216" s="383"/>
      <c r="N216" s="383"/>
      <c r="O216" s="383"/>
      <c r="P216" s="383"/>
      <c r="Q216" s="383"/>
      <c r="R216" s="383"/>
      <c r="S216" s="383"/>
      <c r="T216" s="383"/>
      <c r="U216" s="383"/>
      <c r="V216" s="383"/>
      <c r="W216" s="383"/>
      <c r="X216" s="383"/>
      <c r="Y216" s="383"/>
      <c r="Z216" s="383"/>
    </row>
    <row r="217" spans="1:26" ht="12.75" customHeight="1">
      <c r="A217" s="383"/>
      <c r="B217" s="383"/>
      <c r="C217" s="383"/>
      <c r="D217" s="383"/>
      <c r="E217" s="383"/>
      <c r="F217" s="383"/>
      <c r="G217" s="383"/>
      <c r="H217" s="383"/>
      <c r="I217" s="383"/>
      <c r="J217" s="383"/>
      <c r="K217" s="383"/>
      <c r="L217" s="383"/>
      <c r="M217" s="383"/>
      <c r="N217" s="383"/>
      <c r="O217" s="383"/>
      <c r="P217" s="383"/>
      <c r="Q217" s="383"/>
      <c r="R217" s="383"/>
      <c r="S217" s="383"/>
      <c r="T217" s="383"/>
      <c r="U217" s="383"/>
      <c r="V217" s="383"/>
      <c r="W217" s="383"/>
      <c r="X217" s="383"/>
      <c r="Y217" s="383"/>
      <c r="Z217" s="383"/>
    </row>
    <row r="218" spans="1:26" ht="12.75" customHeight="1">
      <c r="A218" s="383"/>
      <c r="B218" s="383"/>
      <c r="C218" s="383"/>
      <c r="D218" s="383"/>
      <c r="E218" s="383"/>
      <c r="F218" s="383"/>
      <c r="G218" s="383"/>
      <c r="H218" s="383"/>
      <c r="I218" s="383"/>
      <c r="J218" s="383"/>
      <c r="K218" s="383"/>
      <c r="L218" s="383"/>
      <c r="M218" s="383"/>
      <c r="N218" s="383"/>
      <c r="O218" s="383"/>
      <c r="P218" s="383"/>
      <c r="Q218" s="383"/>
      <c r="R218" s="383"/>
      <c r="S218" s="383"/>
      <c r="T218" s="383"/>
      <c r="U218" s="383"/>
      <c r="V218" s="383"/>
      <c r="W218" s="383"/>
      <c r="X218" s="383"/>
      <c r="Y218" s="383"/>
      <c r="Z218" s="383"/>
    </row>
    <row r="219" spans="1:26" ht="12.75" customHeight="1">
      <c r="A219" s="383"/>
      <c r="B219" s="383"/>
      <c r="C219" s="383"/>
      <c r="D219" s="383"/>
      <c r="E219" s="383"/>
      <c r="F219" s="383"/>
      <c r="G219" s="383"/>
      <c r="H219" s="383"/>
      <c r="I219" s="383"/>
      <c r="J219" s="383"/>
      <c r="K219" s="383"/>
      <c r="L219" s="383"/>
      <c r="M219" s="383"/>
      <c r="N219" s="383"/>
      <c r="O219" s="383"/>
      <c r="P219" s="383"/>
      <c r="Q219" s="383"/>
      <c r="R219" s="383"/>
      <c r="S219" s="383"/>
      <c r="T219" s="383"/>
      <c r="U219" s="383"/>
      <c r="V219" s="383"/>
      <c r="W219" s="383"/>
      <c r="X219" s="383"/>
      <c r="Y219" s="383"/>
      <c r="Z219" s="383"/>
    </row>
    <row r="220" spans="1:26" ht="12.75" customHeight="1">
      <c r="A220" s="383"/>
      <c r="B220" s="383"/>
      <c r="C220" s="383"/>
      <c r="D220" s="383"/>
      <c r="E220" s="383"/>
      <c r="F220" s="383"/>
      <c r="G220" s="383"/>
      <c r="H220" s="383"/>
      <c r="I220" s="383"/>
      <c r="J220" s="383"/>
      <c r="K220" s="383"/>
      <c r="L220" s="383"/>
      <c r="M220" s="383"/>
      <c r="N220" s="383"/>
      <c r="O220" s="383"/>
      <c r="P220" s="383"/>
      <c r="Q220" s="383"/>
      <c r="R220" s="383"/>
      <c r="S220" s="383"/>
      <c r="T220" s="383"/>
      <c r="U220" s="383"/>
      <c r="V220" s="383"/>
      <c r="W220" s="383"/>
      <c r="X220" s="383"/>
      <c r="Y220" s="383"/>
      <c r="Z220" s="383"/>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1000"/>
  <sheetViews>
    <sheetView workbookViewId="0"/>
  </sheetViews>
  <sheetFormatPr baseColWidth="10" defaultColWidth="14.453125" defaultRowHeight="15" customHeight="1"/>
  <cols>
    <col min="1" max="6" width="10.7265625" customWidth="1"/>
  </cols>
  <sheetData>
    <row r="2" spans="2:5" ht="14.5">
      <c r="B2" s="1" t="s">
        <v>445</v>
      </c>
      <c r="E2" s="1" t="s">
        <v>306</v>
      </c>
    </row>
    <row r="3" spans="2:5" ht="14.5">
      <c r="B3" s="1" t="s">
        <v>847</v>
      </c>
      <c r="E3" s="1" t="s">
        <v>130</v>
      </c>
    </row>
    <row r="4" spans="2:5" ht="14.5">
      <c r="B4" s="1" t="s">
        <v>848</v>
      </c>
      <c r="E4" s="1" t="s">
        <v>96</v>
      </c>
    </row>
    <row r="5" spans="2:5" ht="14.5">
      <c r="B5" s="1" t="s">
        <v>108</v>
      </c>
    </row>
    <row r="8" spans="2:5" ht="14.5">
      <c r="B8" s="1" t="s">
        <v>849</v>
      </c>
    </row>
    <row r="9" spans="2:5" ht="14.5">
      <c r="B9" s="1" t="s">
        <v>850</v>
      </c>
    </row>
    <row r="10" spans="2:5" ht="14.5">
      <c r="B10" s="1" t="s">
        <v>851</v>
      </c>
    </row>
    <row r="13" spans="2:5" ht="14.5">
      <c r="B13" s="1" t="s">
        <v>337</v>
      </c>
    </row>
    <row r="14" spans="2:5" ht="14.5">
      <c r="B14" s="1" t="s">
        <v>100</v>
      </c>
    </row>
    <row r="15" spans="2:5" ht="14.5">
      <c r="B15" s="1" t="s">
        <v>511</v>
      </c>
    </row>
    <row r="16" spans="2:5" ht="14.5">
      <c r="B16" s="1" t="s">
        <v>164</v>
      </c>
    </row>
    <row r="17" spans="2:2" ht="14.5">
      <c r="B17" s="1" t="s">
        <v>466</v>
      </c>
    </row>
    <row r="18" spans="2:2" ht="14.5">
      <c r="B18" s="1" t="s">
        <v>15</v>
      </c>
    </row>
    <row r="19" spans="2:2" ht="14.5">
      <c r="B19" s="1" t="s">
        <v>258</v>
      </c>
    </row>
    <row r="20" spans="2:2" ht="14.5">
      <c r="B20" s="1" t="s">
        <v>852</v>
      </c>
    </row>
    <row r="21" spans="2:2" ht="15.75" customHeight="1">
      <c r="B21" s="1" t="s">
        <v>443</v>
      </c>
    </row>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000"/>
  <sheetViews>
    <sheetView workbookViewId="0"/>
  </sheetViews>
  <sheetFormatPr baseColWidth="10" defaultColWidth="14.453125" defaultRowHeight="15" customHeight="1"/>
  <cols>
    <col min="1" max="1" width="32.81640625" customWidth="1"/>
    <col min="2" max="6" width="11.453125" customWidth="1"/>
    <col min="7" max="21" width="10.7265625" customWidth="1"/>
  </cols>
  <sheetData>
    <row r="1" spans="1:21" ht="12.75" customHeight="1">
      <c r="A1" s="385"/>
      <c r="B1" s="385"/>
      <c r="C1" s="385"/>
      <c r="D1" s="385"/>
      <c r="E1" s="385"/>
      <c r="F1" s="385"/>
      <c r="G1" s="385"/>
      <c r="H1" s="385"/>
      <c r="I1" s="385"/>
      <c r="J1" s="385"/>
      <c r="K1" s="385"/>
      <c r="L1" s="385"/>
      <c r="M1" s="385"/>
      <c r="N1" s="385"/>
      <c r="O1" s="385"/>
      <c r="P1" s="385"/>
      <c r="Q1" s="385"/>
      <c r="R1" s="385"/>
      <c r="S1" s="385"/>
      <c r="T1" s="385"/>
      <c r="U1" s="385"/>
    </row>
    <row r="2" spans="1:21" ht="12.75" customHeight="1">
      <c r="A2" s="385"/>
      <c r="B2" s="385"/>
      <c r="C2" s="385"/>
      <c r="D2" s="385"/>
      <c r="E2" s="385"/>
      <c r="F2" s="385"/>
      <c r="G2" s="385"/>
      <c r="H2" s="385"/>
      <c r="I2" s="385"/>
      <c r="J2" s="385"/>
      <c r="K2" s="385"/>
      <c r="L2" s="385"/>
      <c r="M2" s="385"/>
      <c r="N2" s="385"/>
      <c r="O2" s="385"/>
      <c r="P2" s="385"/>
      <c r="Q2" s="385"/>
      <c r="R2" s="385"/>
      <c r="S2" s="385"/>
      <c r="T2" s="385"/>
      <c r="U2" s="385"/>
    </row>
    <row r="3" spans="1:21" ht="12.75" customHeight="1">
      <c r="A3" s="386" t="s">
        <v>103</v>
      </c>
      <c r="B3" s="385"/>
      <c r="C3" s="385"/>
      <c r="D3" s="385"/>
      <c r="E3" s="385"/>
      <c r="F3" s="385"/>
      <c r="G3" s="385"/>
      <c r="H3" s="385"/>
      <c r="I3" s="385"/>
      <c r="J3" s="385"/>
      <c r="K3" s="385"/>
      <c r="L3" s="385"/>
      <c r="M3" s="385"/>
      <c r="N3" s="385"/>
      <c r="O3" s="385"/>
      <c r="P3" s="385"/>
      <c r="Q3" s="385"/>
      <c r="R3" s="385"/>
      <c r="S3" s="385"/>
      <c r="T3" s="385"/>
      <c r="U3" s="385"/>
    </row>
    <row r="4" spans="1:21" ht="12.75" customHeight="1">
      <c r="A4" s="386" t="s">
        <v>145</v>
      </c>
      <c r="B4" s="385"/>
      <c r="C4" s="385"/>
      <c r="D4" s="385"/>
      <c r="E4" s="385"/>
      <c r="F4" s="385"/>
      <c r="G4" s="385"/>
      <c r="H4" s="385"/>
      <c r="I4" s="385"/>
      <c r="J4" s="385"/>
      <c r="K4" s="385"/>
      <c r="L4" s="385"/>
      <c r="M4" s="385"/>
      <c r="N4" s="385"/>
      <c r="O4" s="385"/>
      <c r="P4" s="385"/>
      <c r="Q4" s="385"/>
      <c r="R4" s="385"/>
      <c r="S4" s="385"/>
      <c r="T4" s="385"/>
      <c r="U4" s="385"/>
    </row>
    <row r="5" spans="1:21" ht="12.75" customHeight="1">
      <c r="A5" s="386" t="s">
        <v>211</v>
      </c>
      <c r="B5" s="385"/>
      <c r="C5" s="385"/>
      <c r="D5" s="385"/>
      <c r="E5" s="385"/>
      <c r="F5" s="385"/>
      <c r="G5" s="385"/>
      <c r="H5" s="385"/>
      <c r="I5" s="385"/>
      <c r="J5" s="385"/>
      <c r="K5" s="385"/>
      <c r="L5" s="385"/>
      <c r="M5" s="385"/>
      <c r="N5" s="385"/>
      <c r="O5" s="385"/>
      <c r="P5" s="385"/>
      <c r="Q5" s="385"/>
      <c r="R5" s="385"/>
      <c r="S5" s="385"/>
      <c r="T5" s="385"/>
      <c r="U5" s="385"/>
    </row>
    <row r="6" spans="1:21" ht="12.75" customHeight="1">
      <c r="A6" s="386" t="s">
        <v>261</v>
      </c>
      <c r="B6" s="385"/>
      <c r="C6" s="385"/>
      <c r="D6" s="385"/>
      <c r="E6" s="385"/>
      <c r="F6" s="385"/>
      <c r="G6" s="385"/>
      <c r="H6" s="385"/>
      <c r="I6" s="385"/>
      <c r="J6" s="385"/>
      <c r="K6" s="385"/>
      <c r="L6" s="385"/>
      <c r="M6" s="385"/>
      <c r="N6" s="385"/>
      <c r="O6" s="385"/>
      <c r="P6" s="385"/>
      <c r="Q6" s="385"/>
      <c r="R6" s="385"/>
      <c r="S6" s="385"/>
      <c r="T6" s="385"/>
      <c r="U6" s="385"/>
    </row>
    <row r="7" spans="1:21" ht="12.75" customHeight="1">
      <c r="A7" s="386" t="s">
        <v>104</v>
      </c>
      <c r="B7" s="385"/>
      <c r="C7" s="385"/>
      <c r="D7" s="385"/>
      <c r="E7" s="385"/>
      <c r="F7" s="385"/>
      <c r="G7" s="385"/>
      <c r="H7" s="385"/>
      <c r="I7" s="385"/>
      <c r="J7" s="385"/>
      <c r="K7" s="385"/>
      <c r="L7" s="385"/>
      <c r="M7" s="385"/>
      <c r="N7" s="385"/>
      <c r="O7" s="385"/>
      <c r="P7" s="385"/>
      <c r="Q7" s="385"/>
      <c r="R7" s="385"/>
      <c r="S7" s="385"/>
      <c r="T7" s="385"/>
      <c r="U7" s="385"/>
    </row>
    <row r="8" spans="1:21" ht="12.75" customHeight="1">
      <c r="A8" s="386" t="s">
        <v>105</v>
      </c>
      <c r="B8" s="385"/>
      <c r="C8" s="385"/>
      <c r="D8" s="385"/>
      <c r="E8" s="385"/>
      <c r="F8" s="385"/>
      <c r="G8" s="385"/>
      <c r="H8" s="385"/>
      <c r="I8" s="385"/>
      <c r="J8" s="385"/>
      <c r="K8" s="385"/>
      <c r="L8" s="385"/>
      <c r="M8" s="385"/>
      <c r="N8" s="385"/>
      <c r="O8" s="385"/>
      <c r="P8" s="385"/>
      <c r="Q8" s="385"/>
      <c r="R8" s="385"/>
      <c r="S8" s="385"/>
      <c r="T8" s="385"/>
      <c r="U8" s="385"/>
    </row>
    <row r="9" spans="1:21" ht="12.75" customHeight="1">
      <c r="A9" s="386" t="s">
        <v>468</v>
      </c>
      <c r="B9" s="385"/>
      <c r="C9" s="385"/>
      <c r="D9" s="385"/>
      <c r="E9" s="385"/>
      <c r="F9" s="385"/>
      <c r="G9" s="385"/>
      <c r="H9" s="385"/>
      <c r="I9" s="385"/>
      <c r="J9" s="385"/>
      <c r="K9" s="385"/>
      <c r="L9" s="385"/>
      <c r="M9" s="385"/>
      <c r="N9" s="385"/>
      <c r="O9" s="385"/>
      <c r="P9" s="385"/>
      <c r="Q9" s="385"/>
      <c r="R9" s="385"/>
      <c r="S9" s="385"/>
      <c r="T9" s="385"/>
      <c r="U9" s="385"/>
    </row>
    <row r="10" spans="1:21" ht="12.75" customHeight="1">
      <c r="A10" s="386" t="s">
        <v>106</v>
      </c>
      <c r="B10" s="385"/>
      <c r="C10" s="385"/>
      <c r="D10" s="385"/>
      <c r="E10" s="385"/>
      <c r="F10" s="385"/>
      <c r="G10" s="385"/>
      <c r="H10" s="385"/>
      <c r="I10" s="385"/>
      <c r="J10" s="385"/>
      <c r="K10" s="385"/>
      <c r="L10" s="385"/>
      <c r="M10" s="385"/>
      <c r="N10" s="385"/>
      <c r="O10" s="385"/>
      <c r="P10" s="385"/>
      <c r="Q10" s="385"/>
      <c r="R10" s="385"/>
      <c r="S10" s="385"/>
      <c r="T10" s="385"/>
      <c r="U10" s="385"/>
    </row>
    <row r="11" spans="1:21" ht="12.75" customHeight="1">
      <c r="A11" s="386" t="s">
        <v>212</v>
      </c>
      <c r="B11" s="385"/>
      <c r="C11" s="385"/>
      <c r="D11" s="385"/>
      <c r="E11" s="385"/>
      <c r="F11" s="385"/>
      <c r="G11" s="385"/>
      <c r="H11" s="385"/>
      <c r="I11" s="385"/>
      <c r="J11" s="385"/>
      <c r="K11" s="385"/>
      <c r="L11" s="385"/>
      <c r="M11" s="385"/>
      <c r="N11" s="385"/>
      <c r="O11" s="385"/>
      <c r="P11" s="385"/>
      <c r="Q11" s="385"/>
      <c r="R11" s="385"/>
      <c r="S11" s="385"/>
      <c r="T11" s="385"/>
      <c r="U11" s="385"/>
    </row>
    <row r="12" spans="1:21" ht="12.75" customHeight="1">
      <c r="A12" s="386" t="s">
        <v>853</v>
      </c>
      <c r="B12" s="385"/>
      <c r="C12" s="385"/>
      <c r="D12" s="385"/>
      <c r="E12" s="385"/>
      <c r="F12" s="385"/>
      <c r="G12" s="385"/>
      <c r="H12" s="385"/>
      <c r="I12" s="385"/>
      <c r="J12" s="385"/>
      <c r="K12" s="385"/>
      <c r="L12" s="385"/>
      <c r="M12" s="385"/>
      <c r="N12" s="385"/>
      <c r="O12" s="385"/>
      <c r="P12" s="385"/>
      <c r="Q12" s="385"/>
      <c r="R12" s="385"/>
      <c r="S12" s="385"/>
      <c r="T12" s="385"/>
      <c r="U12" s="385"/>
    </row>
    <row r="13" spans="1:21" ht="12.75" customHeight="1">
      <c r="A13" s="386" t="s">
        <v>854</v>
      </c>
      <c r="B13" s="385"/>
      <c r="C13" s="385"/>
      <c r="D13" s="385"/>
      <c r="E13" s="385"/>
      <c r="F13" s="385"/>
      <c r="G13" s="385"/>
      <c r="H13" s="385"/>
      <c r="I13" s="385"/>
      <c r="J13" s="385"/>
      <c r="K13" s="385"/>
      <c r="L13" s="385"/>
      <c r="M13" s="385"/>
      <c r="N13" s="385"/>
      <c r="O13" s="385"/>
      <c r="P13" s="385"/>
      <c r="Q13" s="385"/>
      <c r="R13" s="385"/>
      <c r="S13" s="385"/>
      <c r="T13" s="385"/>
      <c r="U13" s="385"/>
    </row>
    <row r="14" spans="1:21" ht="12.75" customHeight="1">
      <c r="A14" s="386" t="s">
        <v>855</v>
      </c>
      <c r="B14" s="385"/>
      <c r="C14" s="385"/>
      <c r="D14" s="385"/>
      <c r="E14" s="385"/>
      <c r="F14" s="385"/>
      <c r="G14" s="385"/>
      <c r="H14" s="385"/>
      <c r="I14" s="385"/>
      <c r="J14" s="385"/>
      <c r="K14" s="385"/>
      <c r="L14" s="385"/>
      <c r="M14" s="385"/>
      <c r="N14" s="385"/>
      <c r="O14" s="385"/>
      <c r="P14" s="385"/>
      <c r="Q14" s="385"/>
      <c r="R14" s="385"/>
      <c r="S14" s="385"/>
      <c r="T14" s="385"/>
      <c r="U14" s="385"/>
    </row>
    <row r="15" spans="1:21" ht="12.75" customHeight="1">
      <c r="A15" s="385"/>
      <c r="B15" s="385"/>
      <c r="C15" s="385"/>
      <c r="D15" s="385"/>
      <c r="E15" s="385"/>
      <c r="F15" s="385"/>
      <c r="G15" s="385"/>
      <c r="H15" s="385"/>
      <c r="I15" s="385"/>
      <c r="J15" s="385"/>
      <c r="K15" s="385"/>
      <c r="L15" s="385"/>
      <c r="M15" s="385"/>
      <c r="N15" s="385"/>
      <c r="O15" s="385"/>
      <c r="P15" s="385"/>
      <c r="Q15" s="385"/>
      <c r="R15" s="385"/>
      <c r="S15" s="385"/>
      <c r="T15" s="385"/>
      <c r="U15" s="385"/>
    </row>
    <row r="16" spans="1:21" ht="12.75" customHeight="1">
      <c r="A16" s="386" t="s">
        <v>856</v>
      </c>
      <c r="B16" s="385"/>
      <c r="C16" s="385"/>
      <c r="D16" s="385"/>
      <c r="E16" s="385"/>
      <c r="F16" s="385"/>
      <c r="G16" s="385"/>
      <c r="H16" s="385"/>
      <c r="I16" s="385"/>
      <c r="J16" s="385"/>
      <c r="K16" s="385"/>
      <c r="L16" s="385"/>
      <c r="M16" s="385"/>
      <c r="N16" s="385"/>
      <c r="O16" s="385"/>
      <c r="P16" s="385"/>
      <c r="Q16" s="385"/>
      <c r="R16" s="385"/>
      <c r="S16" s="385"/>
      <c r="T16" s="385"/>
      <c r="U16" s="385"/>
    </row>
    <row r="17" spans="1:21" ht="12.75" customHeight="1">
      <c r="A17" s="386" t="s">
        <v>445</v>
      </c>
      <c r="B17" s="385"/>
      <c r="C17" s="385"/>
      <c r="D17" s="385"/>
      <c r="E17" s="385"/>
      <c r="F17" s="385"/>
      <c r="G17" s="385"/>
      <c r="H17" s="385"/>
      <c r="I17" s="385"/>
      <c r="J17" s="385"/>
      <c r="K17" s="385"/>
      <c r="L17" s="385"/>
      <c r="M17" s="385"/>
      <c r="N17" s="385"/>
      <c r="O17" s="385"/>
      <c r="P17" s="385"/>
      <c r="Q17" s="385"/>
      <c r="R17" s="385"/>
      <c r="S17" s="385"/>
      <c r="T17" s="385"/>
      <c r="U17" s="385"/>
    </row>
    <row r="18" spans="1:21" ht="12.75" customHeight="1">
      <c r="A18" s="386" t="s">
        <v>847</v>
      </c>
      <c r="B18" s="385"/>
      <c r="C18" s="385"/>
      <c r="D18" s="385"/>
      <c r="E18" s="385"/>
      <c r="F18" s="385"/>
      <c r="G18" s="385"/>
      <c r="H18" s="385"/>
      <c r="I18" s="385"/>
      <c r="J18" s="385"/>
      <c r="K18" s="385"/>
      <c r="L18" s="385"/>
      <c r="M18" s="385"/>
      <c r="N18" s="385"/>
      <c r="O18" s="385"/>
      <c r="P18" s="385"/>
      <c r="Q18" s="385"/>
      <c r="R18" s="385"/>
      <c r="S18" s="385"/>
      <c r="T18" s="385"/>
      <c r="U18" s="385"/>
    </row>
    <row r="19" spans="1:21" ht="12.75" customHeight="1">
      <c r="A19" s="385"/>
      <c r="B19" s="385"/>
      <c r="C19" s="385"/>
      <c r="D19" s="385"/>
      <c r="E19" s="385"/>
      <c r="F19" s="385"/>
      <c r="G19" s="385"/>
      <c r="H19" s="385"/>
      <c r="I19" s="385"/>
      <c r="J19" s="385"/>
      <c r="K19" s="385"/>
      <c r="L19" s="385"/>
      <c r="M19" s="385"/>
      <c r="N19" s="385"/>
      <c r="O19" s="385"/>
      <c r="P19" s="385"/>
      <c r="Q19" s="385"/>
      <c r="R19" s="385"/>
      <c r="S19" s="385"/>
      <c r="T19" s="385"/>
      <c r="U19" s="385"/>
    </row>
    <row r="20" spans="1:21" ht="12.75" customHeight="1">
      <c r="A20" s="386" t="s">
        <v>850</v>
      </c>
      <c r="B20" s="385"/>
      <c r="C20" s="385"/>
      <c r="D20" s="385"/>
      <c r="E20" s="385"/>
      <c r="F20" s="385"/>
      <c r="G20" s="385"/>
      <c r="H20" s="385"/>
      <c r="I20" s="385"/>
      <c r="J20" s="385"/>
      <c r="K20" s="385"/>
      <c r="L20" s="385"/>
      <c r="M20" s="385"/>
      <c r="N20" s="385"/>
      <c r="O20" s="385"/>
      <c r="P20" s="385"/>
      <c r="Q20" s="385"/>
      <c r="R20" s="385"/>
      <c r="S20" s="385"/>
      <c r="T20" s="385"/>
      <c r="U20" s="385"/>
    </row>
    <row r="21" spans="1:21" ht="12.75" customHeight="1">
      <c r="A21" s="386" t="s">
        <v>851</v>
      </c>
      <c r="B21" s="385"/>
      <c r="C21" s="385"/>
      <c r="D21" s="385"/>
      <c r="E21" s="385"/>
      <c r="F21" s="385"/>
      <c r="G21" s="385"/>
      <c r="H21" s="385"/>
      <c r="I21" s="385"/>
      <c r="J21" s="385"/>
      <c r="K21" s="385"/>
      <c r="L21" s="385"/>
      <c r="M21" s="385"/>
      <c r="N21" s="385"/>
      <c r="O21" s="385"/>
      <c r="P21" s="385"/>
      <c r="Q21" s="385"/>
      <c r="R21" s="385"/>
      <c r="S21" s="385"/>
      <c r="T21" s="385"/>
      <c r="U21" s="385"/>
    </row>
    <row r="22" spans="1:21" ht="12.75" customHeight="1">
      <c r="A22" s="385"/>
      <c r="B22" s="385"/>
      <c r="C22" s="385"/>
      <c r="D22" s="385"/>
      <c r="E22" s="385"/>
      <c r="F22" s="385"/>
      <c r="G22" s="385"/>
      <c r="H22" s="385"/>
      <c r="I22" s="385"/>
      <c r="J22" s="385"/>
      <c r="K22" s="385"/>
      <c r="L22" s="385"/>
      <c r="M22" s="385"/>
      <c r="N22" s="385"/>
      <c r="O22" s="385"/>
      <c r="P22" s="385"/>
      <c r="Q22" s="385"/>
      <c r="R22" s="385"/>
      <c r="S22" s="385"/>
      <c r="T22" s="385"/>
      <c r="U22" s="385"/>
    </row>
    <row r="23" spans="1:21" ht="12.75" customHeight="1">
      <c r="A23" s="385"/>
      <c r="B23" s="385"/>
      <c r="C23" s="385"/>
      <c r="D23" s="385"/>
      <c r="E23" s="385"/>
      <c r="F23" s="385"/>
      <c r="G23" s="385"/>
      <c r="H23" s="385"/>
      <c r="I23" s="385"/>
      <c r="J23" s="385"/>
      <c r="K23" s="385"/>
      <c r="L23" s="385"/>
      <c r="M23" s="385"/>
      <c r="N23" s="385"/>
      <c r="O23" s="385"/>
      <c r="P23" s="385"/>
      <c r="Q23" s="385"/>
      <c r="R23" s="385"/>
      <c r="S23" s="385"/>
      <c r="T23" s="385"/>
      <c r="U23" s="385"/>
    </row>
    <row r="24" spans="1:21" ht="12.75" customHeight="1">
      <c r="A24" s="385"/>
      <c r="B24" s="385"/>
      <c r="C24" s="385"/>
      <c r="D24" s="385"/>
      <c r="E24" s="385"/>
      <c r="F24" s="385"/>
      <c r="G24" s="385"/>
      <c r="H24" s="385"/>
      <c r="I24" s="385"/>
      <c r="J24" s="385"/>
      <c r="K24" s="385"/>
      <c r="L24" s="385"/>
      <c r="M24" s="385"/>
      <c r="N24" s="385"/>
      <c r="O24" s="385"/>
      <c r="P24" s="385"/>
      <c r="Q24" s="385"/>
      <c r="R24" s="385"/>
      <c r="S24" s="385"/>
      <c r="T24" s="385"/>
      <c r="U24" s="385"/>
    </row>
    <row r="25" spans="1:21" ht="12.75" customHeight="1">
      <c r="A25" s="385"/>
      <c r="B25" s="385"/>
      <c r="C25" s="385"/>
      <c r="D25" s="385"/>
      <c r="E25" s="385"/>
      <c r="F25" s="385"/>
      <c r="G25" s="385"/>
      <c r="H25" s="385"/>
      <c r="I25" s="385"/>
      <c r="J25" s="385"/>
      <c r="K25" s="385"/>
      <c r="L25" s="385"/>
      <c r="M25" s="385"/>
      <c r="N25" s="385"/>
      <c r="O25" s="385"/>
      <c r="P25" s="385"/>
      <c r="Q25" s="385"/>
      <c r="R25" s="385"/>
      <c r="S25" s="385"/>
      <c r="T25" s="385"/>
      <c r="U25" s="385"/>
    </row>
    <row r="26" spans="1:21" ht="12.75" customHeight="1">
      <c r="A26" s="385"/>
      <c r="B26" s="385"/>
      <c r="C26" s="385"/>
      <c r="D26" s="385"/>
      <c r="E26" s="385"/>
      <c r="F26" s="385"/>
      <c r="G26" s="385"/>
      <c r="H26" s="385"/>
      <c r="I26" s="385"/>
      <c r="J26" s="385"/>
      <c r="K26" s="385"/>
      <c r="L26" s="385"/>
      <c r="M26" s="385"/>
      <c r="N26" s="385"/>
      <c r="O26" s="385"/>
      <c r="P26" s="385"/>
      <c r="Q26" s="385"/>
      <c r="R26" s="385"/>
      <c r="S26" s="385"/>
      <c r="T26" s="385"/>
      <c r="U26" s="385"/>
    </row>
    <row r="27" spans="1:21" ht="12.75" customHeight="1">
      <c r="A27" s="385"/>
      <c r="B27" s="385"/>
      <c r="C27" s="385"/>
      <c r="D27" s="385"/>
      <c r="E27" s="385"/>
      <c r="F27" s="385"/>
      <c r="G27" s="385"/>
      <c r="H27" s="385"/>
      <c r="I27" s="385"/>
      <c r="J27" s="385"/>
      <c r="K27" s="385"/>
      <c r="L27" s="385"/>
      <c r="M27" s="385"/>
      <c r="N27" s="385"/>
      <c r="O27" s="385"/>
      <c r="P27" s="385"/>
      <c r="Q27" s="385"/>
      <c r="R27" s="385"/>
      <c r="S27" s="385"/>
      <c r="T27" s="385"/>
      <c r="U27" s="385"/>
    </row>
    <row r="28" spans="1:21" ht="12.75" customHeight="1">
      <c r="A28" s="385"/>
      <c r="B28" s="385"/>
      <c r="C28" s="385"/>
      <c r="D28" s="385"/>
      <c r="E28" s="385"/>
      <c r="F28" s="385"/>
      <c r="G28" s="385"/>
      <c r="H28" s="385"/>
      <c r="I28" s="385"/>
      <c r="J28" s="385"/>
      <c r="K28" s="385"/>
      <c r="L28" s="385"/>
      <c r="M28" s="385"/>
      <c r="N28" s="385"/>
      <c r="O28" s="385"/>
      <c r="P28" s="385"/>
      <c r="Q28" s="385"/>
      <c r="R28" s="385"/>
      <c r="S28" s="385"/>
      <c r="T28" s="385"/>
      <c r="U28" s="385"/>
    </row>
    <row r="29" spans="1:21" ht="12.75" customHeight="1">
      <c r="A29" s="385"/>
      <c r="B29" s="385"/>
      <c r="C29" s="385"/>
      <c r="D29" s="385"/>
      <c r="E29" s="385"/>
      <c r="F29" s="385"/>
      <c r="G29" s="385"/>
      <c r="H29" s="385"/>
      <c r="I29" s="385"/>
      <c r="J29" s="385"/>
      <c r="K29" s="385"/>
      <c r="L29" s="385"/>
      <c r="M29" s="385"/>
      <c r="N29" s="385"/>
      <c r="O29" s="385"/>
      <c r="P29" s="385"/>
      <c r="Q29" s="385"/>
      <c r="R29" s="385"/>
      <c r="S29" s="385"/>
      <c r="T29" s="385"/>
      <c r="U29" s="385"/>
    </row>
    <row r="30" spans="1:21" ht="12.75" customHeight="1">
      <c r="A30" s="385"/>
      <c r="B30" s="385"/>
      <c r="C30" s="385"/>
      <c r="D30" s="385"/>
      <c r="E30" s="385"/>
      <c r="F30" s="385"/>
      <c r="G30" s="385"/>
      <c r="H30" s="385"/>
      <c r="I30" s="385"/>
      <c r="J30" s="385"/>
      <c r="K30" s="385"/>
      <c r="L30" s="385"/>
      <c r="M30" s="385"/>
      <c r="N30" s="385"/>
      <c r="O30" s="385"/>
      <c r="P30" s="385"/>
      <c r="Q30" s="385"/>
      <c r="R30" s="385"/>
      <c r="S30" s="385"/>
      <c r="T30" s="385"/>
      <c r="U30" s="385"/>
    </row>
    <row r="31" spans="1:21" ht="12.75" customHeight="1">
      <c r="A31" s="385"/>
      <c r="B31" s="385"/>
      <c r="C31" s="385"/>
      <c r="D31" s="385"/>
      <c r="E31" s="385"/>
      <c r="F31" s="385"/>
      <c r="G31" s="385"/>
      <c r="H31" s="385"/>
      <c r="I31" s="385"/>
      <c r="J31" s="385"/>
      <c r="K31" s="385"/>
      <c r="L31" s="385"/>
      <c r="M31" s="385"/>
      <c r="N31" s="385"/>
      <c r="O31" s="385"/>
      <c r="P31" s="385"/>
      <c r="Q31" s="385"/>
      <c r="R31" s="385"/>
      <c r="S31" s="385"/>
      <c r="T31" s="385"/>
      <c r="U31" s="385"/>
    </row>
    <row r="32" spans="1:21" ht="12.75" customHeight="1">
      <c r="A32" s="385"/>
      <c r="B32" s="385"/>
      <c r="C32" s="385"/>
      <c r="D32" s="385"/>
      <c r="E32" s="385"/>
      <c r="F32" s="385"/>
      <c r="G32" s="385"/>
      <c r="H32" s="385"/>
      <c r="I32" s="385"/>
      <c r="J32" s="385"/>
      <c r="K32" s="385"/>
      <c r="L32" s="385"/>
      <c r="M32" s="385"/>
      <c r="N32" s="385"/>
      <c r="O32" s="385"/>
      <c r="P32" s="385"/>
      <c r="Q32" s="385"/>
      <c r="R32" s="385"/>
      <c r="S32" s="385"/>
      <c r="T32" s="385"/>
      <c r="U32" s="385"/>
    </row>
    <row r="33" spans="1:21" ht="12.75" customHeight="1">
      <c r="A33" s="385"/>
      <c r="B33" s="385"/>
      <c r="C33" s="385"/>
      <c r="D33" s="385"/>
      <c r="E33" s="385"/>
      <c r="F33" s="385"/>
      <c r="G33" s="385"/>
      <c r="H33" s="385"/>
      <c r="I33" s="385"/>
      <c r="J33" s="385"/>
      <c r="K33" s="385"/>
      <c r="L33" s="385"/>
      <c r="M33" s="385"/>
      <c r="N33" s="385"/>
      <c r="O33" s="385"/>
      <c r="P33" s="385"/>
      <c r="Q33" s="385"/>
      <c r="R33" s="385"/>
      <c r="S33" s="385"/>
      <c r="T33" s="385"/>
      <c r="U33" s="385"/>
    </row>
    <row r="34" spans="1:21" ht="12.75" customHeight="1">
      <c r="A34" s="385"/>
      <c r="B34" s="385"/>
      <c r="C34" s="385"/>
      <c r="D34" s="385"/>
      <c r="E34" s="385"/>
      <c r="F34" s="385"/>
      <c r="G34" s="385"/>
      <c r="H34" s="385"/>
      <c r="I34" s="385"/>
      <c r="J34" s="385"/>
      <c r="K34" s="385"/>
      <c r="L34" s="385"/>
      <c r="M34" s="385"/>
      <c r="N34" s="385"/>
      <c r="O34" s="385"/>
      <c r="P34" s="385"/>
      <c r="Q34" s="385"/>
      <c r="R34" s="385"/>
      <c r="S34" s="385"/>
      <c r="T34" s="385"/>
      <c r="U34" s="385"/>
    </row>
    <row r="35" spans="1:21" ht="12.75" customHeight="1">
      <c r="A35" s="385"/>
      <c r="B35" s="385"/>
      <c r="C35" s="385"/>
      <c r="D35" s="385"/>
      <c r="E35" s="385"/>
      <c r="F35" s="385"/>
      <c r="G35" s="385"/>
      <c r="H35" s="385"/>
      <c r="I35" s="385"/>
      <c r="J35" s="385"/>
      <c r="K35" s="385"/>
      <c r="L35" s="385"/>
      <c r="M35" s="385"/>
      <c r="N35" s="385"/>
      <c r="O35" s="385"/>
      <c r="P35" s="385"/>
      <c r="Q35" s="385"/>
      <c r="R35" s="385"/>
      <c r="S35" s="385"/>
      <c r="T35" s="385"/>
      <c r="U35" s="385"/>
    </row>
    <row r="36" spans="1:21" ht="12.75" customHeight="1">
      <c r="A36" s="385"/>
      <c r="B36" s="385"/>
      <c r="C36" s="385"/>
      <c r="D36" s="385"/>
      <c r="E36" s="385"/>
      <c r="F36" s="385"/>
      <c r="G36" s="385"/>
      <c r="H36" s="385"/>
      <c r="I36" s="385"/>
      <c r="J36" s="385"/>
      <c r="K36" s="385"/>
      <c r="L36" s="385"/>
      <c r="M36" s="385"/>
      <c r="N36" s="385"/>
      <c r="O36" s="385"/>
      <c r="P36" s="385"/>
      <c r="Q36" s="385"/>
      <c r="R36" s="385"/>
      <c r="S36" s="385"/>
      <c r="T36" s="385"/>
      <c r="U36" s="385"/>
    </row>
    <row r="37" spans="1:21" ht="12.75" customHeight="1">
      <c r="A37" s="385"/>
      <c r="B37" s="385"/>
      <c r="C37" s="385"/>
      <c r="D37" s="385"/>
      <c r="E37" s="385"/>
      <c r="F37" s="385"/>
      <c r="G37" s="385"/>
      <c r="H37" s="385"/>
      <c r="I37" s="385"/>
      <c r="J37" s="385"/>
      <c r="K37" s="385"/>
      <c r="L37" s="385"/>
      <c r="M37" s="385"/>
      <c r="N37" s="385"/>
      <c r="O37" s="385"/>
      <c r="P37" s="385"/>
      <c r="Q37" s="385"/>
      <c r="R37" s="385"/>
      <c r="S37" s="385"/>
      <c r="T37" s="385"/>
      <c r="U37" s="385"/>
    </row>
    <row r="38" spans="1:21" ht="12.75" customHeight="1">
      <c r="A38" s="385"/>
      <c r="B38" s="385"/>
      <c r="C38" s="385"/>
      <c r="D38" s="385"/>
      <c r="E38" s="385"/>
      <c r="F38" s="385"/>
      <c r="G38" s="385"/>
      <c r="H38" s="385"/>
      <c r="I38" s="385"/>
      <c r="J38" s="385"/>
      <c r="K38" s="385"/>
      <c r="L38" s="385"/>
      <c r="M38" s="385"/>
      <c r="N38" s="385"/>
      <c r="O38" s="385"/>
      <c r="P38" s="385"/>
      <c r="Q38" s="385"/>
      <c r="R38" s="385"/>
      <c r="S38" s="385"/>
      <c r="T38" s="385"/>
      <c r="U38" s="385"/>
    </row>
    <row r="39" spans="1:21" ht="12.75" customHeight="1">
      <c r="A39" s="385"/>
      <c r="B39" s="385"/>
      <c r="C39" s="385"/>
      <c r="D39" s="385"/>
      <c r="E39" s="385"/>
      <c r="F39" s="385"/>
      <c r="G39" s="385"/>
      <c r="H39" s="385"/>
      <c r="I39" s="385"/>
      <c r="J39" s="385"/>
      <c r="K39" s="385"/>
      <c r="L39" s="385"/>
      <c r="M39" s="385"/>
      <c r="N39" s="385"/>
      <c r="O39" s="385"/>
      <c r="P39" s="385"/>
      <c r="Q39" s="385"/>
      <c r="R39" s="385"/>
      <c r="S39" s="385"/>
      <c r="T39" s="385"/>
      <c r="U39" s="385"/>
    </row>
    <row r="40" spans="1:21" ht="12.75" customHeight="1">
      <c r="A40" s="385"/>
      <c r="B40" s="385"/>
      <c r="C40" s="385"/>
      <c r="D40" s="385"/>
      <c r="E40" s="385"/>
      <c r="F40" s="385"/>
      <c r="G40" s="385"/>
      <c r="H40" s="385"/>
      <c r="I40" s="385"/>
      <c r="J40" s="385"/>
      <c r="K40" s="385"/>
      <c r="L40" s="385"/>
      <c r="M40" s="385"/>
      <c r="N40" s="385"/>
      <c r="O40" s="385"/>
      <c r="P40" s="385"/>
      <c r="Q40" s="385"/>
      <c r="R40" s="385"/>
      <c r="S40" s="385"/>
      <c r="T40" s="385"/>
      <c r="U40" s="385"/>
    </row>
    <row r="41" spans="1:21" ht="12.75" customHeight="1">
      <c r="A41" s="385"/>
      <c r="B41" s="385"/>
      <c r="C41" s="385"/>
      <c r="D41" s="385"/>
      <c r="E41" s="385"/>
      <c r="F41" s="385"/>
      <c r="G41" s="385"/>
      <c r="H41" s="385"/>
      <c r="I41" s="385"/>
      <c r="J41" s="385"/>
      <c r="K41" s="385"/>
      <c r="L41" s="385"/>
      <c r="M41" s="385"/>
      <c r="N41" s="385"/>
      <c r="O41" s="385"/>
      <c r="P41" s="385"/>
      <c r="Q41" s="385"/>
      <c r="R41" s="385"/>
      <c r="S41" s="385"/>
      <c r="T41" s="385"/>
      <c r="U41" s="385"/>
    </row>
    <row r="42" spans="1:21" ht="12.75" customHeight="1">
      <c r="A42" s="385"/>
      <c r="B42" s="385"/>
      <c r="C42" s="385"/>
      <c r="D42" s="385"/>
      <c r="E42" s="385"/>
      <c r="F42" s="385"/>
      <c r="G42" s="385"/>
      <c r="H42" s="385"/>
      <c r="I42" s="385"/>
      <c r="J42" s="385"/>
      <c r="K42" s="385"/>
      <c r="L42" s="385"/>
      <c r="M42" s="385"/>
      <c r="N42" s="385"/>
      <c r="O42" s="385"/>
      <c r="P42" s="385"/>
      <c r="Q42" s="385"/>
      <c r="R42" s="385"/>
      <c r="S42" s="385"/>
      <c r="T42" s="385"/>
      <c r="U42" s="385"/>
    </row>
    <row r="43" spans="1:21" ht="12.75" customHeight="1">
      <c r="A43" s="385"/>
      <c r="B43" s="385"/>
      <c r="C43" s="385"/>
      <c r="D43" s="385"/>
      <c r="E43" s="385"/>
      <c r="F43" s="385"/>
      <c r="G43" s="385"/>
      <c r="H43" s="385"/>
      <c r="I43" s="385"/>
      <c r="J43" s="385"/>
      <c r="K43" s="385"/>
      <c r="L43" s="385"/>
      <c r="M43" s="385"/>
      <c r="N43" s="385"/>
      <c r="O43" s="385"/>
      <c r="P43" s="385"/>
      <c r="Q43" s="385"/>
      <c r="R43" s="385"/>
      <c r="S43" s="385"/>
      <c r="T43" s="385"/>
      <c r="U43" s="385"/>
    </row>
    <row r="44" spans="1:21" ht="12.75" customHeight="1">
      <c r="A44" s="385"/>
      <c r="B44" s="385"/>
      <c r="C44" s="385"/>
      <c r="D44" s="385"/>
      <c r="E44" s="385"/>
      <c r="F44" s="385"/>
      <c r="G44" s="385"/>
      <c r="H44" s="385"/>
      <c r="I44" s="385"/>
      <c r="J44" s="385"/>
      <c r="K44" s="385"/>
      <c r="L44" s="385"/>
      <c r="M44" s="385"/>
      <c r="N44" s="385"/>
      <c r="O44" s="385"/>
      <c r="P44" s="385"/>
      <c r="Q44" s="385"/>
      <c r="R44" s="385"/>
      <c r="S44" s="385"/>
      <c r="T44" s="385"/>
      <c r="U44" s="385"/>
    </row>
    <row r="45" spans="1:21" ht="12.75" customHeight="1">
      <c r="A45" s="385"/>
      <c r="B45" s="385"/>
      <c r="C45" s="385"/>
      <c r="D45" s="385"/>
      <c r="E45" s="385"/>
      <c r="F45" s="385"/>
      <c r="G45" s="385"/>
      <c r="H45" s="385"/>
      <c r="I45" s="385"/>
      <c r="J45" s="385"/>
      <c r="K45" s="385"/>
      <c r="L45" s="385"/>
      <c r="M45" s="385"/>
      <c r="N45" s="385"/>
      <c r="O45" s="385"/>
      <c r="P45" s="385"/>
      <c r="Q45" s="385"/>
      <c r="R45" s="385"/>
      <c r="S45" s="385"/>
      <c r="T45" s="385"/>
      <c r="U45" s="385"/>
    </row>
    <row r="46" spans="1:21" ht="12.75" customHeight="1">
      <c r="A46" s="385"/>
      <c r="B46" s="385"/>
      <c r="C46" s="385"/>
      <c r="D46" s="385"/>
      <c r="E46" s="385"/>
      <c r="F46" s="385"/>
      <c r="G46" s="385"/>
      <c r="H46" s="385"/>
      <c r="I46" s="385"/>
      <c r="J46" s="385"/>
      <c r="K46" s="385"/>
      <c r="L46" s="385"/>
      <c r="M46" s="385"/>
      <c r="N46" s="385"/>
      <c r="O46" s="385"/>
      <c r="P46" s="385"/>
      <c r="Q46" s="385"/>
      <c r="R46" s="385"/>
      <c r="S46" s="385"/>
      <c r="T46" s="385"/>
      <c r="U46" s="385"/>
    </row>
    <row r="47" spans="1:21" ht="12.75" customHeight="1">
      <c r="A47" s="385"/>
      <c r="B47" s="385"/>
      <c r="C47" s="385"/>
      <c r="D47" s="385"/>
      <c r="E47" s="385"/>
      <c r="F47" s="385"/>
      <c r="G47" s="385"/>
      <c r="H47" s="385"/>
      <c r="I47" s="385"/>
      <c r="J47" s="385"/>
      <c r="K47" s="385"/>
      <c r="L47" s="385"/>
      <c r="M47" s="385"/>
      <c r="N47" s="385"/>
      <c r="O47" s="385"/>
      <c r="P47" s="385"/>
      <c r="Q47" s="385"/>
      <c r="R47" s="385"/>
      <c r="S47" s="385"/>
      <c r="T47" s="385"/>
      <c r="U47" s="385"/>
    </row>
    <row r="48" spans="1:21" ht="12.75" customHeight="1">
      <c r="A48" s="385"/>
      <c r="B48" s="385"/>
      <c r="C48" s="385"/>
      <c r="D48" s="385"/>
      <c r="E48" s="385"/>
      <c r="F48" s="385"/>
      <c r="G48" s="385"/>
      <c r="H48" s="385"/>
      <c r="I48" s="385"/>
      <c r="J48" s="385"/>
      <c r="K48" s="385"/>
      <c r="L48" s="385"/>
      <c r="M48" s="385"/>
      <c r="N48" s="385"/>
      <c r="O48" s="385"/>
      <c r="P48" s="385"/>
      <c r="Q48" s="385"/>
      <c r="R48" s="385"/>
      <c r="S48" s="385"/>
      <c r="T48" s="385"/>
      <c r="U48" s="385"/>
    </row>
    <row r="49" spans="1:21" ht="12.75" customHeight="1">
      <c r="A49" s="385"/>
      <c r="B49" s="385"/>
      <c r="C49" s="385"/>
      <c r="D49" s="385"/>
      <c r="E49" s="385"/>
      <c r="F49" s="385"/>
      <c r="G49" s="385"/>
      <c r="H49" s="385"/>
      <c r="I49" s="385"/>
      <c r="J49" s="385"/>
      <c r="K49" s="385"/>
      <c r="L49" s="385"/>
      <c r="M49" s="385"/>
      <c r="N49" s="385"/>
      <c r="O49" s="385"/>
      <c r="P49" s="385"/>
      <c r="Q49" s="385"/>
      <c r="R49" s="385"/>
      <c r="S49" s="385"/>
      <c r="T49" s="385"/>
      <c r="U49" s="385"/>
    </row>
    <row r="50" spans="1:21" ht="12.75" customHeight="1">
      <c r="A50" s="385"/>
      <c r="B50" s="385"/>
      <c r="C50" s="385"/>
      <c r="D50" s="385"/>
      <c r="E50" s="385"/>
      <c r="F50" s="385"/>
      <c r="G50" s="385"/>
      <c r="H50" s="385"/>
      <c r="I50" s="385"/>
      <c r="J50" s="385"/>
      <c r="K50" s="385"/>
      <c r="L50" s="385"/>
      <c r="M50" s="385"/>
      <c r="N50" s="385"/>
      <c r="O50" s="385"/>
      <c r="P50" s="385"/>
      <c r="Q50" s="385"/>
      <c r="R50" s="385"/>
      <c r="S50" s="385"/>
      <c r="T50" s="385"/>
      <c r="U50" s="385"/>
    </row>
    <row r="51" spans="1:21" ht="12.75" customHeight="1">
      <c r="A51" s="385"/>
      <c r="B51" s="385"/>
      <c r="C51" s="385"/>
      <c r="D51" s="385"/>
      <c r="E51" s="385"/>
      <c r="F51" s="385"/>
      <c r="G51" s="385"/>
      <c r="H51" s="385"/>
      <c r="I51" s="385"/>
      <c r="J51" s="385"/>
      <c r="K51" s="385"/>
      <c r="L51" s="385"/>
      <c r="M51" s="385"/>
      <c r="N51" s="385"/>
      <c r="O51" s="385"/>
      <c r="P51" s="385"/>
      <c r="Q51" s="385"/>
      <c r="R51" s="385"/>
      <c r="S51" s="385"/>
      <c r="T51" s="385"/>
      <c r="U51" s="385"/>
    </row>
    <row r="52" spans="1:21" ht="12.75" customHeight="1">
      <c r="A52" s="385"/>
      <c r="B52" s="385"/>
      <c r="C52" s="385"/>
      <c r="D52" s="385"/>
      <c r="E52" s="385"/>
      <c r="F52" s="385"/>
      <c r="G52" s="385"/>
      <c r="H52" s="385"/>
      <c r="I52" s="385"/>
      <c r="J52" s="385"/>
      <c r="K52" s="385"/>
      <c r="L52" s="385"/>
      <c r="M52" s="385"/>
      <c r="N52" s="385"/>
      <c r="O52" s="385"/>
      <c r="P52" s="385"/>
      <c r="Q52" s="385"/>
      <c r="R52" s="385"/>
      <c r="S52" s="385"/>
      <c r="T52" s="385"/>
      <c r="U52" s="385"/>
    </row>
    <row r="53" spans="1:21" ht="12.75" customHeight="1">
      <c r="A53" s="385"/>
      <c r="B53" s="385"/>
      <c r="C53" s="385"/>
      <c r="D53" s="385"/>
      <c r="E53" s="385"/>
      <c r="F53" s="385"/>
      <c r="G53" s="385"/>
      <c r="H53" s="385"/>
      <c r="I53" s="385"/>
      <c r="J53" s="385"/>
      <c r="K53" s="385"/>
      <c r="L53" s="385"/>
      <c r="M53" s="385"/>
      <c r="N53" s="385"/>
      <c r="O53" s="385"/>
      <c r="P53" s="385"/>
      <c r="Q53" s="385"/>
      <c r="R53" s="385"/>
      <c r="S53" s="385"/>
      <c r="T53" s="385"/>
      <c r="U53" s="385"/>
    </row>
    <row r="54" spans="1:21" ht="12.75" customHeight="1">
      <c r="A54" s="385"/>
      <c r="B54" s="385"/>
      <c r="C54" s="385"/>
      <c r="D54" s="385"/>
      <c r="E54" s="385"/>
      <c r="F54" s="385"/>
      <c r="G54" s="385"/>
      <c r="H54" s="385"/>
      <c r="I54" s="385"/>
      <c r="J54" s="385"/>
      <c r="K54" s="385"/>
      <c r="L54" s="385"/>
      <c r="M54" s="385"/>
      <c r="N54" s="385"/>
      <c r="O54" s="385"/>
      <c r="P54" s="385"/>
      <c r="Q54" s="385"/>
      <c r="R54" s="385"/>
      <c r="S54" s="385"/>
      <c r="T54" s="385"/>
      <c r="U54" s="385"/>
    </row>
    <row r="55" spans="1:21" ht="12.75" customHeight="1">
      <c r="A55" s="385"/>
      <c r="B55" s="385"/>
      <c r="C55" s="385"/>
      <c r="D55" s="385"/>
      <c r="E55" s="385"/>
      <c r="F55" s="385"/>
      <c r="G55" s="385"/>
      <c r="H55" s="385"/>
      <c r="I55" s="385"/>
      <c r="J55" s="385"/>
      <c r="K55" s="385"/>
      <c r="L55" s="385"/>
      <c r="M55" s="385"/>
      <c r="N55" s="385"/>
      <c r="O55" s="385"/>
      <c r="P55" s="385"/>
      <c r="Q55" s="385"/>
      <c r="R55" s="385"/>
      <c r="S55" s="385"/>
      <c r="T55" s="385"/>
      <c r="U55" s="385"/>
    </row>
    <row r="56" spans="1:21" ht="12.75" customHeight="1">
      <c r="A56" s="385"/>
      <c r="B56" s="385"/>
      <c r="C56" s="385"/>
      <c r="D56" s="385"/>
      <c r="E56" s="385"/>
      <c r="F56" s="385"/>
      <c r="G56" s="385"/>
      <c r="H56" s="385"/>
      <c r="I56" s="385"/>
      <c r="J56" s="385"/>
      <c r="K56" s="385"/>
      <c r="L56" s="385"/>
      <c r="M56" s="385"/>
      <c r="N56" s="385"/>
      <c r="O56" s="385"/>
      <c r="P56" s="385"/>
      <c r="Q56" s="385"/>
      <c r="R56" s="385"/>
      <c r="S56" s="385"/>
      <c r="T56" s="385"/>
      <c r="U56" s="385"/>
    </row>
    <row r="57" spans="1:21" ht="12.75" customHeight="1">
      <c r="A57" s="385"/>
      <c r="B57" s="385"/>
      <c r="C57" s="385"/>
      <c r="D57" s="385"/>
      <c r="E57" s="385"/>
      <c r="F57" s="385"/>
      <c r="G57" s="385"/>
      <c r="H57" s="385"/>
      <c r="I57" s="385"/>
      <c r="J57" s="385"/>
      <c r="K57" s="385"/>
      <c r="L57" s="385"/>
      <c r="M57" s="385"/>
      <c r="N57" s="385"/>
      <c r="O57" s="385"/>
      <c r="P57" s="385"/>
      <c r="Q57" s="385"/>
      <c r="R57" s="385"/>
      <c r="S57" s="385"/>
      <c r="T57" s="385"/>
      <c r="U57" s="385"/>
    </row>
    <row r="58" spans="1:21" ht="12.75" customHeight="1">
      <c r="A58" s="385"/>
      <c r="B58" s="385"/>
      <c r="C58" s="385"/>
      <c r="D58" s="385"/>
      <c r="E58" s="385"/>
      <c r="F58" s="385"/>
      <c r="G58" s="385"/>
      <c r="H58" s="385"/>
      <c r="I58" s="385"/>
      <c r="J58" s="385"/>
      <c r="K58" s="385"/>
      <c r="L58" s="385"/>
      <c r="M58" s="385"/>
      <c r="N58" s="385"/>
      <c r="O58" s="385"/>
      <c r="P58" s="385"/>
      <c r="Q58" s="385"/>
      <c r="R58" s="385"/>
      <c r="S58" s="385"/>
      <c r="T58" s="385"/>
      <c r="U58" s="385"/>
    </row>
    <row r="59" spans="1:21" ht="12.75" customHeight="1">
      <c r="A59" s="385"/>
      <c r="B59" s="385"/>
      <c r="C59" s="385"/>
      <c r="D59" s="385"/>
      <c r="E59" s="385"/>
      <c r="F59" s="385"/>
      <c r="G59" s="385"/>
      <c r="H59" s="385"/>
      <c r="I59" s="385"/>
      <c r="J59" s="385"/>
      <c r="K59" s="385"/>
      <c r="L59" s="385"/>
      <c r="M59" s="385"/>
      <c r="N59" s="385"/>
      <c r="O59" s="385"/>
      <c r="P59" s="385"/>
      <c r="Q59" s="385"/>
      <c r="R59" s="385"/>
      <c r="S59" s="385"/>
      <c r="T59" s="385"/>
      <c r="U59" s="385"/>
    </row>
    <row r="60" spans="1:21" ht="12.75" customHeight="1">
      <c r="A60" s="385"/>
      <c r="B60" s="385"/>
      <c r="C60" s="385"/>
      <c r="D60" s="385"/>
      <c r="E60" s="385"/>
      <c r="F60" s="385"/>
      <c r="G60" s="385"/>
      <c r="H60" s="385"/>
      <c r="I60" s="385"/>
      <c r="J60" s="385"/>
      <c r="K60" s="385"/>
      <c r="L60" s="385"/>
      <c r="M60" s="385"/>
      <c r="N60" s="385"/>
      <c r="O60" s="385"/>
      <c r="P60" s="385"/>
      <c r="Q60" s="385"/>
      <c r="R60" s="385"/>
      <c r="S60" s="385"/>
      <c r="T60" s="385"/>
      <c r="U60" s="385"/>
    </row>
    <row r="61" spans="1:21" ht="12.75" customHeight="1">
      <c r="A61" s="385"/>
      <c r="B61" s="385"/>
      <c r="C61" s="385"/>
      <c r="D61" s="385"/>
      <c r="E61" s="385"/>
      <c r="F61" s="385"/>
      <c r="G61" s="385"/>
      <c r="H61" s="385"/>
      <c r="I61" s="385"/>
      <c r="J61" s="385"/>
      <c r="K61" s="385"/>
      <c r="L61" s="385"/>
      <c r="M61" s="385"/>
      <c r="N61" s="385"/>
      <c r="O61" s="385"/>
      <c r="P61" s="385"/>
      <c r="Q61" s="385"/>
      <c r="R61" s="385"/>
      <c r="S61" s="385"/>
      <c r="T61" s="385"/>
      <c r="U61" s="385"/>
    </row>
    <row r="62" spans="1:21" ht="12.75" customHeight="1">
      <c r="A62" s="385"/>
      <c r="B62" s="385"/>
      <c r="C62" s="385"/>
      <c r="D62" s="385"/>
      <c r="E62" s="385"/>
      <c r="F62" s="385"/>
      <c r="G62" s="385"/>
      <c r="H62" s="385"/>
      <c r="I62" s="385"/>
      <c r="J62" s="385"/>
      <c r="K62" s="385"/>
      <c r="L62" s="385"/>
      <c r="M62" s="385"/>
      <c r="N62" s="385"/>
      <c r="O62" s="385"/>
      <c r="P62" s="385"/>
      <c r="Q62" s="385"/>
      <c r="R62" s="385"/>
      <c r="S62" s="385"/>
      <c r="T62" s="385"/>
      <c r="U62" s="385"/>
    </row>
    <row r="63" spans="1:21" ht="12.75" customHeight="1">
      <c r="A63" s="385"/>
      <c r="B63" s="385"/>
      <c r="C63" s="385"/>
      <c r="D63" s="385"/>
      <c r="E63" s="385"/>
      <c r="F63" s="385"/>
      <c r="G63" s="385"/>
      <c r="H63" s="385"/>
      <c r="I63" s="385"/>
      <c r="J63" s="385"/>
      <c r="K63" s="385"/>
      <c r="L63" s="385"/>
      <c r="M63" s="385"/>
      <c r="N63" s="385"/>
      <c r="O63" s="385"/>
      <c r="P63" s="385"/>
      <c r="Q63" s="385"/>
      <c r="R63" s="385"/>
      <c r="S63" s="385"/>
      <c r="T63" s="385"/>
      <c r="U63" s="385"/>
    </row>
    <row r="64" spans="1:21" ht="12.75" customHeight="1">
      <c r="A64" s="385"/>
      <c r="B64" s="385"/>
      <c r="C64" s="385"/>
      <c r="D64" s="385"/>
      <c r="E64" s="385"/>
      <c r="F64" s="385"/>
      <c r="G64" s="385"/>
      <c r="H64" s="385"/>
      <c r="I64" s="385"/>
      <c r="J64" s="385"/>
      <c r="K64" s="385"/>
      <c r="L64" s="385"/>
      <c r="M64" s="385"/>
      <c r="N64" s="385"/>
      <c r="O64" s="385"/>
      <c r="P64" s="385"/>
      <c r="Q64" s="385"/>
      <c r="R64" s="385"/>
      <c r="S64" s="385"/>
      <c r="T64" s="385"/>
      <c r="U64" s="385"/>
    </row>
    <row r="65" spans="1:21" ht="12.75" customHeight="1">
      <c r="A65" s="385"/>
      <c r="B65" s="385"/>
      <c r="C65" s="385"/>
      <c r="D65" s="385"/>
      <c r="E65" s="385"/>
      <c r="F65" s="385"/>
      <c r="G65" s="385"/>
      <c r="H65" s="385"/>
      <c r="I65" s="385"/>
      <c r="J65" s="385"/>
      <c r="K65" s="385"/>
      <c r="L65" s="385"/>
      <c r="M65" s="385"/>
      <c r="N65" s="385"/>
      <c r="O65" s="385"/>
      <c r="P65" s="385"/>
      <c r="Q65" s="385"/>
      <c r="R65" s="385"/>
      <c r="S65" s="385"/>
      <c r="T65" s="385"/>
      <c r="U65" s="385"/>
    </row>
    <row r="66" spans="1:21" ht="12.75" customHeight="1">
      <c r="A66" s="385"/>
      <c r="B66" s="385"/>
      <c r="C66" s="385"/>
      <c r="D66" s="385"/>
      <c r="E66" s="385"/>
      <c r="F66" s="385"/>
      <c r="G66" s="385"/>
      <c r="H66" s="385"/>
      <c r="I66" s="385"/>
      <c r="J66" s="385"/>
      <c r="K66" s="385"/>
      <c r="L66" s="385"/>
      <c r="M66" s="385"/>
      <c r="N66" s="385"/>
      <c r="O66" s="385"/>
      <c r="P66" s="385"/>
      <c r="Q66" s="385"/>
      <c r="R66" s="385"/>
      <c r="S66" s="385"/>
      <c r="T66" s="385"/>
      <c r="U66" s="385"/>
    </row>
    <row r="67" spans="1:21" ht="12.75" customHeight="1">
      <c r="A67" s="385"/>
      <c r="B67" s="385"/>
      <c r="C67" s="385"/>
      <c r="D67" s="385"/>
      <c r="E67" s="385"/>
      <c r="F67" s="385"/>
      <c r="G67" s="385"/>
      <c r="H67" s="385"/>
      <c r="I67" s="385"/>
      <c r="J67" s="385"/>
      <c r="K67" s="385"/>
      <c r="L67" s="385"/>
      <c r="M67" s="385"/>
      <c r="N67" s="385"/>
      <c r="O67" s="385"/>
      <c r="P67" s="385"/>
      <c r="Q67" s="385"/>
      <c r="R67" s="385"/>
      <c r="S67" s="385"/>
      <c r="T67" s="385"/>
      <c r="U67" s="385"/>
    </row>
    <row r="68" spans="1:21" ht="12.75" customHeight="1">
      <c r="A68" s="385"/>
      <c r="B68" s="385"/>
      <c r="C68" s="385"/>
      <c r="D68" s="385"/>
      <c r="E68" s="385"/>
      <c r="F68" s="385"/>
      <c r="G68" s="385"/>
      <c r="H68" s="385"/>
      <c r="I68" s="385"/>
      <c r="J68" s="385"/>
      <c r="K68" s="385"/>
      <c r="L68" s="385"/>
      <c r="M68" s="385"/>
      <c r="N68" s="385"/>
      <c r="O68" s="385"/>
      <c r="P68" s="385"/>
      <c r="Q68" s="385"/>
      <c r="R68" s="385"/>
      <c r="S68" s="385"/>
      <c r="T68" s="385"/>
      <c r="U68" s="385"/>
    </row>
    <row r="69" spans="1:21" ht="12.75" customHeight="1">
      <c r="A69" s="385"/>
      <c r="B69" s="385"/>
      <c r="C69" s="385"/>
      <c r="D69" s="385"/>
      <c r="E69" s="385"/>
      <c r="F69" s="385"/>
      <c r="G69" s="385"/>
      <c r="H69" s="385"/>
      <c r="I69" s="385"/>
      <c r="J69" s="385"/>
      <c r="K69" s="385"/>
      <c r="L69" s="385"/>
      <c r="M69" s="385"/>
      <c r="N69" s="385"/>
      <c r="O69" s="385"/>
      <c r="P69" s="385"/>
      <c r="Q69" s="385"/>
      <c r="R69" s="385"/>
      <c r="S69" s="385"/>
      <c r="T69" s="385"/>
      <c r="U69" s="385"/>
    </row>
    <row r="70" spans="1:21" ht="12.75" customHeight="1">
      <c r="A70" s="385"/>
      <c r="B70" s="385"/>
      <c r="C70" s="385"/>
      <c r="D70" s="385"/>
      <c r="E70" s="385"/>
      <c r="F70" s="385"/>
      <c r="G70" s="385"/>
      <c r="H70" s="385"/>
      <c r="I70" s="385"/>
      <c r="J70" s="385"/>
      <c r="K70" s="385"/>
      <c r="L70" s="385"/>
      <c r="M70" s="385"/>
      <c r="N70" s="385"/>
      <c r="O70" s="385"/>
      <c r="P70" s="385"/>
      <c r="Q70" s="385"/>
      <c r="R70" s="385"/>
      <c r="S70" s="385"/>
      <c r="T70" s="385"/>
      <c r="U70" s="385"/>
    </row>
    <row r="71" spans="1:21" ht="12.75" customHeight="1">
      <c r="A71" s="385"/>
      <c r="B71" s="385"/>
      <c r="C71" s="385"/>
      <c r="D71" s="385"/>
      <c r="E71" s="385"/>
      <c r="F71" s="385"/>
      <c r="G71" s="385"/>
      <c r="H71" s="385"/>
      <c r="I71" s="385"/>
      <c r="J71" s="385"/>
      <c r="K71" s="385"/>
      <c r="L71" s="385"/>
      <c r="M71" s="385"/>
      <c r="N71" s="385"/>
      <c r="O71" s="385"/>
      <c r="P71" s="385"/>
      <c r="Q71" s="385"/>
      <c r="R71" s="385"/>
      <c r="S71" s="385"/>
      <c r="T71" s="385"/>
      <c r="U71" s="385"/>
    </row>
    <row r="72" spans="1:21" ht="12.75" customHeight="1">
      <c r="A72" s="385"/>
      <c r="B72" s="385"/>
      <c r="C72" s="385"/>
      <c r="D72" s="385"/>
      <c r="E72" s="385"/>
      <c r="F72" s="385"/>
      <c r="G72" s="385"/>
      <c r="H72" s="385"/>
      <c r="I72" s="385"/>
      <c r="J72" s="385"/>
      <c r="K72" s="385"/>
      <c r="L72" s="385"/>
      <c r="M72" s="385"/>
      <c r="N72" s="385"/>
      <c r="O72" s="385"/>
      <c r="P72" s="385"/>
      <c r="Q72" s="385"/>
      <c r="R72" s="385"/>
      <c r="S72" s="385"/>
      <c r="T72" s="385"/>
      <c r="U72" s="385"/>
    </row>
    <row r="73" spans="1:21" ht="12.75" customHeight="1">
      <c r="A73" s="385"/>
      <c r="B73" s="385"/>
      <c r="C73" s="385"/>
      <c r="D73" s="385"/>
      <c r="E73" s="385"/>
      <c r="F73" s="385"/>
      <c r="G73" s="385"/>
      <c r="H73" s="385"/>
      <c r="I73" s="385"/>
      <c r="J73" s="385"/>
      <c r="K73" s="385"/>
      <c r="L73" s="385"/>
      <c r="M73" s="385"/>
      <c r="N73" s="385"/>
      <c r="O73" s="385"/>
      <c r="P73" s="385"/>
      <c r="Q73" s="385"/>
      <c r="R73" s="385"/>
      <c r="S73" s="385"/>
      <c r="T73" s="385"/>
      <c r="U73" s="385"/>
    </row>
    <row r="74" spans="1:21" ht="12.75" customHeight="1">
      <c r="A74" s="385"/>
      <c r="B74" s="385"/>
      <c r="C74" s="385"/>
      <c r="D74" s="385"/>
      <c r="E74" s="385"/>
      <c r="F74" s="385"/>
      <c r="G74" s="385"/>
      <c r="H74" s="385"/>
      <c r="I74" s="385"/>
      <c r="J74" s="385"/>
      <c r="K74" s="385"/>
      <c r="L74" s="385"/>
      <c r="M74" s="385"/>
      <c r="N74" s="385"/>
      <c r="O74" s="385"/>
      <c r="P74" s="385"/>
      <c r="Q74" s="385"/>
      <c r="R74" s="385"/>
      <c r="S74" s="385"/>
      <c r="T74" s="385"/>
      <c r="U74" s="385"/>
    </row>
    <row r="75" spans="1:21" ht="12.75" customHeight="1">
      <c r="A75" s="385"/>
      <c r="B75" s="385"/>
      <c r="C75" s="385"/>
      <c r="D75" s="385"/>
      <c r="E75" s="385"/>
      <c r="F75" s="385"/>
      <c r="G75" s="385"/>
      <c r="H75" s="385"/>
      <c r="I75" s="385"/>
      <c r="J75" s="385"/>
      <c r="K75" s="385"/>
      <c r="L75" s="385"/>
      <c r="M75" s="385"/>
      <c r="N75" s="385"/>
      <c r="O75" s="385"/>
      <c r="P75" s="385"/>
      <c r="Q75" s="385"/>
      <c r="R75" s="385"/>
      <c r="S75" s="385"/>
      <c r="T75" s="385"/>
      <c r="U75" s="385"/>
    </row>
    <row r="76" spans="1:21" ht="12.75" customHeight="1">
      <c r="A76" s="385"/>
      <c r="B76" s="385"/>
      <c r="C76" s="385"/>
      <c r="D76" s="385"/>
      <c r="E76" s="385"/>
      <c r="F76" s="385"/>
      <c r="G76" s="385"/>
      <c r="H76" s="385"/>
      <c r="I76" s="385"/>
      <c r="J76" s="385"/>
      <c r="K76" s="385"/>
      <c r="L76" s="385"/>
      <c r="M76" s="385"/>
      <c r="N76" s="385"/>
      <c r="O76" s="385"/>
      <c r="P76" s="385"/>
      <c r="Q76" s="385"/>
      <c r="R76" s="385"/>
      <c r="S76" s="385"/>
      <c r="T76" s="385"/>
      <c r="U76" s="385"/>
    </row>
    <row r="77" spans="1:21" ht="12.75" customHeight="1">
      <c r="A77" s="385"/>
      <c r="B77" s="385"/>
      <c r="C77" s="385"/>
      <c r="D77" s="385"/>
      <c r="E77" s="385"/>
      <c r="F77" s="385"/>
      <c r="G77" s="385"/>
      <c r="H77" s="385"/>
      <c r="I77" s="385"/>
      <c r="J77" s="385"/>
      <c r="K77" s="385"/>
      <c r="L77" s="385"/>
      <c r="M77" s="385"/>
      <c r="N77" s="385"/>
      <c r="O77" s="385"/>
      <c r="P77" s="385"/>
      <c r="Q77" s="385"/>
      <c r="R77" s="385"/>
      <c r="S77" s="385"/>
      <c r="T77" s="385"/>
      <c r="U77" s="385"/>
    </row>
    <row r="78" spans="1:21" ht="12.75" customHeight="1">
      <c r="A78" s="385"/>
      <c r="B78" s="385"/>
      <c r="C78" s="385"/>
      <c r="D78" s="385"/>
      <c r="E78" s="385"/>
      <c r="F78" s="385"/>
      <c r="G78" s="385"/>
      <c r="H78" s="385"/>
      <c r="I78" s="385"/>
      <c r="J78" s="385"/>
      <c r="K78" s="385"/>
      <c r="L78" s="385"/>
      <c r="M78" s="385"/>
      <c r="N78" s="385"/>
      <c r="O78" s="385"/>
      <c r="P78" s="385"/>
      <c r="Q78" s="385"/>
      <c r="R78" s="385"/>
      <c r="S78" s="385"/>
      <c r="T78" s="385"/>
      <c r="U78" s="385"/>
    </row>
    <row r="79" spans="1:21" ht="12.75" customHeight="1">
      <c r="A79" s="385"/>
      <c r="B79" s="385"/>
      <c r="C79" s="385"/>
      <c r="D79" s="385"/>
      <c r="E79" s="385"/>
      <c r="F79" s="385"/>
      <c r="G79" s="385"/>
      <c r="H79" s="385"/>
      <c r="I79" s="385"/>
      <c r="J79" s="385"/>
      <c r="K79" s="385"/>
      <c r="L79" s="385"/>
      <c r="M79" s="385"/>
      <c r="N79" s="385"/>
      <c r="O79" s="385"/>
      <c r="P79" s="385"/>
      <c r="Q79" s="385"/>
      <c r="R79" s="385"/>
      <c r="S79" s="385"/>
      <c r="T79" s="385"/>
      <c r="U79" s="385"/>
    </row>
    <row r="80" spans="1:21" ht="12.75" customHeight="1">
      <c r="A80" s="385"/>
      <c r="B80" s="385"/>
      <c r="C80" s="385"/>
      <c r="D80" s="385"/>
      <c r="E80" s="385"/>
      <c r="F80" s="385"/>
      <c r="G80" s="385"/>
      <c r="H80" s="385"/>
      <c r="I80" s="385"/>
      <c r="J80" s="385"/>
      <c r="K80" s="385"/>
      <c r="L80" s="385"/>
      <c r="M80" s="385"/>
      <c r="N80" s="385"/>
      <c r="O80" s="385"/>
      <c r="P80" s="385"/>
      <c r="Q80" s="385"/>
      <c r="R80" s="385"/>
      <c r="S80" s="385"/>
      <c r="T80" s="385"/>
      <c r="U80" s="385"/>
    </row>
    <row r="81" spans="1:21" ht="12.75" customHeight="1">
      <c r="A81" s="385"/>
      <c r="B81" s="385"/>
      <c r="C81" s="385"/>
      <c r="D81" s="385"/>
      <c r="E81" s="385"/>
      <c r="F81" s="385"/>
      <c r="G81" s="385"/>
      <c r="H81" s="385"/>
      <c r="I81" s="385"/>
      <c r="J81" s="385"/>
      <c r="K81" s="385"/>
      <c r="L81" s="385"/>
      <c r="M81" s="385"/>
      <c r="N81" s="385"/>
      <c r="O81" s="385"/>
      <c r="P81" s="385"/>
      <c r="Q81" s="385"/>
      <c r="R81" s="385"/>
      <c r="S81" s="385"/>
      <c r="T81" s="385"/>
      <c r="U81" s="385"/>
    </row>
    <row r="82" spans="1:21" ht="12.75" customHeight="1">
      <c r="A82" s="385"/>
      <c r="B82" s="385"/>
      <c r="C82" s="385"/>
      <c r="D82" s="385"/>
      <c r="E82" s="385"/>
      <c r="F82" s="385"/>
      <c r="G82" s="385"/>
      <c r="H82" s="385"/>
      <c r="I82" s="385"/>
      <c r="J82" s="385"/>
      <c r="K82" s="385"/>
      <c r="L82" s="385"/>
      <c r="M82" s="385"/>
      <c r="N82" s="385"/>
      <c r="O82" s="385"/>
      <c r="P82" s="385"/>
      <c r="Q82" s="385"/>
      <c r="R82" s="385"/>
      <c r="S82" s="385"/>
      <c r="T82" s="385"/>
      <c r="U82" s="385"/>
    </row>
    <row r="83" spans="1:21" ht="12.75" customHeight="1">
      <c r="A83" s="385"/>
      <c r="B83" s="385"/>
      <c r="C83" s="385"/>
      <c r="D83" s="385"/>
      <c r="E83" s="385"/>
      <c r="F83" s="385"/>
      <c r="G83" s="385"/>
      <c r="H83" s="385"/>
      <c r="I83" s="385"/>
      <c r="J83" s="385"/>
      <c r="K83" s="385"/>
      <c r="L83" s="385"/>
      <c r="M83" s="385"/>
      <c r="N83" s="385"/>
      <c r="O83" s="385"/>
      <c r="P83" s="385"/>
      <c r="Q83" s="385"/>
      <c r="R83" s="385"/>
      <c r="S83" s="385"/>
      <c r="T83" s="385"/>
      <c r="U83" s="385"/>
    </row>
    <row r="84" spans="1:21" ht="12.75" customHeight="1">
      <c r="A84" s="385"/>
      <c r="B84" s="385"/>
      <c r="C84" s="385"/>
      <c r="D84" s="385"/>
      <c r="E84" s="385"/>
      <c r="F84" s="385"/>
      <c r="G84" s="385"/>
      <c r="H84" s="385"/>
      <c r="I84" s="385"/>
      <c r="J84" s="385"/>
      <c r="K84" s="385"/>
      <c r="L84" s="385"/>
      <c r="M84" s="385"/>
      <c r="N84" s="385"/>
      <c r="O84" s="385"/>
      <c r="P84" s="385"/>
      <c r="Q84" s="385"/>
      <c r="R84" s="385"/>
      <c r="S84" s="385"/>
      <c r="T84" s="385"/>
      <c r="U84" s="385"/>
    </row>
    <row r="85" spans="1:21" ht="12.75" customHeight="1">
      <c r="A85" s="385"/>
      <c r="B85" s="385"/>
      <c r="C85" s="385"/>
      <c r="D85" s="385"/>
      <c r="E85" s="385"/>
      <c r="F85" s="385"/>
      <c r="G85" s="385"/>
      <c r="H85" s="385"/>
      <c r="I85" s="385"/>
      <c r="J85" s="385"/>
      <c r="K85" s="385"/>
      <c r="L85" s="385"/>
      <c r="M85" s="385"/>
      <c r="N85" s="385"/>
      <c r="O85" s="385"/>
      <c r="P85" s="385"/>
      <c r="Q85" s="385"/>
      <c r="R85" s="385"/>
      <c r="S85" s="385"/>
      <c r="T85" s="385"/>
      <c r="U85" s="385"/>
    </row>
    <row r="86" spans="1:21" ht="12.75" customHeight="1">
      <c r="A86" s="385"/>
      <c r="B86" s="385"/>
      <c r="C86" s="385"/>
      <c r="D86" s="385"/>
      <c r="E86" s="385"/>
      <c r="F86" s="385"/>
      <c r="G86" s="385"/>
      <c r="H86" s="385"/>
      <c r="I86" s="385"/>
      <c r="J86" s="385"/>
      <c r="K86" s="385"/>
      <c r="L86" s="385"/>
      <c r="M86" s="385"/>
      <c r="N86" s="385"/>
      <c r="O86" s="385"/>
      <c r="P86" s="385"/>
      <c r="Q86" s="385"/>
      <c r="R86" s="385"/>
      <c r="S86" s="385"/>
      <c r="T86" s="385"/>
      <c r="U86" s="385"/>
    </row>
    <row r="87" spans="1:21" ht="12.75" customHeight="1">
      <c r="A87" s="385"/>
      <c r="B87" s="385"/>
      <c r="C87" s="385"/>
      <c r="D87" s="385"/>
      <c r="E87" s="385"/>
      <c r="F87" s="385"/>
      <c r="G87" s="385"/>
      <c r="H87" s="385"/>
      <c r="I87" s="385"/>
      <c r="J87" s="385"/>
      <c r="K87" s="385"/>
      <c r="L87" s="385"/>
      <c r="M87" s="385"/>
      <c r="N87" s="385"/>
      <c r="O87" s="385"/>
      <c r="P87" s="385"/>
      <c r="Q87" s="385"/>
      <c r="R87" s="385"/>
      <c r="S87" s="385"/>
      <c r="T87" s="385"/>
      <c r="U87" s="385"/>
    </row>
    <row r="88" spans="1:21" ht="12.75" customHeight="1">
      <c r="A88" s="385"/>
      <c r="B88" s="385"/>
      <c r="C88" s="385"/>
      <c r="D88" s="385"/>
      <c r="E88" s="385"/>
      <c r="F88" s="385"/>
      <c r="G88" s="385"/>
      <c r="H88" s="385"/>
      <c r="I88" s="385"/>
      <c r="J88" s="385"/>
      <c r="K88" s="385"/>
      <c r="L88" s="385"/>
      <c r="M88" s="385"/>
      <c r="N88" s="385"/>
      <c r="O88" s="385"/>
      <c r="P88" s="385"/>
      <c r="Q88" s="385"/>
      <c r="R88" s="385"/>
      <c r="S88" s="385"/>
      <c r="T88" s="385"/>
      <c r="U88" s="385"/>
    </row>
    <row r="89" spans="1:21" ht="12.75" customHeight="1">
      <c r="A89" s="385"/>
      <c r="B89" s="385"/>
      <c r="C89" s="385"/>
      <c r="D89" s="385"/>
      <c r="E89" s="385"/>
      <c r="F89" s="385"/>
      <c r="G89" s="385"/>
      <c r="H89" s="385"/>
      <c r="I89" s="385"/>
      <c r="J89" s="385"/>
      <c r="K89" s="385"/>
      <c r="L89" s="385"/>
      <c r="M89" s="385"/>
      <c r="N89" s="385"/>
      <c r="O89" s="385"/>
      <c r="P89" s="385"/>
      <c r="Q89" s="385"/>
      <c r="R89" s="385"/>
      <c r="S89" s="385"/>
      <c r="T89" s="385"/>
      <c r="U89" s="385"/>
    </row>
    <row r="90" spans="1:21" ht="12.75" customHeight="1">
      <c r="A90" s="385"/>
      <c r="B90" s="385"/>
      <c r="C90" s="385"/>
      <c r="D90" s="385"/>
      <c r="E90" s="385"/>
      <c r="F90" s="385"/>
      <c r="G90" s="385"/>
      <c r="H90" s="385"/>
      <c r="I90" s="385"/>
      <c r="J90" s="385"/>
      <c r="K90" s="385"/>
      <c r="L90" s="385"/>
      <c r="M90" s="385"/>
      <c r="N90" s="385"/>
      <c r="O90" s="385"/>
      <c r="P90" s="385"/>
      <c r="Q90" s="385"/>
      <c r="R90" s="385"/>
      <c r="S90" s="385"/>
      <c r="T90" s="385"/>
      <c r="U90" s="385"/>
    </row>
    <row r="91" spans="1:21" ht="12.75" customHeight="1">
      <c r="A91" s="385"/>
      <c r="B91" s="385"/>
      <c r="C91" s="385"/>
      <c r="D91" s="385"/>
      <c r="E91" s="385"/>
      <c r="F91" s="385"/>
      <c r="G91" s="385"/>
      <c r="H91" s="385"/>
      <c r="I91" s="385"/>
      <c r="J91" s="385"/>
      <c r="K91" s="385"/>
      <c r="L91" s="385"/>
      <c r="M91" s="385"/>
      <c r="N91" s="385"/>
      <c r="O91" s="385"/>
      <c r="P91" s="385"/>
      <c r="Q91" s="385"/>
      <c r="R91" s="385"/>
      <c r="S91" s="385"/>
      <c r="T91" s="385"/>
      <c r="U91" s="385"/>
    </row>
    <row r="92" spans="1:21" ht="12.75" customHeight="1">
      <c r="A92" s="385"/>
      <c r="B92" s="385"/>
      <c r="C92" s="385"/>
      <c r="D92" s="385"/>
      <c r="E92" s="385"/>
      <c r="F92" s="385"/>
      <c r="G92" s="385"/>
      <c r="H92" s="385"/>
      <c r="I92" s="385"/>
      <c r="J92" s="385"/>
      <c r="K92" s="385"/>
      <c r="L92" s="385"/>
      <c r="M92" s="385"/>
      <c r="N92" s="385"/>
      <c r="O92" s="385"/>
      <c r="P92" s="385"/>
      <c r="Q92" s="385"/>
      <c r="R92" s="385"/>
      <c r="S92" s="385"/>
      <c r="T92" s="385"/>
      <c r="U92" s="385"/>
    </row>
    <row r="93" spans="1:21" ht="12.75" customHeight="1">
      <c r="A93" s="385"/>
      <c r="B93" s="385"/>
      <c r="C93" s="385"/>
      <c r="D93" s="385"/>
      <c r="E93" s="385"/>
      <c r="F93" s="385"/>
      <c r="G93" s="385"/>
      <c r="H93" s="385"/>
      <c r="I93" s="385"/>
      <c r="J93" s="385"/>
      <c r="K93" s="385"/>
      <c r="L93" s="385"/>
      <c r="M93" s="385"/>
      <c r="N93" s="385"/>
      <c r="O93" s="385"/>
      <c r="P93" s="385"/>
      <c r="Q93" s="385"/>
      <c r="R93" s="385"/>
      <c r="S93" s="385"/>
      <c r="T93" s="385"/>
      <c r="U93" s="385"/>
    </row>
    <row r="94" spans="1:21" ht="12.75" customHeight="1">
      <c r="A94" s="385"/>
      <c r="B94" s="385"/>
      <c r="C94" s="385"/>
      <c r="D94" s="385"/>
      <c r="E94" s="385"/>
      <c r="F94" s="385"/>
      <c r="G94" s="385"/>
      <c r="H94" s="385"/>
      <c r="I94" s="385"/>
      <c r="J94" s="385"/>
      <c r="K94" s="385"/>
      <c r="L94" s="385"/>
      <c r="M94" s="385"/>
      <c r="N94" s="385"/>
      <c r="O94" s="385"/>
      <c r="P94" s="385"/>
      <c r="Q94" s="385"/>
      <c r="R94" s="385"/>
      <c r="S94" s="385"/>
      <c r="T94" s="385"/>
      <c r="U94" s="385"/>
    </row>
    <row r="95" spans="1:21" ht="12.75" customHeight="1">
      <c r="A95" s="385"/>
      <c r="B95" s="385"/>
      <c r="C95" s="385"/>
      <c r="D95" s="385"/>
      <c r="E95" s="385"/>
      <c r="F95" s="385"/>
      <c r="G95" s="385"/>
      <c r="H95" s="385"/>
      <c r="I95" s="385"/>
      <c r="J95" s="385"/>
      <c r="K95" s="385"/>
      <c r="L95" s="385"/>
      <c r="M95" s="385"/>
      <c r="N95" s="385"/>
      <c r="O95" s="385"/>
      <c r="P95" s="385"/>
      <c r="Q95" s="385"/>
      <c r="R95" s="385"/>
      <c r="S95" s="385"/>
      <c r="T95" s="385"/>
      <c r="U95" s="385"/>
    </row>
    <row r="96" spans="1:21" ht="12.75" customHeight="1">
      <c r="A96" s="385"/>
      <c r="B96" s="385"/>
      <c r="C96" s="385"/>
      <c r="D96" s="385"/>
      <c r="E96" s="385"/>
      <c r="F96" s="385"/>
      <c r="G96" s="385"/>
      <c r="H96" s="385"/>
      <c r="I96" s="385"/>
      <c r="J96" s="385"/>
      <c r="K96" s="385"/>
      <c r="L96" s="385"/>
      <c r="M96" s="385"/>
      <c r="N96" s="385"/>
      <c r="O96" s="385"/>
      <c r="P96" s="385"/>
      <c r="Q96" s="385"/>
      <c r="R96" s="385"/>
      <c r="S96" s="385"/>
      <c r="T96" s="385"/>
      <c r="U96" s="385"/>
    </row>
    <row r="97" spans="1:21" ht="12.75" customHeight="1">
      <c r="A97" s="385"/>
      <c r="B97" s="385"/>
      <c r="C97" s="385"/>
      <c r="D97" s="385"/>
      <c r="E97" s="385"/>
      <c r="F97" s="385"/>
      <c r="G97" s="385"/>
      <c r="H97" s="385"/>
      <c r="I97" s="385"/>
      <c r="J97" s="385"/>
      <c r="K97" s="385"/>
      <c r="L97" s="385"/>
      <c r="M97" s="385"/>
      <c r="N97" s="385"/>
      <c r="O97" s="385"/>
      <c r="P97" s="385"/>
      <c r="Q97" s="385"/>
      <c r="R97" s="385"/>
      <c r="S97" s="385"/>
      <c r="T97" s="385"/>
      <c r="U97" s="385"/>
    </row>
    <row r="98" spans="1:21" ht="12.75" customHeight="1">
      <c r="A98" s="385"/>
      <c r="B98" s="385"/>
      <c r="C98" s="385"/>
      <c r="D98" s="385"/>
      <c r="E98" s="385"/>
      <c r="F98" s="385"/>
      <c r="G98" s="385"/>
      <c r="H98" s="385"/>
      <c r="I98" s="385"/>
      <c r="J98" s="385"/>
      <c r="K98" s="385"/>
      <c r="L98" s="385"/>
      <c r="M98" s="385"/>
      <c r="N98" s="385"/>
      <c r="O98" s="385"/>
      <c r="P98" s="385"/>
      <c r="Q98" s="385"/>
      <c r="R98" s="385"/>
      <c r="S98" s="385"/>
      <c r="T98" s="385"/>
      <c r="U98" s="385"/>
    </row>
    <row r="99" spans="1:21" ht="12.75" customHeight="1">
      <c r="A99" s="385"/>
      <c r="B99" s="385"/>
      <c r="C99" s="385"/>
      <c r="D99" s="385"/>
      <c r="E99" s="385"/>
      <c r="F99" s="385"/>
      <c r="G99" s="385"/>
      <c r="H99" s="385"/>
      <c r="I99" s="385"/>
      <c r="J99" s="385"/>
      <c r="K99" s="385"/>
      <c r="L99" s="385"/>
      <c r="M99" s="385"/>
      <c r="N99" s="385"/>
      <c r="O99" s="385"/>
      <c r="P99" s="385"/>
      <c r="Q99" s="385"/>
      <c r="R99" s="385"/>
      <c r="S99" s="385"/>
      <c r="T99" s="385"/>
      <c r="U99" s="385"/>
    </row>
    <row r="100" spans="1:21" ht="12.75" customHeight="1">
      <c r="A100" s="385"/>
      <c r="B100" s="385"/>
      <c r="C100" s="385"/>
      <c r="D100" s="385"/>
      <c r="E100" s="385"/>
      <c r="F100" s="385"/>
      <c r="G100" s="385"/>
      <c r="H100" s="385"/>
      <c r="I100" s="385"/>
      <c r="J100" s="385"/>
      <c r="K100" s="385"/>
      <c r="L100" s="385"/>
      <c r="M100" s="385"/>
      <c r="N100" s="385"/>
      <c r="O100" s="385"/>
      <c r="P100" s="385"/>
      <c r="Q100" s="385"/>
      <c r="R100" s="385"/>
      <c r="S100" s="385"/>
      <c r="T100" s="385"/>
      <c r="U100" s="385"/>
    </row>
    <row r="101" spans="1:21" ht="12.75" customHeight="1">
      <c r="A101" s="385"/>
      <c r="B101" s="385"/>
      <c r="C101" s="385"/>
      <c r="D101" s="385"/>
      <c r="E101" s="385"/>
      <c r="F101" s="385"/>
      <c r="G101" s="385"/>
      <c r="H101" s="385"/>
      <c r="I101" s="385"/>
      <c r="J101" s="385"/>
      <c r="K101" s="385"/>
      <c r="L101" s="385"/>
      <c r="M101" s="385"/>
      <c r="N101" s="385"/>
      <c r="O101" s="385"/>
      <c r="P101" s="385"/>
      <c r="Q101" s="385"/>
      <c r="R101" s="385"/>
      <c r="S101" s="385"/>
      <c r="T101" s="385"/>
      <c r="U101" s="385"/>
    </row>
    <row r="102" spans="1:21" ht="12.75" customHeight="1">
      <c r="A102" s="385"/>
      <c r="B102" s="385"/>
      <c r="C102" s="385"/>
      <c r="D102" s="385"/>
      <c r="E102" s="385"/>
      <c r="F102" s="385"/>
      <c r="G102" s="385"/>
      <c r="H102" s="385"/>
      <c r="I102" s="385"/>
      <c r="J102" s="385"/>
      <c r="K102" s="385"/>
      <c r="L102" s="385"/>
      <c r="M102" s="385"/>
      <c r="N102" s="385"/>
      <c r="O102" s="385"/>
      <c r="P102" s="385"/>
      <c r="Q102" s="385"/>
      <c r="R102" s="385"/>
      <c r="S102" s="385"/>
      <c r="T102" s="385"/>
      <c r="U102" s="385"/>
    </row>
    <row r="103" spans="1:21" ht="12.75" customHeight="1">
      <c r="A103" s="385"/>
      <c r="B103" s="385"/>
      <c r="C103" s="385"/>
      <c r="D103" s="385"/>
      <c r="E103" s="385"/>
      <c r="F103" s="385"/>
      <c r="G103" s="385"/>
      <c r="H103" s="385"/>
      <c r="I103" s="385"/>
      <c r="J103" s="385"/>
      <c r="K103" s="385"/>
      <c r="L103" s="385"/>
      <c r="M103" s="385"/>
      <c r="N103" s="385"/>
      <c r="O103" s="385"/>
      <c r="P103" s="385"/>
      <c r="Q103" s="385"/>
      <c r="R103" s="385"/>
      <c r="S103" s="385"/>
      <c r="T103" s="385"/>
      <c r="U103" s="385"/>
    </row>
    <row r="104" spans="1:21" ht="12.75" customHeight="1">
      <c r="A104" s="385"/>
      <c r="B104" s="385"/>
      <c r="C104" s="385"/>
      <c r="D104" s="385"/>
      <c r="E104" s="385"/>
      <c r="F104" s="385"/>
      <c r="G104" s="385"/>
      <c r="H104" s="385"/>
      <c r="I104" s="385"/>
      <c r="J104" s="385"/>
      <c r="K104" s="385"/>
      <c r="L104" s="385"/>
      <c r="M104" s="385"/>
      <c r="N104" s="385"/>
      <c r="O104" s="385"/>
      <c r="P104" s="385"/>
      <c r="Q104" s="385"/>
      <c r="R104" s="385"/>
      <c r="S104" s="385"/>
      <c r="T104" s="385"/>
      <c r="U104" s="385"/>
    </row>
    <row r="105" spans="1:21" ht="12.75" customHeight="1">
      <c r="A105" s="385"/>
      <c r="B105" s="385"/>
      <c r="C105" s="385"/>
      <c r="D105" s="385"/>
      <c r="E105" s="385"/>
      <c r="F105" s="385"/>
      <c r="G105" s="385"/>
      <c r="H105" s="385"/>
      <c r="I105" s="385"/>
      <c r="J105" s="385"/>
      <c r="K105" s="385"/>
      <c r="L105" s="385"/>
      <c r="M105" s="385"/>
      <c r="N105" s="385"/>
      <c r="O105" s="385"/>
      <c r="P105" s="385"/>
      <c r="Q105" s="385"/>
      <c r="R105" s="385"/>
      <c r="S105" s="385"/>
      <c r="T105" s="385"/>
      <c r="U105" s="385"/>
    </row>
    <row r="106" spans="1:21" ht="12.75" customHeight="1">
      <c r="A106" s="385"/>
      <c r="B106" s="385"/>
      <c r="C106" s="385"/>
      <c r="D106" s="385"/>
      <c r="E106" s="385"/>
      <c r="F106" s="385"/>
      <c r="G106" s="385"/>
      <c r="H106" s="385"/>
      <c r="I106" s="385"/>
      <c r="J106" s="385"/>
      <c r="K106" s="385"/>
      <c r="L106" s="385"/>
      <c r="M106" s="385"/>
      <c r="N106" s="385"/>
      <c r="O106" s="385"/>
      <c r="P106" s="385"/>
      <c r="Q106" s="385"/>
      <c r="R106" s="385"/>
      <c r="S106" s="385"/>
      <c r="T106" s="385"/>
      <c r="U106" s="385"/>
    </row>
    <row r="107" spans="1:21" ht="12.75" customHeight="1">
      <c r="A107" s="385"/>
      <c r="B107" s="385"/>
      <c r="C107" s="385"/>
      <c r="D107" s="385"/>
      <c r="E107" s="385"/>
      <c r="F107" s="385"/>
      <c r="G107" s="385"/>
      <c r="H107" s="385"/>
      <c r="I107" s="385"/>
      <c r="J107" s="385"/>
      <c r="K107" s="385"/>
      <c r="L107" s="385"/>
      <c r="M107" s="385"/>
      <c r="N107" s="385"/>
      <c r="O107" s="385"/>
      <c r="P107" s="385"/>
      <c r="Q107" s="385"/>
      <c r="R107" s="385"/>
      <c r="S107" s="385"/>
      <c r="T107" s="385"/>
      <c r="U107" s="385"/>
    </row>
    <row r="108" spans="1:21" ht="12.75" customHeight="1">
      <c r="A108" s="385"/>
      <c r="B108" s="385"/>
      <c r="C108" s="385"/>
      <c r="D108" s="385"/>
      <c r="E108" s="385"/>
      <c r="F108" s="385"/>
      <c r="G108" s="385"/>
      <c r="H108" s="385"/>
      <c r="I108" s="385"/>
      <c r="J108" s="385"/>
      <c r="K108" s="385"/>
      <c r="L108" s="385"/>
      <c r="M108" s="385"/>
      <c r="N108" s="385"/>
      <c r="O108" s="385"/>
      <c r="P108" s="385"/>
      <c r="Q108" s="385"/>
      <c r="R108" s="385"/>
      <c r="S108" s="385"/>
      <c r="T108" s="385"/>
      <c r="U108" s="385"/>
    </row>
    <row r="109" spans="1:21" ht="12.75" customHeight="1">
      <c r="A109" s="385"/>
      <c r="B109" s="385"/>
      <c r="C109" s="385"/>
      <c r="D109" s="385"/>
      <c r="E109" s="385"/>
      <c r="F109" s="385"/>
      <c r="G109" s="385"/>
      <c r="H109" s="385"/>
      <c r="I109" s="385"/>
      <c r="J109" s="385"/>
      <c r="K109" s="385"/>
      <c r="L109" s="385"/>
      <c r="M109" s="385"/>
      <c r="N109" s="385"/>
      <c r="O109" s="385"/>
      <c r="P109" s="385"/>
      <c r="Q109" s="385"/>
      <c r="R109" s="385"/>
      <c r="S109" s="385"/>
      <c r="T109" s="385"/>
      <c r="U109" s="385"/>
    </row>
    <row r="110" spans="1:21" ht="12.75" customHeight="1">
      <c r="A110" s="385"/>
      <c r="B110" s="385"/>
      <c r="C110" s="385"/>
      <c r="D110" s="385"/>
      <c r="E110" s="385"/>
      <c r="F110" s="385"/>
      <c r="G110" s="385"/>
      <c r="H110" s="385"/>
      <c r="I110" s="385"/>
      <c r="J110" s="385"/>
      <c r="K110" s="385"/>
      <c r="L110" s="385"/>
      <c r="M110" s="385"/>
      <c r="N110" s="385"/>
      <c r="O110" s="385"/>
      <c r="P110" s="385"/>
      <c r="Q110" s="385"/>
      <c r="R110" s="385"/>
      <c r="S110" s="385"/>
      <c r="T110" s="385"/>
      <c r="U110" s="385"/>
    </row>
    <row r="111" spans="1:21" ht="12.75" customHeight="1">
      <c r="A111" s="385"/>
      <c r="B111" s="385"/>
      <c r="C111" s="385"/>
      <c r="D111" s="385"/>
      <c r="E111" s="385"/>
      <c r="F111" s="385"/>
      <c r="G111" s="385"/>
      <c r="H111" s="385"/>
      <c r="I111" s="385"/>
      <c r="J111" s="385"/>
      <c r="K111" s="385"/>
      <c r="L111" s="385"/>
      <c r="M111" s="385"/>
      <c r="N111" s="385"/>
      <c r="O111" s="385"/>
      <c r="P111" s="385"/>
      <c r="Q111" s="385"/>
      <c r="R111" s="385"/>
      <c r="S111" s="385"/>
      <c r="T111" s="385"/>
      <c r="U111" s="385"/>
    </row>
    <row r="112" spans="1:21" ht="12.75" customHeight="1">
      <c r="A112" s="385"/>
      <c r="B112" s="385"/>
      <c r="C112" s="385"/>
      <c r="D112" s="385"/>
      <c r="E112" s="385"/>
      <c r="F112" s="385"/>
      <c r="G112" s="385"/>
      <c r="H112" s="385"/>
      <c r="I112" s="385"/>
      <c r="J112" s="385"/>
      <c r="K112" s="385"/>
      <c r="L112" s="385"/>
      <c r="M112" s="385"/>
      <c r="N112" s="385"/>
      <c r="O112" s="385"/>
      <c r="P112" s="385"/>
      <c r="Q112" s="385"/>
      <c r="R112" s="385"/>
      <c r="S112" s="385"/>
      <c r="T112" s="385"/>
      <c r="U112" s="385"/>
    </row>
    <row r="113" spans="1:21" ht="12.75" customHeight="1">
      <c r="A113" s="385"/>
      <c r="B113" s="385"/>
      <c r="C113" s="385"/>
      <c r="D113" s="385"/>
      <c r="E113" s="385"/>
      <c r="F113" s="385"/>
      <c r="G113" s="385"/>
      <c r="H113" s="385"/>
      <c r="I113" s="385"/>
      <c r="J113" s="385"/>
      <c r="K113" s="385"/>
      <c r="L113" s="385"/>
      <c r="M113" s="385"/>
      <c r="N113" s="385"/>
      <c r="O113" s="385"/>
      <c r="P113" s="385"/>
      <c r="Q113" s="385"/>
      <c r="R113" s="385"/>
      <c r="S113" s="385"/>
      <c r="T113" s="385"/>
      <c r="U113" s="385"/>
    </row>
    <row r="114" spans="1:21" ht="12.75" customHeight="1">
      <c r="A114" s="385"/>
      <c r="B114" s="385"/>
      <c r="C114" s="385"/>
      <c r="D114" s="385"/>
      <c r="E114" s="385"/>
      <c r="F114" s="385"/>
      <c r="G114" s="385"/>
      <c r="H114" s="385"/>
      <c r="I114" s="385"/>
      <c r="J114" s="385"/>
      <c r="K114" s="385"/>
      <c r="L114" s="385"/>
      <c r="M114" s="385"/>
      <c r="N114" s="385"/>
      <c r="O114" s="385"/>
      <c r="P114" s="385"/>
      <c r="Q114" s="385"/>
      <c r="R114" s="385"/>
      <c r="S114" s="385"/>
      <c r="T114" s="385"/>
      <c r="U114" s="385"/>
    </row>
    <row r="115" spans="1:21" ht="12.75" customHeight="1">
      <c r="A115" s="385"/>
      <c r="B115" s="385"/>
      <c r="C115" s="385"/>
      <c r="D115" s="385"/>
      <c r="E115" s="385"/>
      <c r="F115" s="385"/>
      <c r="G115" s="385"/>
      <c r="H115" s="385"/>
      <c r="I115" s="385"/>
      <c r="J115" s="385"/>
      <c r="K115" s="385"/>
      <c r="L115" s="385"/>
      <c r="M115" s="385"/>
      <c r="N115" s="385"/>
      <c r="O115" s="385"/>
      <c r="P115" s="385"/>
      <c r="Q115" s="385"/>
      <c r="R115" s="385"/>
      <c r="S115" s="385"/>
      <c r="T115" s="385"/>
      <c r="U115" s="385"/>
    </row>
    <row r="116" spans="1:21" ht="12.75" customHeight="1">
      <c r="A116" s="385"/>
      <c r="B116" s="385"/>
      <c r="C116" s="385"/>
      <c r="D116" s="385"/>
      <c r="E116" s="385"/>
      <c r="F116" s="385"/>
      <c r="G116" s="385"/>
      <c r="H116" s="385"/>
      <c r="I116" s="385"/>
      <c r="J116" s="385"/>
      <c r="K116" s="385"/>
      <c r="L116" s="385"/>
      <c r="M116" s="385"/>
      <c r="N116" s="385"/>
      <c r="O116" s="385"/>
      <c r="P116" s="385"/>
      <c r="Q116" s="385"/>
      <c r="R116" s="385"/>
      <c r="S116" s="385"/>
      <c r="T116" s="385"/>
      <c r="U116" s="385"/>
    </row>
    <row r="117" spans="1:21" ht="12.75" customHeight="1">
      <c r="A117" s="385"/>
      <c r="B117" s="385"/>
      <c r="C117" s="385"/>
      <c r="D117" s="385"/>
      <c r="E117" s="385"/>
      <c r="F117" s="385"/>
      <c r="G117" s="385"/>
      <c r="H117" s="385"/>
      <c r="I117" s="385"/>
      <c r="J117" s="385"/>
      <c r="K117" s="385"/>
      <c r="L117" s="385"/>
      <c r="M117" s="385"/>
      <c r="N117" s="385"/>
      <c r="O117" s="385"/>
      <c r="P117" s="385"/>
      <c r="Q117" s="385"/>
      <c r="R117" s="385"/>
      <c r="S117" s="385"/>
      <c r="T117" s="385"/>
      <c r="U117" s="385"/>
    </row>
    <row r="118" spans="1:21" ht="12.75" customHeight="1">
      <c r="A118" s="385"/>
      <c r="B118" s="385"/>
      <c r="C118" s="385"/>
      <c r="D118" s="385"/>
      <c r="E118" s="385"/>
      <c r="F118" s="385"/>
      <c r="G118" s="385"/>
      <c r="H118" s="385"/>
      <c r="I118" s="385"/>
      <c r="J118" s="385"/>
      <c r="K118" s="385"/>
      <c r="L118" s="385"/>
      <c r="M118" s="385"/>
      <c r="N118" s="385"/>
      <c r="O118" s="385"/>
      <c r="P118" s="385"/>
      <c r="Q118" s="385"/>
      <c r="R118" s="385"/>
      <c r="S118" s="385"/>
      <c r="T118" s="385"/>
      <c r="U118" s="385"/>
    </row>
    <row r="119" spans="1:21" ht="12.75" customHeight="1">
      <c r="A119" s="385"/>
      <c r="B119" s="385"/>
      <c r="C119" s="385"/>
      <c r="D119" s="385"/>
      <c r="E119" s="385"/>
      <c r="F119" s="385"/>
      <c r="G119" s="385"/>
      <c r="H119" s="385"/>
      <c r="I119" s="385"/>
      <c r="J119" s="385"/>
      <c r="K119" s="385"/>
      <c r="L119" s="385"/>
      <c r="M119" s="385"/>
      <c r="N119" s="385"/>
      <c r="O119" s="385"/>
      <c r="P119" s="385"/>
      <c r="Q119" s="385"/>
      <c r="R119" s="385"/>
      <c r="S119" s="385"/>
      <c r="T119" s="385"/>
      <c r="U119" s="385"/>
    </row>
    <row r="120" spans="1:21" ht="12.75" customHeight="1">
      <c r="A120" s="385"/>
      <c r="B120" s="385"/>
      <c r="C120" s="385"/>
      <c r="D120" s="385"/>
      <c r="E120" s="385"/>
      <c r="F120" s="385"/>
      <c r="G120" s="385"/>
      <c r="H120" s="385"/>
      <c r="I120" s="385"/>
      <c r="J120" s="385"/>
      <c r="K120" s="385"/>
      <c r="L120" s="385"/>
      <c r="M120" s="385"/>
      <c r="N120" s="385"/>
      <c r="O120" s="385"/>
      <c r="P120" s="385"/>
      <c r="Q120" s="385"/>
      <c r="R120" s="385"/>
      <c r="S120" s="385"/>
      <c r="T120" s="385"/>
      <c r="U120" s="385"/>
    </row>
    <row r="121" spans="1:21" ht="12.75" customHeight="1">
      <c r="A121" s="385"/>
      <c r="B121" s="385"/>
      <c r="C121" s="385"/>
      <c r="D121" s="385"/>
      <c r="E121" s="385"/>
      <c r="F121" s="385"/>
      <c r="G121" s="385"/>
      <c r="H121" s="385"/>
      <c r="I121" s="385"/>
      <c r="J121" s="385"/>
      <c r="K121" s="385"/>
      <c r="L121" s="385"/>
      <c r="M121" s="385"/>
      <c r="N121" s="385"/>
      <c r="O121" s="385"/>
      <c r="P121" s="385"/>
      <c r="Q121" s="385"/>
      <c r="R121" s="385"/>
      <c r="S121" s="385"/>
      <c r="T121" s="385"/>
      <c r="U121" s="385"/>
    </row>
    <row r="122" spans="1:21" ht="12.75" customHeight="1">
      <c r="A122" s="385"/>
      <c r="B122" s="385"/>
      <c r="C122" s="385"/>
      <c r="D122" s="385"/>
      <c r="E122" s="385"/>
      <c r="F122" s="385"/>
      <c r="G122" s="385"/>
      <c r="H122" s="385"/>
      <c r="I122" s="385"/>
      <c r="J122" s="385"/>
      <c r="K122" s="385"/>
      <c r="L122" s="385"/>
      <c r="M122" s="385"/>
      <c r="N122" s="385"/>
      <c r="O122" s="385"/>
      <c r="P122" s="385"/>
      <c r="Q122" s="385"/>
      <c r="R122" s="385"/>
      <c r="S122" s="385"/>
      <c r="T122" s="385"/>
      <c r="U122" s="385"/>
    </row>
    <row r="123" spans="1:21" ht="12.75" customHeight="1">
      <c r="A123" s="385"/>
      <c r="B123" s="385"/>
      <c r="C123" s="385"/>
      <c r="D123" s="385"/>
      <c r="E123" s="385"/>
      <c r="F123" s="385"/>
      <c r="G123" s="385"/>
      <c r="H123" s="385"/>
      <c r="I123" s="385"/>
      <c r="J123" s="385"/>
      <c r="K123" s="385"/>
      <c r="L123" s="385"/>
      <c r="M123" s="385"/>
      <c r="N123" s="385"/>
      <c r="O123" s="385"/>
      <c r="P123" s="385"/>
      <c r="Q123" s="385"/>
      <c r="R123" s="385"/>
      <c r="S123" s="385"/>
      <c r="T123" s="385"/>
      <c r="U123" s="385"/>
    </row>
    <row r="124" spans="1:21" ht="12.75" customHeight="1">
      <c r="A124" s="385"/>
      <c r="B124" s="385"/>
      <c r="C124" s="385"/>
      <c r="D124" s="385"/>
      <c r="E124" s="385"/>
      <c r="F124" s="385"/>
      <c r="G124" s="385"/>
      <c r="H124" s="385"/>
      <c r="I124" s="385"/>
      <c r="J124" s="385"/>
      <c r="K124" s="385"/>
      <c r="L124" s="385"/>
      <c r="M124" s="385"/>
      <c r="N124" s="385"/>
      <c r="O124" s="385"/>
      <c r="P124" s="385"/>
      <c r="Q124" s="385"/>
      <c r="R124" s="385"/>
      <c r="S124" s="385"/>
      <c r="T124" s="385"/>
      <c r="U124" s="385"/>
    </row>
    <row r="125" spans="1:21" ht="12.75" customHeight="1">
      <c r="A125" s="385"/>
      <c r="B125" s="385"/>
      <c r="C125" s="385"/>
      <c r="D125" s="385"/>
      <c r="E125" s="385"/>
      <c r="F125" s="385"/>
      <c r="G125" s="385"/>
      <c r="H125" s="385"/>
      <c r="I125" s="385"/>
      <c r="J125" s="385"/>
      <c r="K125" s="385"/>
      <c r="L125" s="385"/>
      <c r="M125" s="385"/>
      <c r="N125" s="385"/>
      <c r="O125" s="385"/>
      <c r="P125" s="385"/>
      <c r="Q125" s="385"/>
      <c r="R125" s="385"/>
      <c r="S125" s="385"/>
      <c r="T125" s="385"/>
      <c r="U125" s="385"/>
    </row>
    <row r="126" spans="1:21" ht="12.75" customHeight="1">
      <c r="A126" s="385"/>
      <c r="B126" s="385"/>
      <c r="C126" s="385"/>
      <c r="D126" s="385"/>
      <c r="E126" s="385"/>
      <c r="F126" s="385"/>
      <c r="G126" s="385"/>
      <c r="H126" s="385"/>
      <c r="I126" s="385"/>
      <c r="J126" s="385"/>
      <c r="K126" s="385"/>
      <c r="L126" s="385"/>
      <c r="M126" s="385"/>
      <c r="N126" s="385"/>
      <c r="O126" s="385"/>
      <c r="P126" s="385"/>
      <c r="Q126" s="385"/>
      <c r="R126" s="385"/>
      <c r="S126" s="385"/>
      <c r="T126" s="385"/>
      <c r="U126" s="385"/>
    </row>
    <row r="127" spans="1:21" ht="12.75" customHeight="1">
      <c r="A127" s="385"/>
      <c r="B127" s="385"/>
      <c r="C127" s="385"/>
      <c r="D127" s="385"/>
      <c r="E127" s="385"/>
      <c r="F127" s="385"/>
      <c r="G127" s="385"/>
      <c r="H127" s="385"/>
      <c r="I127" s="385"/>
      <c r="J127" s="385"/>
      <c r="K127" s="385"/>
      <c r="L127" s="385"/>
      <c r="M127" s="385"/>
      <c r="N127" s="385"/>
      <c r="O127" s="385"/>
      <c r="P127" s="385"/>
      <c r="Q127" s="385"/>
      <c r="R127" s="385"/>
      <c r="S127" s="385"/>
      <c r="T127" s="385"/>
      <c r="U127" s="385"/>
    </row>
    <row r="128" spans="1:21" ht="12.75" customHeight="1">
      <c r="A128" s="385"/>
      <c r="B128" s="385"/>
      <c r="C128" s="385"/>
      <c r="D128" s="385"/>
      <c r="E128" s="385"/>
      <c r="F128" s="385"/>
      <c r="G128" s="385"/>
      <c r="H128" s="385"/>
      <c r="I128" s="385"/>
      <c r="J128" s="385"/>
      <c r="K128" s="385"/>
      <c r="L128" s="385"/>
      <c r="M128" s="385"/>
      <c r="N128" s="385"/>
      <c r="O128" s="385"/>
      <c r="P128" s="385"/>
      <c r="Q128" s="385"/>
      <c r="R128" s="385"/>
      <c r="S128" s="385"/>
      <c r="T128" s="385"/>
      <c r="U128" s="385"/>
    </row>
    <row r="129" spans="1:21" ht="12.75" customHeight="1">
      <c r="A129" s="385"/>
      <c r="B129" s="385"/>
      <c r="C129" s="385"/>
      <c r="D129" s="385"/>
      <c r="E129" s="385"/>
      <c r="F129" s="385"/>
      <c r="G129" s="385"/>
      <c r="H129" s="385"/>
      <c r="I129" s="385"/>
      <c r="J129" s="385"/>
      <c r="K129" s="385"/>
      <c r="L129" s="385"/>
      <c r="M129" s="385"/>
      <c r="N129" s="385"/>
      <c r="O129" s="385"/>
      <c r="P129" s="385"/>
      <c r="Q129" s="385"/>
      <c r="R129" s="385"/>
      <c r="S129" s="385"/>
      <c r="T129" s="385"/>
      <c r="U129" s="385"/>
    </row>
    <row r="130" spans="1:21" ht="12.75" customHeight="1">
      <c r="A130" s="385"/>
      <c r="B130" s="385"/>
      <c r="C130" s="385"/>
      <c r="D130" s="385"/>
      <c r="E130" s="385"/>
      <c r="F130" s="385"/>
      <c r="G130" s="385"/>
      <c r="H130" s="385"/>
      <c r="I130" s="385"/>
      <c r="J130" s="385"/>
      <c r="K130" s="385"/>
      <c r="L130" s="385"/>
      <c r="M130" s="385"/>
      <c r="N130" s="385"/>
      <c r="O130" s="385"/>
      <c r="P130" s="385"/>
      <c r="Q130" s="385"/>
      <c r="R130" s="385"/>
      <c r="S130" s="385"/>
      <c r="T130" s="385"/>
      <c r="U130" s="385"/>
    </row>
    <row r="131" spans="1:21" ht="12.75" customHeight="1">
      <c r="A131" s="385"/>
      <c r="B131" s="385"/>
      <c r="C131" s="385"/>
      <c r="D131" s="385"/>
      <c r="E131" s="385"/>
      <c r="F131" s="385"/>
      <c r="G131" s="385"/>
      <c r="H131" s="385"/>
      <c r="I131" s="385"/>
      <c r="J131" s="385"/>
      <c r="K131" s="385"/>
      <c r="L131" s="385"/>
      <c r="M131" s="385"/>
      <c r="N131" s="385"/>
      <c r="O131" s="385"/>
      <c r="P131" s="385"/>
      <c r="Q131" s="385"/>
      <c r="R131" s="385"/>
      <c r="S131" s="385"/>
      <c r="T131" s="385"/>
      <c r="U131" s="385"/>
    </row>
    <row r="132" spans="1:21" ht="12.75" customHeight="1">
      <c r="A132" s="385"/>
      <c r="B132" s="385"/>
      <c r="C132" s="385"/>
      <c r="D132" s="385"/>
      <c r="E132" s="385"/>
      <c r="F132" s="385"/>
      <c r="G132" s="385"/>
      <c r="H132" s="385"/>
      <c r="I132" s="385"/>
      <c r="J132" s="385"/>
      <c r="K132" s="385"/>
      <c r="L132" s="385"/>
      <c r="M132" s="385"/>
      <c r="N132" s="385"/>
      <c r="O132" s="385"/>
      <c r="P132" s="385"/>
      <c r="Q132" s="385"/>
      <c r="R132" s="385"/>
      <c r="S132" s="385"/>
      <c r="T132" s="385"/>
      <c r="U132" s="385"/>
    </row>
    <row r="133" spans="1:21" ht="12.75" customHeight="1">
      <c r="A133" s="385"/>
      <c r="B133" s="385"/>
      <c r="C133" s="385"/>
      <c r="D133" s="385"/>
      <c r="E133" s="385"/>
      <c r="F133" s="385"/>
      <c r="G133" s="385"/>
      <c r="H133" s="385"/>
      <c r="I133" s="385"/>
      <c r="J133" s="385"/>
      <c r="K133" s="385"/>
      <c r="L133" s="385"/>
      <c r="M133" s="385"/>
      <c r="N133" s="385"/>
      <c r="O133" s="385"/>
      <c r="P133" s="385"/>
      <c r="Q133" s="385"/>
      <c r="R133" s="385"/>
      <c r="S133" s="385"/>
      <c r="T133" s="385"/>
      <c r="U133" s="385"/>
    </row>
    <row r="134" spans="1:21" ht="12.75" customHeight="1">
      <c r="A134" s="385"/>
      <c r="B134" s="385"/>
      <c r="C134" s="385"/>
      <c r="D134" s="385"/>
      <c r="E134" s="385"/>
      <c r="F134" s="385"/>
      <c r="G134" s="385"/>
      <c r="H134" s="385"/>
      <c r="I134" s="385"/>
      <c r="J134" s="385"/>
      <c r="K134" s="385"/>
      <c r="L134" s="385"/>
      <c r="M134" s="385"/>
      <c r="N134" s="385"/>
      <c r="O134" s="385"/>
      <c r="P134" s="385"/>
      <c r="Q134" s="385"/>
      <c r="R134" s="385"/>
      <c r="S134" s="385"/>
      <c r="T134" s="385"/>
      <c r="U134" s="385"/>
    </row>
    <row r="135" spans="1:21" ht="12.75" customHeight="1">
      <c r="A135" s="385"/>
      <c r="B135" s="385"/>
      <c r="C135" s="385"/>
      <c r="D135" s="385"/>
      <c r="E135" s="385"/>
      <c r="F135" s="385"/>
      <c r="G135" s="385"/>
      <c r="H135" s="385"/>
      <c r="I135" s="385"/>
      <c r="J135" s="385"/>
      <c r="K135" s="385"/>
      <c r="L135" s="385"/>
      <c r="M135" s="385"/>
      <c r="N135" s="385"/>
      <c r="O135" s="385"/>
      <c r="P135" s="385"/>
      <c r="Q135" s="385"/>
      <c r="R135" s="385"/>
      <c r="S135" s="385"/>
      <c r="T135" s="385"/>
      <c r="U135" s="385"/>
    </row>
    <row r="136" spans="1:21" ht="12.75" customHeight="1">
      <c r="A136" s="385"/>
      <c r="B136" s="385"/>
      <c r="C136" s="385"/>
      <c r="D136" s="385"/>
      <c r="E136" s="385"/>
      <c r="F136" s="385"/>
      <c r="G136" s="385"/>
      <c r="H136" s="385"/>
      <c r="I136" s="385"/>
      <c r="J136" s="385"/>
      <c r="K136" s="385"/>
      <c r="L136" s="385"/>
      <c r="M136" s="385"/>
      <c r="N136" s="385"/>
      <c r="O136" s="385"/>
      <c r="P136" s="385"/>
      <c r="Q136" s="385"/>
      <c r="R136" s="385"/>
      <c r="S136" s="385"/>
      <c r="T136" s="385"/>
      <c r="U136" s="385"/>
    </row>
    <row r="137" spans="1:21" ht="12.75" customHeight="1">
      <c r="A137" s="385"/>
      <c r="B137" s="385"/>
      <c r="C137" s="385"/>
      <c r="D137" s="385"/>
      <c r="E137" s="385"/>
      <c r="F137" s="385"/>
      <c r="G137" s="385"/>
      <c r="H137" s="385"/>
      <c r="I137" s="385"/>
      <c r="J137" s="385"/>
      <c r="K137" s="385"/>
      <c r="L137" s="385"/>
      <c r="M137" s="385"/>
      <c r="N137" s="385"/>
      <c r="O137" s="385"/>
      <c r="P137" s="385"/>
      <c r="Q137" s="385"/>
      <c r="R137" s="385"/>
      <c r="S137" s="385"/>
      <c r="T137" s="385"/>
      <c r="U137" s="385"/>
    </row>
    <row r="138" spans="1:21" ht="12.75" customHeight="1">
      <c r="A138" s="385"/>
      <c r="B138" s="385"/>
      <c r="C138" s="385"/>
      <c r="D138" s="385"/>
      <c r="E138" s="385"/>
      <c r="F138" s="385"/>
      <c r="G138" s="385"/>
      <c r="H138" s="385"/>
      <c r="I138" s="385"/>
      <c r="J138" s="385"/>
      <c r="K138" s="385"/>
      <c r="L138" s="385"/>
      <c r="M138" s="385"/>
      <c r="N138" s="385"/>
      <c r="O138" s="385"/>
      <c r="P138" s="385"/>
      <c r="Q138" s="385"/>
      <c r="R138" s="385"/>
      <c r="S138" s="385"/>
      <c r="T138" s="385"/>
      <c r="U138" s="385"/>
    </row>
    <row r="139" spans="1:21" ht="12.75" customHeight="1">
      <c r="A139" s="385"/>
      <c r="B139" s="385"/>
      <c r="C139" s="385"/>
      <c r="D139" s="385"/>
      <c r="E139" s="385"/>
      <c r="F139" s="385"/>
      <c r="G139" s="385"/>
      <c r="H139" s="385"/>
      <c r="I139" s="385"/>
      <c r="J139" s="385"/>
      <c r="K139" s="385"/>
      <c r="L139" s="385"/>
      <c r="M139" s="385"/>
      <c r="N139" s="385"/>
      <c r="O139" s="385"/>
      <c r="P139" s="385"/>
      <c r="Q139" s="385"/>
      <c r="R139" s="385"/>
      <c r="S139" s="385"/>
      <c r="T139" s="385"/>
      <c r="U139" s="385"/>
    </row>
    <row r="140" spans="1:21" ht="12.75" customHeight="1">
      <c r="A140" s="385"/>
      <c r="B140" s="385"/>
      <c r="C140" s="385"/>
      <c r="D140" s="385"/>
      <c r="E140" s="385"/>
      <c r="F140" s="385"/>
      <c r="G140" s="385"/>
      <c r="H140" s="385"/>
      <c r="I140" s="385"/>
      <c r="J140" s="385"/>
      <c r="K140" s="385"/>
      <c r="L140" s="385"/>
      <c r="M140" s="385"/>
      <c r="N140" s="385"/>
      <c r="O140" s="385"/>
      <c r="P140" s="385"/>
      <c r="Q140" s="385"/>
      <c r="R140" s="385"/>
      <c r="S140" s="385"/>
      <c r="T140" s="385"/>
      <c r="U140" s="385"/>
    </row>
    <row r="141" spans="1:21" ht="12.75" customHeight="1">
      <c r="A141" s="385"/>
      <c r="B141" s="385"/>
      <c r="C141" s="385"/>
      <c r="D141" s="385"/>
      <c r="E141" s="385"/>
      <c r="F141" s="385"/>
      <c r="G141" s="385"/>
      <c r="H141" s="385"/>
      <c r="I141" s="385"/>
      <c r="J141" s="385"/>
      <c r="K141" s="385"/>
      <c r="L141" s="385"/>
      <c r="M141" s="385"/>
      <c r="N141" s="385"/>
      <c r="O141" s="385"/>
      <c r="P141" s="385"/>
      <c r="Q141" s="385"/>
      <c r="R141" s="385"/>
      <c r="S141" s="385"/>
      <c r="T141" s="385"/>
      <c r="U141" s="385"/>
    </row>
    <row r="142" spans="1:21" ht="12.75" customHeight="1">
      <c r="A142" s="385"/>
      <c r="B142" s="385"/>
      <c r="C142" s="385"/>
      <c r="D142" s="385"/>
      <c r="E142" s="385"/>
      <c r="F142" s="385"/>
      <c r="G142" s="385"/>
      <c r="H142" s="385"/>
      <c r="I142" s="385"/>
      <c r="J142" s="385"/>
      <c r="K142" s="385"/>
      <c r="L142" s="385"/>
      <c r="M142" s="385"/>
      <c r="N142" s="385"/>
      <c r="O142" s="385"/>
      <c r="P142" s="385"/>
      <c r="Q142" s="385"/>
      <c r="R142" s="385"/>
      <c r="S142" s="385"/>
      <c r="T142" s="385"/>
      <c r="U142" s="385"/>
    </row>
    <row r="143" spans="1:21" ht="12.75" customHeight="1">
      <c r="A143" s="385"/>
      <c r="B143" s="385"/>
      <c r="C143" s="385"/>
      <c r="D143" s="385"/>
      <c r="E143" s="385"/>
      <c r="F143" s="385"/>
      <c r="G143" s="385"/>
      <c r="H143" s="385"/>
      <c r="I143" s="385"/>
      <c r="J143" s="385"/>
      <c r="K143" s="385"/>
      <c r="L143" s="385"/>
      <c r="M143" s="385"/>
      <c r="N143" s="385"/>
      <c r="O143" s="385"/>
      <c r="P143" s="385"/>
      <c r="Q143" s="385"/>
      <c r="R143" s="385"/>
      <c r="S143" s="385"/>
      <c r="T143" s="385"/>
      <c r="U143" s="385"/>
    </row>
    <row r="144" spans="1:21" ht="12.75" customHeight="1">
      <c r="A144" s="385"/>
      <c r="B144" s="385"/>
      <c r="C144" s="385"/>
      <c r="D144" s="385"/>
      <c r="E144" s="385"/>
      <c r="F144" s="385"/>
      <c r="G144" s="385"/>
      <c r="H144" s="385"/>
      <c r="I144" s="385"/>
      <c r="J144" s="385"/>
      <c r="K144" s="385"/>
      <c r="L144" s="385"/>
      <c r="M144" s="385"/>
      <c r="N144" s="385"/>
      <c r="O144" s="385"/>
      <c r="P144" s="385"/>
      <c r="Q144" s="385"/>
      <c r="R144" s="385"/>
      <c r="S144" s="385"/>
      <c r="T144" s="385"/>
      <c r="U144" s="385"/>
    </row>
    <row r="145" spans="1:21" ht="12.75" customHeight="1">
      <c r="A145" s="385"/>
      <c r="B145" s="385"/>
      <c r="C145" s="385"/>
      <c r="D145" s="385"/>
      <c r="E145" s="385"/>
      <c r="F145" s="385"/>
      <c r="G145" s="385"/>
      <c r="H145" s="385"/>
      <c r="I145" s="385"/>
      <c r="J145" s="385"/>
      <c r="K145" s="385"/>
      <c r="L145" s="385"/>
      <c r="M145" s="385"/>
      <c r="N145" s="385"/>
      <c r="O145" s="385"/>
      <c r="P145" s="385"/>
      <c r="Q145" s="385"/>
      <c r="R145" s="385"/>
      <c r="S145" s="385"/>
      <c r="T145" s="385"/>
      <c r="U145" s="385"/>
    </row>
    <row r="146" spans="1:21" ht="12.75" customHeight="1">
      <c r="A146" s="385"/>
      <c r="B146" s="385"/>
      <c r="C146" s="385"/>
      <c r="D146" s="385"/>
      <c r="E146" s="385"/>
      <c r="F146" s="385"/>
      <c r="G146" s="385"/>
      <c r="H146" s="385"/>
      <c r="I146" s="385"/>
      <c r="J146" s="385"/>
      <c r="K146" s="385"/>
      <c r="L146" s="385"/>
      <c r="M146" s="385"/>
      <c r="N146" s="385"/>
      <c r="O146" s="385"/>
      <c r="P146" s="385"/>
      <c r="Q146" s="385"/>
      <c r="R146" s="385"/>
      <c r="S146" s="385"/>
      <c r="T146" s="385"/>
      <c r="U146" s="385"/>
    </row>
    <row r="147" spans="1:21" ht="12.75" customHeight="1">
      <c r="A147" s="385"/>
      <c r="B147" s="385"/>
      <c r="C147" s="385"/>
      <c r="D147" s="385"/>
      <c r="E147" s="385"/>
      <c r="F147" s="385"/>
      <c r="G147" s="385"/>
      <c r="H147" s="385"/>
      <c r="I147" s="385"/>
      <c r="J147" s="385"/>
      <c r="K147" s="385"/>
      <c r="L147" s="385"/>
      <c r="M147" s="385"/>
      <c r="N147" s="385"/>
      <c r="O147" s="385"/>
      <c r="P147" s="385"/>
      <c r="Q147" s="385"/>
      <c r="R147" s="385"/>
      <c r="S147" s="385"/>
      <c r="T147" s="385"/>
      <c r="U147" s="385"/>
    </row>
    <row r="148" spans="1:21" ht="12.75" customHeight="1">
      <c r="A148" s="385"/>
      <c r="B148" s="385"/>
      <c r="C148" s="385"/>
      <c r="D148" s="385"/>
      <c r="E148" s="385"/>
      <c r="F148" s="385"/>
      <c r="G148" s="385"/>
      <c r="H148" s="385"/>
      <c r="I148" s="385"/>
      <c r="J148" s="385"/>
      <c r="K148" s="385"/>
      <c r="L148" s="385"/>
      <c r="M148" s="385"/>
      <c r="N148" s="385"/>
      <c r="O148" s="385"/>
      <c r="P148" s="385"/>
      <c r="Q148" s="385"/>
      <c r="R148" s="385"/>
      <c r="S148" s="385"/>
      <c r="T148" s="385"/>
      <c r="U148" s="385"/>
    </row>
    <row r="149" spans="1:21" ht="12.75" customHeight="1">
      <c r="A149" s="385"/>
      <c r="B149" s="385"/>
      <c r="C149" s="385"/>
      <c r="D149" s="385"/>
      <c r="E149" s="385"/>
      <c r="F149" s="385"/>
      <c r="G149" s="385"/>
      <c r="H149" s="385"/>
      <c r="I149" s="385"/>
      <c r="J149" s="385"/>
      <c r="K149" s="385"/>
      <c r="L149" s="385"/>
      <c r="M149" s="385"/>
      <c r="N149" s="385"/>
      <c r="O149" s="385"/>
      <c r="P149" s="385"/>
      <c r="Q149" s="385"/>
      <c r="R149" s="385"/>
      <c r="S149" s="385"/>
      <c r="T149" s="385"/>
      <c r="U149" s="385"/>
    </row>
    <row r="150" spans="1:21" ht="12.75" customHeight="1">
      <c r="A150" s="385"/>
      <c r="B150" s="385"/>
      <c r="C150" s="385"/>
      <c r="D150" s="385"/>
      <c r="E150" s="385"/>
      <c r="F150" s="385"/>
      <c r="G150" s="385"/>
      <c r="H150" s="385"/>
      <c r="I150" s="385"/>
      <c r="J150" s="385"/>
      <c r="K150" s="385"/>
      <c r="L150" s="385"/>
      <c r="M150" s="385"/>
      <c r="N150" s="385"/>
      <c r="O150" s="385"/>
      <c r="P150" s="385"/>
      <c r="Q150" s="385"/>
      <c r="R150" s="385"/>
      <c r="S150" s="385"/>
      <c r="T150" s="385"/>
      <c r="U150" s="385"/>
    </row>
    <row r="151" spans="1:21" ht="12.75" customHeight="1">
      <c r="A151" s="385"/>
      <c r="B151" s="385"/>
      <c r="C151" s="385"/>
      <c r="D151" s="385"/>
      <c r="E151" s="385"/>
      <c r="F151" s="385"/>
      <c r="G151" s="385"/>
      <c r="H151" s="385"/>
      <c r="I151" s="385"/>
      <c r="J151" s="385"/>
      <c r="K151" s="385"/>
      <c r="L151" s="385"/>
      <c r="M151" s="385"/>
      <c r="N151" s="385"/>
      <c r="O151" s="385"/>
      <c r="P151" s="385"/>
      <c r="Q151" s="385"/>
      <c r="R151" s="385"/>
      <c r="S151" s="385"/>
      <c r="T151" s="385"/>
      <c r="U151" s="385"/>
    </row>
    <row r="152" spans="1:21" ht="12.75" customHeight="1">
      <c r="A152" s="385"/>
      <c r="B152" s="385"/>
      <c r="C152" s="385"/>
      <c r="D152" s="385"/>
      <c r="E152" s="385"/>
      <c r="F152" s="385"/>
      <c r="G152" s="385"/>
      <c r="H152" s="385"/>
      <c r="I152" s="385"/>
      <c r="J152" s="385"/>
      <c r="K152" s="385"/>
      <c r="L152" s="385"/>
      <c r="M152" s="385"/>
      <c r="N152" s="385"/>
      <c r="O152" s="385"/>
      <c r="P152" s="385"/>
      <c r="Q152" s="385"/>
      <c r="R152" s="385"/>
      <c r="S152" s="385"/>
      <c r="T152" s="385"/>
      <c r="U152" s="385"/>
    </row>
    <row r="153" spans="1:21" ht="12.75" customHeight="1">
      <c r="A153" s="385"/>
      <c r="B153" s="385"/>
      <c r="C153" s="385"/>
      <c r="D153" s="385"/>
      <c r="E153" s="385"/>
      <c r="F153" s="385"/>
      <c r="G153" s="385"/>
      <c r="H153" s="385"/>
      <c r="I153" s="385"/>
      <c r="J153" s="385"/>
      <c r="K153" s="385"/>
      <c r="L153" s="385"/>
      <c r="M153" s="385"/>
      <c r="N153" s="385"/>
      <c r="O153" s="385"/>
      <c r="P153" s="385"/>
      <c r="Q153" s="385"/>
      <c r="R153" s="385"/>
      <c r="S153" s="385"/>
      <c r="T153" s="385"/>
      <c r="U153" s="385"/>
    </row>
    <row r="154" spans="1:21" ht="12.75" customHeight="1">
      <c r="A154" s="385"/>
      <c r="B154" s="385"/>
      <c r="C154" s="385"/>
      <c r="D154" s="385"/>
      <c r="E154" s="385"/>
      <c r="F154" s="385"/>
      <c r="G154" s="385"/>
      <c r="H154" s="385"/>
      <c r="I154" s="385"/>
      <c r="J154" s="385"/>
      <c r="K154" s="385"/>
      <c r="L154" s="385"/>
      <c r="M154" s="385"/>
      <c r="N154" s="385"/>
      <c r="O154" s="385"/>
      <c r="P154" s="385"/>
      <c r="Q154" s="385"/>
      <c r="R154" s="385"/>
      <c r="S154" s="385"/>
      <c r="T154" s="385"/>
      <c r="U154" s="385"/>
    </row>
    <row r="155" spans="1:21" ht="12.75" customHeight="1">
      <c r="A155" s="385"/>
      <c r="B155" s="385"/>
      <c r="C155" s="385"/>
      <c r="D155" s="385"/>
      <c r="E155" s="385"/>
      <c r="F155" s="385"/>
      <c r="G155" s="385"/>
      <c r="H155" s="385"/>
      <c r="I155" s="385"/>
      <c r="J155" s="385"/>
      <c r="K155" s="385"/>
      <c r="L155" s="385"/>
      <c r="M155" s="385"/>
      <c r="N155" s="385"/>
      <c r="O155" s="385"/>
      <c r="P155" s="385"/>
      <c r="Q155" s="385"/>
      <c r="R155" s="385"/>
      <c r="S155" s="385"/>
      <c r="T155" s="385"/>
      <c r="U155" s="385"/>
    </row>
    <row r="156" spans="1:21" ht="12.75" customHeight="1">
      <c r="A156" s="385"/>
      <c r="B156" s="385"/>
      <c r="C156" s="385"/>
      <c r="D156" s="385"/>
      <c r="E156" s="385"/>
      <c r="F156" s="385"/>
      <c r="G156" s="385"/>
      <c r="H156" s="385"/>
      <c r="I156" s="385"/>
      <c r="J156" s="385"/>
      <c r="K156" s="385"/>
      <c r="L156" s="385"/>
      <c r="M156" s="385"/>
      <c r="N156" s="385"/>
      <c r="O156" s="385"/>
      <c r="P156" s="385"/>
      <c r="Q156" s="385"/>
      <c r="R156" s="385"/>
      <c r="S156" s="385"/>
      <c r="T156" s="385"/>
      <c r="U156" s="385"/>
    </row>
    <row r="157" spans="1:21" ht="12.75" customHeight="1">
      <c r="A157" s="385"/>
      <c r="B157" s="385"/>
      <c r="C157" s="385"/>
      <c r="D157" s="385"/>
      <c r="E157" s="385"/>
      <c r="F157" s="385"/>
      <c r="G157" s="385"/>
      <c r="H157" s="385"/>
      <c r="I157" s="385"/>
      <c r="J157" s="385"/>
      <c r="K157" s="385"/>
      <c r="L157" s="385"/>
      <c r="M157" s="385"/>
      <c r="N157" s="385"/>
      <c r="O157" s="385"/>
      <c r="P157" s="385"/>
      <c r="Q157" s="385"/>
      <c r="R157" s="385"/>
      <c r="S157" s="385"/>
      <c r="T157" s="385"/>
      <c r="U157" s="385"/>
    </row>
    <row r="158" spans="1:21" ht="12.75" customHeight="1">
      <c r="A158" s="385"/>
      <c r="B158" s="385"/>
      <c r="C158" s="385"/>
      <c r="D158" s="385"/>
      <c r="E158" s="385"/>
      <c r="F158" s="385"/>
      <c r="G158" s="385"/>
      <c r="H158" s="385"/>
      <c r="I158" s="385"/>
      <c r="J158" s="385"/>
      <c r="K158" s="385"/>
      <c r="L158" s="385"/>
      <c r="M158" s="385"/>
      <c r="N158" s="385"/>
      <c r="O158" s="385"/>
      <c r="P158" s="385"/>
      <c r="Q158" s="385"/>
      <c r="R158" s="385"/>
      <c r="S158" s="385"/>
      <c r="T158" s="385"/>
      <c r="U158" s="385"/>
    </row>
    <row r="159" spans="1:21" ht="12.75" customHeight="1">
      <c r="A159" s="385"/>
      <c r="B159" s="385"/>
      <c r="C159" s="385"/>
      <c r="D159" s="385"/>
      <c r="E159" s="385"/>
      <c r="F159" s="385"/>
      <c r="G159" s="385"/>
      <c r="H159" s="385"/>
      <c r="I159" s="385"/>
      <c r="J159" s="385"/>
      <c r="K159" s="385"/>
      <c r="L159" s="385"/>
      <c r="M159" s="385"/>
      <c r="N159" s="385"/>
      <c r="O159" s="385"/>
      <c r="P159" s="385"/>
      <c r="Q159" s="385"/>
      <c r="R159" s="385"/>
      <c r="S159" s="385"/>
      <c r="T159" s="385"/>
      <c r="U159" s="385"/>
    </row>
    <row r="160" spans="1:21" ht="12.75" customHeight="1">
      <c r="A160" s="385"/>
      <c r="B160" s="385"/>
      <c r="C160" s="385"/>
      <c r="D160" s="385"/>
      <c r="E160" s="385"/>
      <c r="F160" s="385"/>
      <c r="G160" s="385"/>
      <c r="H160" s="385"/>
      <c r="I160" s="385"/>
      <c r="J160" s="385"/>
      <c r="K160" s="385"/>
      <c r="L160" s="385"/>
      <c r="M160" s="385"/>
      <c r="N160" s="385"/>
      <c r="O160" s="385"/>
      <c r="P160" s="385"/>
      <c r="Q160" s="385"/>
      <c r="R160" s="385"/>
      <c r="S160" s="385"/>
      <c r="T160" s="385"/>
      <c r="U160" s="385"/>
    </row>
    <row r="161" spans="1:21" ht="12.75" customHeight="1">
      <c r="A161" s="385"/>
      <c r="B161" s="385"/>
      <c r="C161" s="385"/>
      <c r="D161" s="385"/>
      <c r="E161" s="385"/>
      <c r="F161" s="385"/>
      <c r="G161" s="385"/>
      <c r="H161" s="385"/>
      <c r="I161" s="385"/>
      <c r="J161" s="385"/>
      <c r="K161" s="385"/>
      <c r="L161" s="385"/>
      <c r="M161" s="385"/>
      <c r="N161" s="385"/>
      <c r="O161" s="385"/>
      <c r="P161" s="385"/>
      <c r="Q161" s="385"/>
      <c r="R161" s="385"/>
      <c r="S161" s="385"/>
      <c r="T161" s="385"/>
      <c r="U161" s="385"/>
    </row>
    <row r="162" spans="1:21" ht="12.75" customHeight="1">
      <c r="A162" s="385"/>
      <c r="B162" s="385"/>
      <c r="C162" s="385"/>
      <c r="D162" s="385"/>
      <c r="E162" s="385"/>
      <c r="F162" s="385"/>
      <c r="G162" s="385"/>
      <c r="H162" s="385"/>
      <c r="I162" s="385"/>
      <c r="J162" s="385"/>
      <c r="K162" s="385"/>
      <c r="L162" s="385"/>
      <c r="M162" s="385"/>
      <c r="N162" s="385"/>
      <c r="O162" s="385"/>
      <c r="P162" s="385"/>
      <c r="Q162" s="385"/>
      <c r="R162" s="385"/>
      <c r="S162" s="385"/>
      <c r="T162" s="385"/>
      <c r="U162" s="385"/>
    </row>
    <row r="163" spans="1:21" ht="12.75" customHeight="1">
      <c r="A163" s="385"/>
      <c r="B163" s="385"/>
      <c r="C163" s="385"/>
      <c r="D163" s="385"/>
      <c r="E163" s="385"/>
      <c r="F163" s="385"/>
      <c r="G163" s="385"/>
      <c r="H163" s="385"/>
      <c r="I163" s="385"/>
      <c r="J163" s="385"/>
      <c r="K163" s="385"/>
      <c r="L163" s="385"/>
      <c r="M163" s="385"/>
      <c r="N163" s="385"/>
      <c r="O163" s="385"/>
      <c r="P163" s="385"/>
      <c r="Q163" s="385"/>
      <c r="R163" s="385"/>
      <c r="S163" s="385"/>
      <c r="T163" s="385"/>
      <c r="U163" s="385"/>
    </row>
    <row r="164" spans="1:21" ht="12.75" customHeight="1">
      <c r="A164" s="385"/>
      <c r="B164" s="385"/>
      <c r="C164" s="385"/>
      <c r="D164" s="385"/>
      <c r="E164" s="385"/>
      <c r="F164" s="385"/>
      <c r="G164" s="385"/>
      <c r="H164" s="385"/>
      <c r="I164" s="385"/>
      <c r="J164" s="385"/>
      <c r="K164" s="385"/>
      <c r="L164" s="385"/>
      <c r="M164" s="385"/>
      <c r="N164" s="385"/>
      <c r="O164" s="385"/>
      <c r="P164" s="385"/>
      <c r="Q164" s="385"/>
      <c r="R164" s="385"/>
      <c r="S164" s="385"/>
      <c r="T164" s="385"/>
      <c r="U164" s="385"/>
    </row>
    <row r="165" spans="1:21" ht="12.75" customHeight="1">
      <c r="A165" s="385"/>
      <c r="B165" s="385"/>
      <c r="C165" s="385"/>
      <c r="D165" s="385"/>
      <c r="E165" s="385"/>
      <c r="F165" s="385"/>
      <c r="G165" s="385"/>
      <c r="H165" s="385"/>
      <c r="I165" s="385"/>
      <c r="J165" s="385"/>
      <c r="K165" s="385"/>
      <c r="L165" s="385"/>
      <c r="M165" s="385"/>
      <c r="N165" s="385"/>
      <c r="O165" s="385"/>
      <c r="P165" s="385"/>
      <c r="Q165" s="385"/>
      <c r="R165" s="385"/>
      <c r="S165" s="385"/>
      <c r="T165" s="385"/>
      <c r="U165" s="385"/>
    </row>
    <row r="166" spans="1:21" ht="12.75" customHeight="1">
      <c r="A166" s="385"/>
      <c r="B166" s="385"/>
      <c r="C166" s="385"/>
      <c r="D166" s="385"/>
      <c r="E166" s="385"/>
      <c r="F166" s="385"/>
      <c r="G166" s="385"/>
      <c r="H166" s="385"/>
      <c r="I166" s="385"/>
      <c r="J166" s="385"/>
      <c r="K166" s="385"/>
      <c r="L166" s="385"/>
      <c r="M166" s="385"/>
      <c r="N166" s="385"/>
      <c r="O166" s="385"/>
      <c r="P166" s="385"/>
      <c r="Q166" s="385"/>
      <c r="R166" s="385"/>
      <c r="S166" s="385"/>
      <c r="T166" s="385"/>
      <c r="U166" s="385"/>
    </row>
    <row r="167" spans="1:21" ht="12.75" customHeight="1">
      <c r="A167" s="385"/>
      <c r="B167" s="385"/>
      <c r="C167" s="385"/>
      <c r="D167" s="385"/>
      <c r="E167" s="385"/>
      <c r="F167" s="385"/>
      <c r="G167" s="385"/>
      <c r="H167" s="385"/>
      <c r="I167" s="385"/>
      <c r="J167" s="385"/>
      <c r="K167" s="385"/>
      <c r="L167" s="385"/>
      <c r="M167" s="385"/>
      <c r="N167" s="385"/>
      <c r="O167" s="385"/>
      <c r="P167" s="385"/>
      <c r="Q167" s="385"/>
      <c r="R167" s="385"/>
      <c r="S167" s="385"/>
      <c r="T167" s="385"/>
      <c r="U167" s="385"/>
    </row>
    <row r="168" spans="1:21" ht="12.75" customHeight="1">
      <c r="A168" s="385"/>
      <c r="B168" s="385"/>
      <c r="C168" s="385"/>
      <c r="D168" s="385"/>
      <c r="E168" s="385"/>
      <c r="F168" s="385"/>
      <c r="G168" s="385"/>
      <c r="H168" s="385"/>
      <c r="I168" s="385"/>
      <c r="J168" s="385"/>
      <c r="K168" s="385"/>
      <c r="L168" s="385"/>
      <c r="M168" s="385"/>
      <c r="N168" s="385"/>
      <c r="O168" s="385"/>
      <c r="P168" s="385"/>
      <c r="Q168" s="385"/>
      <c r="R168" s="385"/>
      <c r="S168" s="385"/>
      <c r="T168" s="385"/>
      <c r="U168" s="385"/>
    </row>
    <row r="169" spans="1:21" ht="12.75" customHeight="1">
      <c r="A169" s="385"/>
      <c r="B169" s="385"/>
      <c r="C169" s="385"/>
      <c r="D169" s="385"/>
      <c r="E169" s="385"/>
      <c r="F169" s="385"/>
      <c r="G169" s="385"/>
      <c r="H169" s="385"/>
      <c r="I169" s="385"/>
      <c r="J169" s="385"/>
      <c r="K169" s="385"/>
      <c r="L169" s="385"/>
      <c r="M169" s="385"/>
      <c r="N169" s="385"/>
      <c r="O169" s="385"/>
      <c r="P169" s="385"/>
      <c r="Q169" s="385"/>
      <c r="R169" s="385"/>
      <c r="S169" s="385"/>
      <c r="T169" s="385"/>
      <c r="U169" s="385"/>
    </row>
    <row r="170" spans="1:21" ht="12.75" customHeight="1">
      <c r="A170" s="385"/>
      <c r="B170" s="385"/>
      <c r="C170" s="385"/>
      <c r="D170" s="385"/>
      <c r="E170" s="385"/>
      <c r="F170" s="385"/>
      <c r="G170" s="385"/>
      <c r="H170" s="385"/>
      <c r="I170" s="385"/>
      <c r="J170" s="385"/>
      <c r="K170" s="385"/>
      <c r="L170" s="385"/>
      <c r="M170" s="385"/>
      <c r="N170" s="385"/>
      <c r="O170" s="385"/>
      <c r="P170" s="385"/>
      <c r="Q170" s="385"/>
      <c r="R170" s="385"/>
      <c r="S170" s="385"/>
      <c r="T170" s="385"/>
      <c r="U170" s="385"/>
    </row>
    <row r="171" spans="1:21" ht="12.75" customHeight="1">
      <c r="A171" s="385"/>
      <c r="B171" s="385"/>
      <c r="C171" s="385"/>
      <c r="D171" s="385"/>
      <c r="E171" s="385"/>
      <c r="F171" s="385"/>
      <c r="G171" s="385"/>
      <c r="H171" s="385"/>
      <c r="I171" s="385"/>
      <c r="J171" s="385"/>
      <c r="K171" s="385"/>
      <c r="L171" s="385"/>
      <c r="M171" s="385"/>
      <c r="N171" s="385"/>
      <c r="O171" s="385"/>
      <c r="P171" s="385"/>
      <c r="Q171" s="385"/>
      <c r="R171" s="385"/>
      <c r="S171" s="385"/>
      <c r="T171" s="385"/>
      <c r="U171" s="385"/>
    </row>
    <row r="172" spans="1:21" ht="12.75" customHeight="1">
      <c r="A172" s="385"/>
      <c r="B172" s="385"/>
      <c r="C172" s="385"/>
      <c r="D172" s="385"/>
      <c r="E172" s="385"/>
      <c r="F172" s="385"/>
      <c r="G172" s="385"/>
      <c r="H172" s="385"/>
      <c r="I172" s="385"/>
      <c r="J172" s="385"/>
      <c r="K172" s="385"/>
      <c r="L172" s="385"/>
      <c r="M172" s="385"/>
      <c r="N172" s="385"/>
      <c r="O172" s="385"/>
      <c r="P172" s="385"/>
      <c r="Q172" s="385"/>
      <c r="R172" s="385"/>
      <c r="S172" s="385"/>
      <c r="T172" s="385"/>
      <c r="U172" s="385"/>
    </row>
    <row r="173" spans="1:21" ht="12.75" customHeight="1">
      <c r="A173" s="385"/>
      <c r="B173" s="385"/>
      <c r="C173" s="385"/>
      <c r="D173" s="385"/>
      <c r="E173" s="385"/>
      <c r="F173" s="385"/>
      <c r="G173" s="385"/>
      <c r="H173" s="385"/>
      <c r="I173" s="385"/>
      <c r="J173" s="385"/>
      <c r="K173" s="385"/>
      <c r="L173" s="385"/>
      <c r="M173" s="385"/>
      <c r="N173" s="385"/>
      <c r="O173" s="385"/>
      <c r="P173" s="385"/>
      <c r="Q173" s="385"/>
      <c r="R173" s="385"/>
      <c r="S173" s="385"/>
      <c r="T173" s="385"/>
      <c r="U173" s="385"/>
    </row>
    <row r="174" spans="1:21" ht="12.75" customHeight="1">
      <c r="A174" s="385"/>
      <c r="B174" s="385"/>
      <c r="C174" s="385"/>
      <c r="D174" s="385"/>
      <c r="E174" s="385"/>
      <c r="F174" s="385"/>
      <c r="G174" s="385"/>
      <c r="H174" s="385"/>
      <c r="I174" s="385"/>
      <c r="J174" s="385"/>
      <c r="K174" s="385"/>
      <c r="L174" s="385"/>
      <c r="M174" s="385"/>
      <c r="N174" s="385"/>
      <c r="O174" s="385"/>
      <c r="P174" s="385"/>
      <c r="Q174" s="385"/>
      <c r="R174" s="385"/>
      <c r="S174" s="385"/>
      <c r="T174" s="385"/>
      <c r="U174" s="385"/>
    </row>
    <row r="175" spans="1:21" ht="12.75" customHeight="1">
      <c r="A175" s="385"/>
      <c r="B175" s="385"/>
      <c r="C175" s="385"/>
      <c r="D175" s="385"/>
      <c r="E175" s="385"/>
      <c r="F175" s="385"/>
      <c r="G175" s="385"/>
      <c r="H175" s="385"/>
      <c r="I175" s="385"/>
      <c r="J175" s="385"/>
      <c r="K175" s="385"/>
      <c r="L175" s="385"/>
      <c r="M175" s="385"/>
      <c r="N175" s="385"/>
      <c r="O175" s="385"/>
      <c r="P175" s="385"/>
      <c r="Q175" s="385"/>
      <c r="R175" s="385"/>
      <c r="S175" s="385"/>
      <c r="T175" s="385"/>
      <c r="U175" s="385"/>
    </row>
    <row r="176" spans="1:21" ht="12.75" customHeight="1">
      <c r="A176" s="385"/>
      <c r="B176" s="385"/>
      <c r="C176" s="385"/>
      <c r="D176" s="385"/>
      <c r="E176" s="385"/>
      <c r="F176" s="385"/>
      <c r="G176" s="385"/>
      <c r="H176" s="385"/>
      <c r="I176" s="385"/>
      <c r="J176" s="385"/>
      <c r="K176" s="385"/>
      <c r="L176" s="385"/>
      <c r="M176" s="385"/>
      <c r="N176" s="385"/>
      <c r="O176" s="385"/>
      <c r="P176" s="385"/>
      <c r="Q176" s="385"/>
      <c r="R176" s="385"/>
      <c r="S176" s="385"/>
      <c r="T176" s="385"/>
      <c r="U176" s="385"/>
    </row>
    <row r="177" spans="1:21" ht="12.75" customHeight="1">
      <c r="A177" s="385"/>
      <c r="B177" s="385"/>
      <c r="C177" s="385"/>
      <c r="D177" s="385"/>
      <c r="E177" s="385"/>
      <c r="F177" s="385"/>
      <c r="G177" s="385"/>
      <c r="H177" s="385"/>
      <c r="I177" s="385"/>
      <c r="J177" s="385"/>
      <c r="K177" s="385"/>
      <c r="L177" s="385"/>
      <c r="M177" s="385"/>
      <c r="N177" s="385"/>
      <c r="O177" s="385"/>
      <c r="P177" s="385"/>
      <c r="Q177" s="385"/>
      <c r="R177" s="385"/>
      <c r="S177" s="385"/>
      <c r="T177" s="385"/>
      <c r="U177" s="385"/>
    </row>
    <row r="178" spans="1:21" ht="12.75" customHeight="1">
      <c r="A178" s="385"/>
      <c r="B178" s="385"/>
      <c r="C178" s="385"/>
      <c r="D178" s="385"/>
      <c r="E178" s="385"/>
      <c r="F178" s="385"/>
      <c r="G178" s="385"/>
      <c r="H178" s="385"/>
      <c r="I178" s="385"/>
      <c r="J178" s="385"/>
      <c r="K178" s="385"/>
      <c r="L178" s="385"/>
      <c r="M178" s="385"/>
      <c r="N178" s="385"/>
      <c r="O178" s="385"/>
      <c r="P178" s="385"/>
      <c r="Q178" s="385"/>
      <c r="R178" s="385"/>
      <c r="S178" s="385"/>
      <c r="T178" s="385"/>
      <c r="U178" s="385"/>
    </row>
    <row r="179" spans="1:21" ht="12.75" customHeight="1">
      <c r="A179" s="385"/>
      <c r="B179" s="385"/>
      <c r="C179" s="385"/>
      <c r="D179" s="385"/>
      <c r="E179" s="385"/>
      <c r="F179" s="385"/>
      <c r="G179" s="385"/>
      <c r="H179" s="385"/>
      <c r="I179" s="385"/>
      <c r="J179" s="385"/>
      <c r="K179" s="385"/>
      <c r="L179" s="385"/>
      <c r="M179" s="385"/>
      <c r="N179" s="385"/>
      <c r="O179" s="385"/>
      <c r="P179" s="385"/>
      <c r="Q179" s="385"/>
      <c r="R179" s="385"/>
      <c r="S179" s="385"/>
      <c r="T179" s="385"/>
      <c r="U179" s="385"/>
    </row>
    <row r="180" spans="1:21" ht="12.75" customHeight="1">
      <c r="A180" s="385"/>
      <c r="B180" s="385"/>
      <c r="C180" s="385"/>
      <c r="D180" s="385"/>
      <c r="E180" s="385"/>
      <c r="F180" s="385"/>
      <c r="G180" s="385"/>
      <c r="H180" s="385"/>
      <c r="I180" s="385"/>
      <c r="J180" s="385"/>
      <c r="K180" s="385"/>
      <c r="L180" s="385"/>
      <c r="M180" s="385"/>
      <c r="N180" s="385"/>
      <c r="O180" s="385"/>
      <c r="P180" s="385"/>
      <c r="Q180" s="385"/>
      <c r="R180" s="385"/>
      <c r="S180" s="385"/>
      <c r="T180" s="385"/>
      <c r="U180" s="385"/>
    </row>
    <row r="181" spans="1:21" ht="12.75" customHeight="1">
      <c r="A181" s="385"/>
      <c r="B181" s="385"/>
      <c r="C181" s="385"/>
      <c r="D181" s="385"/>
      <c r="E181" s="385"/>
      <c r="F181" s="385"/>
      <c r="G181" s="385"/>
      <c r="H181" s="385"/>
      <c r="I181" s="385"/>
      <c r="J181" s="385"/>
      <c r="K181" s="385"/>
      <c r="L181" s="385"/>
      <c r="M181" s="385"/>
      <c r="N181" s="385"/>
      <c r="O181" s="385"/>
      <c r="P181" s="385"/>
      <c r="Q181" s="385"/>
      <c r="R181" s="385"/>
      <c r="S181" s="385"/>
      <c r="T181" s="385"/>
      <c r="U181" s="385"/>
    </row>
    <row r="182" spans="1:21" ht="12.75" customHeight="1">
      <c r="A182" s="385"/>
      <c r="B182" s="385"/>
      <c r="C182" s="385"/>
      <c r="D182" s="385"/>
      <c r="E182" s="385"/>
      <c r="F182" s="385"/>
      <c r="G182" s="385"/>
      <c r="H182" s="385"/>
      <c r="I182" s="385"/>
      <c r="J182" s="385"/>
      <c r="K182" s="385"/>
      <c r="L182" s="385"/>
      <c r="M182" s="385"/>
      <c r="N182" s="385"/>
      <c r="O182" s="385"/>
      <c r="P182" s="385"/>
      <c r="Q182" s="385"/>
      <c r="R182" s="385"/>
      <c r="S182" s="385"/>
      <c r="T182" s="385"/>
      <c r="U182" s="385"/>
    </row>
    <row r="183" spans="1:21" ht="12.75" customHeight="1">
      <c r="A183" s="385"/>
      <c r="B183" s="385"/>
      <c r="C183" s="385"/>
      <c r="D183" s="385"/>
      <c r="E183" s="385"/>
      <c r="F183" s="385"/>
      <c r="G183" s="385"/>
      <c r="H183" s="385"/>
      <c r="I183" s="385"/>
      <c r="J183" s="385"/>
      <c r="K183" s="385"/>
      <c r="L183" s="385"/>
      <c r="M183" s="385"/>
      <c r="N183" s="385"/>
      <c r="O183" s="385"/>
      <c r="P183" s="385"/>
      <c r="Q183" s="385"/>
      <c r="R183" s="385"/>
      <c r="S183" s="385"/>
      <c r="T183" s="385"/>
      <c r="U183" s="385"/>
    </row>
    <row r="184" spans="1:21" ht="12.75" customHeight="1">
      <c r="A184" s="385"/>
      <c r="B184" s="385"/>
      <c r="C184" s="385"/>
      <c r="D184" s="385"/>
      <c r="E184" s="385"/>
      <c r="F184" s="385"/>
      <c r="G184" s="385"/>
      <c r="H184" s="385"/>
      <c r="I184" s="385"/>
      <c r="J184" s="385"/>
      <c r="K184" s="385"/>
      <c r="L184" s="385"/>
      <c r="M184" s="385"/>
      <c r="N184" s="385"/>
      <c r="O184" s="385"/>
      <c r="P184" s="385"/>
      <c r="Q184" s="385"/>
      <c r="R184" s="385"/>
      <c r="S184" s="385"/>
      <c r="T184" s="385"/>
      <c r="U184" s="385"/>
    </row>
    <row r="185" spans="1:21" ht="12.75" customHeight="1">
      <c r="A185" s="385"/>
      <c r="B185" s="385"/>
      <c r="C185" s="385"/>
      <c r="D185" s="385"/>
      <c r="E185" s="385"/>
      <c r="F185" s="385"/>
      <c r="G185" s="385"/>
      <c r="H185" s="385"/>
      <c r="I185" s="385"/>
      <c r="J185" s="385"/>
      <c r="K185" s="385"/>
      <c r="L185" s="385"/>
      <c r="M185" s="385"/>
      <c r="N185" s="385"/>
      <c r="O185" s="385"/>
      <c r="P185" s="385"/>
      <c r="Q185" s="385"/>
      <c r="R185" s="385"/>
      <c r="S185" s="385"/>
      <c r="T185" s="385"/>
      <c r="U185" s="385"/>
    </row>
    <row r="186" spans="1:21" ht="12.75" customHeight="1">
      <c r="A186" s="385"/>
      <c r="B186" s="385"/>
      <c r="C186" s="385"/>
      <c r="D186" s="385"/>
      <c r="E186" s="385"/>
      <c r="F186" s="385"/>
      <c r="G186" s="385"/>
      <c r="H186" s="385"/>
      <c r="I186" s="385"/>
      <c r="J186" s="385"/>
      <c r="K186" s="385"/>
      <c r="L186" s="385"/>
      <c r="M186" s="385"/>
      <c r="N186" s="385"/>
      <c r="O186" s="385"/>
      <c r="P186" s="385"/>
      <c r="Q186" s="385"/>
      <c r="R186" s="385"/>
      <c r="S186" s="385"/>
      <c r="T186" s="385"/>
      <c r="U186" s="385"/>
    </row>
    <row r="187" spans="1:21" ht="12.75" customHeight="1">
      <c r="A187" s="385"/>
      <c r="B187" s="385"/>
      <c r="C187" s="385"/>
      <c r="D187" s="385"/>
      <c r="E187" s="385"/>
      <c r="F187" s="385"/>
      <c r="G187" s="385"/>
      <c r="H187" s="385"/>
      <c r="I187" s="385"/>
      <c r="J187" s="385"/>
      <c r="K187" s="385"/>
      <c r="L187" s="385"/>
      <c r="M187" s="385"/>
      <c r="N187" s="385"/>
      <c r="O187" s="385"/>
      <c r="P187" s="385"/>
      <c r="Q187" s="385"/>
      <c r="R187" s="385"/>
      <c r="S187" s="385"/>
      <c r="T187" s="385"/>
      <c r="U187" s="385"/>
    </row>
    <row r="188" spans="1:21" ht="12.75" customHeight="1">
      <c r="A188" s="385"/>
      <c r="B188" s="385"/>
      <c r="C188" s="385"/>
      <c r="D188" s="385"/>
      <c r="E188" s="385"/>
      <c r="F188" s="385"/>
      <c r="G188" s="385"/>
      <c r="H188" s="385"/>
      <c r="I188" s="385"/>
      <c r="J188" s="385"/>
      <c r="K188" s="385"/>
      <c r="L188" s="385"/>
      <c r="M188" s="385"/>
      <c r="N188" s="385"/>
      <c r="O188" s="385"/>
      <c r="P188" s="385"/>
      <c r="Q188" s="385"/>
      <c r="R188" s="385"/>
      <c r="S188" s="385"/>
      <c r="T188" s="385"/>
      <c r="U188" s="385"/>
    </row>
    <row r="189" spans="1:21" ht="12.75" customHeight="1">
      <c r="A189" s="385"/>
      <c r="B189" s="385"/>
      <c r="C189" s="385"/>
      <c r="D189" s="385"/>
      <c r="E189" s="385"/>
      <c r="F189" s="385"/>
      <c r="G189" s="385"/>
      <c r="H189" s="385"/>
      <c r="I189" s="385"/>
      <c r="J189" s="385"/>
      <c r="K189" s="385"/>
      <c r="L189" s="385"/>
      <c r="M189" s="385"/>
      <c r="N189" s="385"/>
      <c r="O189" s="385"/>
      <c r="P189" s="385"/>
      <c r="Q189" s="385"/>
      <c r="R189" s="385"/>
      <c r="S189" s="385"/>
      <c r="T189" s="385"/>
      <c r="U189" s="385"/>
    </row>
    <row r="190" spans="1:21" ht="12.75" customHeight="1">
      <c r="A190" s="385"/>
      <c r="B190" s="385"/>
      <c r="C190" s="385"/>
      <c r="D190" s="385"/>
      <c r="E190" s="385"/>
      <c r="F190" s="385"/>
      <c r="G190" s="385"/>
      <c r="H190" s="385"/>
      <c r="I190" s="385"/>
      <c r="J190" s="385"/>
      <c r="K190" s="385"/>
      <c r="L190" s="385"/>
      <c r="M190" s="385"/>
      <c r="N190" s="385"/>
      <c r="O190" s="385"/>
      <c r="P190" s="385"/>
      <c r="Q190" s="385"/>
      <c r="R190" s="385"/>
      <c r="S190" s="385"/>
      <c r="T190" s="385"/>
      <c r="U190" s="385"/>
    </row>
    <row r="191" spans="1:21" ht="12.75" customHeight="1">
      <c r="A191" s="385"/>
      <c r="B191" s="385"/>
      <c r="C191" s="385"/>
      <c r="D191" s="385"/>
      <c r="E191" s="385"/>
      <c r="F191" s="385"/>
      <c r="G191" s="385"/>
      <c r="H191" s="385"/>
      <c r="I191" s="385"/>
      <c r="J191" s="385"/>
      <c r="K191" s="385"/>
      <c r="L191" s="385"/>
      <c r="M191" s="385"/>
      <c r="N191" s="385"/>
      <c r="O191" s="385"/>
      <c r="P191" s="385"/>
      <c r="Q191" s="385"/>
      <c r="R191" s="385"/>
      <c r="S191" s="385"/>
      <c r="T191" s="385"/>
      <c r="U191" s="385"/>
    </row>
    <row r="192" spans="1:21" ht="12.75" customHeight="1">
      <c r="A192" s="385"/>
      <c r="B192" s="385"/>
      <c r="C192" s="385"/>
      <c r="D192" s="385"/>
      <c r="E192" s="385"/>
      <c r="F192" s="385"/>
      <c r="G192" s="385"/>
      <c r="H192" s="385"/>
      <c r="I192" s="385"/>
      <c r="J192" s="385"/>
      <c r="K192" s="385"/>
      <c r="L192" s="385"/>
      <c r="M192" s="385"/>
      <c r="N192" s="385"/>
      <c r="O192" s="385"/>
      <c r="P192" s="385"/>
      <c r="Q192" s="385"/>
      <c r="R192" s="385"/>
      <c r="S192" s="385"/>
      <c r="T192" s="385"/>
      <c r="U192" s="385"/>
    </row>
    <row r="193" spans="1:21" ht="12.75" customHeight="1">
      <c r="A193" s="385"/>
      <c r="B193" s="385"/>
      <c r="C193" s="385"/>
      <c r="D193" s="385"/>
      <c r="E193" s="385"/>
      <c r="F193" s="385"/>
      <c r="G193" s="385"/>
      <c r="H193" s="385"/>
      <c r="I193" s="385"/>
      <c r="J193" s="385"/>
      <c r="K193" s="385"/>
      <c r="L193" s="385"/>
      <c r="M193" s="385"/>
      <c r="N193" s="385"/>
      <c r="O193" s="385"/>
      <c r="P193" s="385"/>
      <c r="Q193" s="385"/>
      <c r="R193" s="385"/>
      <c r="S193" s="385"/>
      <c r="T193" s="385"/>
      <c r="U193" s="385"/>
    </row>
    <row r="194" spans="1:21" ht="12.75" customHeight="1">
      <c r="A194" s="385"/>
      <c r="B194" s="385"/>
      <c r="C194" s="385"/>
      <c r="D194" s="385"/>
      <c r="E194" s="385"/>
      <c r="F194" s="385"/>
      <c r="G194" s="385"/>
      <c r="H194" s="385"/>
      <c r="I194" s="385"/>
      <c r="J194" s="385"/>
      <c r="K194" s="385"/>
      <c r="L194" s="385"/>
      <c r="M194" s="385"/>
      <c r="N194" s="385"/>
      <c r="O194" s="385"/>
      <c r="P194" s="385"/>
      <c r="Q194" s="385"/>
      <c r="R194" s="385"/>
      <c r="S194" s="385"/>
      <c r="T194" s="385"/>
      <c r="U194" s="385"/>
    </row>
    <row r="195" spans="1:21" ht="12.75" customHeight="1">
      <c r="A195" s="385"/>
      <c r="B195" s="385"/>
      <c r="C195" s="385"/>
      <c r="D195" s="385"/>
      <c r="E195" s="385"/>
      <c r="F195" s="385"/>
      <c r="G195" s="385"/>
      <c r="H195" s="385"/>
      <c r="I195" s="385"/>
      <c r="J195" s="385"/>
      <c r="K195" s="385"/>
      <c r="L195" s="385"/>
      <c r="M195" s="385"/>
      <c r="N195" s="385"/>
      <c r="O195" s="385"/>
      <c r="P195" s="385"/>
      <c r="Q195" s="385"/>
      <c r="R195" s="385"/>
      <c r="S195" s="385"/>
      <c r="T195" s="385"/>
      <c r="U195" s="385"/>
    </row>
    <row r="196" spans="1:21" ht="12.75" customHeight="1">
      <c r="A196" s="385"/>
      <c r="B196" s="385"/>
      <c r="C196" s="385"/>
      <c r="D196" s="385"/>
      <c r="E196" s="385"/>
      <c r="F196" s="385"/>
      <c r="G196" s="385"/>
      <c r="H196" s="385"/>
      <c r="I196" s="385"/>
      <c r="J196" s="385"/>
      <c r="K196" s="385"/>
      <c r="L196" s="385"/>
      <c r="M196" s="385"/>
      <c r="N196" s="385"/>
      <c r="O196" s="385"/>
      <c r="P196" s="385"/>
      <c r="Q196" s="385"/>
      <c r="R196" s="385"/>
      <c r="S196" s="385"/>
      <c r="T196" s="385"/>
      <c r="U196" s="385"/>
    </row>
    <row r="197" spans="1:21" ht="12.75" customHeight="1">
      <c r="A197" s="385"/>
      <c r="B197" s="385"/>
      <c r="C197" s="385"/>
      <c r="D197" s="385"/>
      <c r="E197" s="385"/>
      <c r="F197" s="385"/>
      <c r="G197" s="385"/>
      <c r="H197" s="385"/>
      <c r="I197" s="385"/>
      <c r="J197" s="385"/>
      <c r="K197" s="385"/>
      <c r="L197" s="385"/>
      <c r="M197" s="385"/>
      <c r="N197" s="385"/>
      <c r="O197" s="385"/>
      <c r="P197" s="385"/>
      <c r="Q197" s="385"/>
      <c r="R197" s="385"/>
      <c r="S197" s="385"/>
      <c r="T197" s="385"/>
      <c r="U197" s="385"/>
    </row>
    <row r="198" spans="1:21" ht="12.75" customHeight="1">
      <c r="A198" s="385"/>
      <c r="B198" s="385"/>
      <c r="C198" s="385"/>
      <c r="D198" s="385"/>
      <c r="E198" s="385"/>
      <c r="F198" s="385"/>
      <c r="G198" s="385"/>
      <c r="H198" s="385"/>
      <c r="I198" s="385"/>
      <c r="J198" s="385"/>
      <c r="K198" s="385"/>
      <c r="L198" s="385"/>
      <c r="M198" s="385"/>
      <c r="N198" s="385"/>
      <c r="O198" s="385"/>
      <c r="P198" s="385"/>
      <c r="Q198" s="385"/>
      <c r="R198" s="385"/>
      <c r="S198" s="385"/>
      <c r="T198" s="385"/>
      <c r="U198" s="385"/>
    </row>
    <row r="199" spans="1:21" ht="12.75" customHeight="1">
      <c r="A199" s="385"/>
      <c r="B199" s="385"/>
      <c r="C199" s="385"/>
      <c r="D199" s="385"/>
      <c r="E199" s="385"/>
      <c r="F199" s="385"/>
      <c r="G199" s="385"/>
      <c r="H199" s="385"/>
      <c r="I199" s="385"/>
      <c r="J199" s="385"/>
      <c r="K199" s="385"/>
      <c r="L199" s="385"/>
      <c r="M199" s="385"/>
      <c r="N199" s="385"/>
      <c r="O199" s="385"/>
      <c r="P199" s="385"/>
      <c r="Q199" s="385"/>
      <c r="R199" s="385"/>
      <c r="S199" s="385"/>
      <c r="T199" s="385"/>
      <c r="U199" s="385"/>
    </row>
    <row r="200" spans="1:21" ht="12.75" customHeight="1">
      <c r="A200" s="385"/>
      <c r="B200" s="385"/>
      <c r="C200" s="385"/>
      <c r="D200" s="385"/>
      <c r="E200" s="385"/>
      <c r="F200" s="385"/>
      <c r="G200" s="385"/>
      <c r="H200" s="385"/>
      <c r="I200" s="385"/>
      <c r="J200" s="385"/>
      <c r="K200" s="385"/>
      <c r="L200" s="385"/>
      <c r="M200" s="385"/>
      <c r="N200" s="385"/>
      <c r="O200" s="385"/>
      <c r="P200" s="385"/>
      <c r="Q200" s="385"/>
      <c r="R200" s="385"/>
      <c r="S200" s="385"/>
      <c r="T200" s="385"/>
      <c r="U200" s="385"/>
    </row>
    <row r="201" spans="1:21" ht="12.75" customHeight="1">
      <c r="A201" s="385"/>
      <c r="B201" s="385"/>
      <c r="C201" s="385"/>
      <c r="D201" s="385"/>
      <c r="E201" s="385"/>
      <c r="F201" s="385"/>
      <c r="G201" s="385"/>
      <c r="H201" s="385"/>
      <c r="I201" s="385"/>
      <c r="J201" s="385"/>
      <c r="K201" s="385"/>
      <c r="L201" s="385"/>
      <c r="M201" s="385"/>
      <c r="N201" s="385"/>
      <c r="O201" s="385"/>
      <c r="P201" s="385"/>
      <c r="Q201" s="385"/>
      <c r="R201" s="385"/>
      <c r="S201" s="385"/>
      <c r="T201" s="385"/>
      <c r="U201" s="385"/>
    </row>
    <row r="202" spans="1:21" ht="12.75" customHeight="1">
      <c r="A202" s="385"/>
      <c r="B202" s="385"/>
      <c r="C202" s="385"/>
      <c r="D202" s="385"/>
      <c r="E202" s="385"/>
      <c r="F202" s="385"/>
      <c r="G202" s="385"/>
      <c r="H202" s="385"/>
      <c r="I202" s="385"/>
      <c r="J202" s="385"/>
      <c r="K202" s="385"/>
      <c r="L202" s="385"/>
      <c r="M202" s="385"/>
      <c r="N202" s="385"/>
      <c r="O202" s="385"/>
      <c r="P202" s="385"/>
      <c r="Q202" s="385"/>
      <c r="R202" s="385"/>
      <c r="S202" s="385"/>
      <c r="T202" s="385"/>
      <c r="U202" s="385"/>
    </row>
    <row r="203" spans="1:21" ht="12.75" customHeight="1">
      <c r="A203" s="385"/>
      <c r="B203" s="385"/>
      <c r="C203" s="385"/>
      <c r="D203" s="385"/>
      <c r="E203" s="385"/>
      <c r="F203" s="385"/>
      <c r="G203" s="385"/>
      <c r="H203" s="385"/>
      <c r="I203" s="385"/>
      <c r="J203" s="385"/>
      <c r="K203" s="385"/>
      <c r="L203" s="385"/>
      <c r="M203" s="385"/>
      <c r="N203" s="385"/>
      <c r="O203" s="385"/>
      <c r="P203" s="385"/>
      <c r="Q203" s="385"/>
      <c r="R203" s="385"/>
      <c r="S203" s="385"/>
      <c r="T203" s="385"/>
      <c r="U203" s="385"/>
    </row>
    <row r="204" spans="1:21" ht="12.75" customHeight="1">
      <c r="A204" s="385"/>
      <c r="B204" s="385"/>
      <c r="C204" s="385"/>
      <c r="D204" s="385"/>
      <c r="E204" s="385"/>
      <c r="F204" s="385"/>
      <c r="G204" s="385"/>
      <c r="H204" s="385"/>
      <c r="I204" s="385"/>
      <c r="J204" s="385"/>
      <c r="K204" s="385"/>
      <c r="L204" s="385"/>
      <c r="M204" s="385"/>
      <c r="N204" s="385"/>
      <c r="O204" s="385"/>
      <c r="P204" s="385"/>
      <c r="Q204" s="385"/>
      <c r="R204" s="385"/>
      <c r="S204" s="385"/>
      <c r="T204" s="385"/>
      <c r="U204" s="385"/>
    </row>
    <row r="205" spans="1:21" ht="12.75" customHeight="1">
      <c r="A205" s="385"/>
      <c r="B205" s="385"/>
      <c r="C205" s="385"/>
      <c r="D205" s="385"/>
      <c r="E205" s="385"/>
      <c r="F205" s="385"/>
      <c r="G205" s="385"/>
      <c r="H205" s="385"/>
      <c r="I205" s="385"/>
      <c r="J205" s="385"/>
      <c r="K205" s="385"/>
      <c r="L205" s="385"/>
      <c r="M205" s="385"/>
      <c r="N205" s="385"/>
      <c r="O205" s="385"/>
      <c r="P205" s="385"/>
      <c r="Q205" s="385"/>
      <c r="R205" s="385"/>
      <c r="S205" s="385"/>
      <c r="T205" s="385"/>
      <c r="U205" s="385"/>
    </row>
    <row r="206" spans="1:21" ht="12.75" customHeight="1">
      <c r="A206" s="385"/>
      <c r="B206" s="385"/>
      <c r="C206" s="385"/>
      <c r="D206" s="385"/>
      <c r="E206" s="385"/>
      <c r="F206" s="385"/>
      <c r="G206" s="385"/>
      <c r="H206" s="385"/>
      <c r="I206" s="385"/>
      <c r="J206" s="385"/>
      <c r="K206" s="385"/>
      <c r="L206" s="385"/>
      <c r="M206" s="385"/>
      <c r="N206" s="385"/>
      <c r="O206" s="385"/>
      <c r="P206" s="385"/>
      <c r="Q206" s="385"/>
      <c r="R206" s="385"/>
      <c r="S206" s="385"/>
      <c r="T206" s="385"/>
      <c r="U206" s="385"/>
    </row>
    <row r="207" spans="1:21" ht="12.75" customHeight="1">
      <c r="A207" s="385"/>
      <c r="B207" s="385"/>
      <c r="C207" s="385"/>
      <c r="D207" s="385"/>
      <c r="E207" s="385"/>
      <c r="F207" s="385"/>
      <c r="G207" s="385"/>
      <c r="H207" s="385"/>
      <c r="I207" s="385"/>
      <c r="J207" s="385"/>
      <c r="K207" s="385"/>
      <c r="L207" s="385"/>
      <c r="M207" s="385"/>
      <c r="N207" s="385"/>
      <c r="O207" s="385"/>
      <c r="P207" s="385"/>
      <c r="Q207" s="385"/>
      <c r="R207" s="385"/>
      <c r="S207" s="385"/>
      <c r="T207" s="385"/>
      <c r="U207" s="385"/>
    </row>
    <row r="208" spans="1:21" ht="12.75" customHeight="1">
      <c r="A208" s="385"/>
      <c r="B208" s="385"/>
      <c r="C208" s="385"/>
      <c r="D208" s="385"/>
      <c r="E208" s="385"/>
      <c r="F208" s="385"/>
      <c r="G208" s="385"/>
      <c r="H208" s="385"/>
      <c r="I208" s="385"/>
      <c r="J208" s="385"/>
      <c r="K208" s="385"/>
      <c r="L208" s="385"/>
      <c r="M208" s="385"/>
      <c r="N208" s="385"/>
      <c r="O208" s="385"/>
      <c r="P208" s="385"/>
      <c r="Q208" s="385"/>
      <c r="R208" s="385"/>
      <c r="S208" s="385"/>
      <c r="T208" s="385"/>
      <c r="U208" s="385"/>
    </row>
    <row r="209" spans="1:21" ht="12.75" customHeight="1">
      <c r="A209" s="385"/>
      <c r="B209" s="385"/>
      <c r="C209" s="385"/>
      <c r="D209" s="385"/>
      <c r="E209" s="385"/>
      <c r="F209" s="385"/>
      <c r="G209" s="385"/>
      <c r="H209" s="385"/>
      <c r="I209" s="385"/>
      <c r="J209" s="385"/>
      <c r="K209" s="385"/>
      <c r="L209" s="385"/>
      <c r="M209" s="385"/>
      <c r="N209" s="385"/>
      <c r="O209" s="385"/>
      <c r="P209" s="385"/>
      <c r="Q209" s="385"/>
      <c r="R209" s="385"/>
      <c r="S209" s="385"/>
      <c r="T209" s="385"/>
      <c r="U209" s="385"/>
    </row>
    <row r="210" spans="1:21" ht="12.75" customHeight="1">
      <c r="A210" s="385"/>
      <c r="B210" s="385"/>
      <c r="C210" s="385"/>
      <c r="D210" s="385"/>
      <c r="E210" s="385"/>
      <c r="F210" s="385"/>
      <c r="G210" s="385"/>
      <c r="H210" s="385"/>
      <c r="I210" s="385"/>
      <c r="J210" s="385"/>
      <c r="K210" s="385"/>
      <c r="L210" s="385"/>
      <c r="M210" s="385"/>
      <c r="N210" s="385"/>
      <c r="O210" s="385"/>
      <c r="P210" s="385"/>
      <c r="Q210" s="385"/>
      <c r="R210" s="385"/>
      <c r="S210" s="385"/>
      <c r="T210" s="385"/>
      <c r="U210" s="385"/>
    </row>
    <row r="211" spans="1:21" ht="12.75" customHeight="1">
      <c r="A211" s="385"/>
      <c r="B211" s="385"/>
      <c r="C211" s="385"/>
      <c r="D211" s="385"/>
      <c r="E211" s="385"/>
      <c r="F211" s="385"/>
      <c r="G211" s="385"/>
      <c r="H211" s="385"/>
      <c r="I211" s="385"/>
      <c r="J211" s="385"/>
      <c r="K211" s="385"/>
      <c r="L211" s="385"/>
      <c r="M211" s="385"/>
      <c r="N211" s="385"/>
      <c r="O211" s="385"/>
      <c r="P211" s="385"/>
      <c r="Q211" s="385"/>
      <c r="R211" s="385"/>
      <c r="S211" s="385"/>
      <c r="T211" s="385"/>
      <c r="U211" s="385"/>
    </row>
    <row r="212" spans="1:21" ht="12.75" customHeight="1">
      <c r="A212" s="385"/>
      <c r="B212" s="385"/>
      <c r="C212" s="385"/>
      <c r="D212" s="385"/>
      <c r="E212" s="385"/>
      <c r="F212" s="385"/>
      <c r="G212" s="385"/>
      <c r="H212" s="385"/>
      <c r="I212" s="385"/>
      <c r="J212" s="385"/>
      <c r="K212" s="385"/>
      <c r="L212" s="385"/>
      <c r="M212" s="385"/>
      <c r="N212" s="385"/>
      <c r="O212" s="385"/>
      <c r="P212" s="385"/>
      <c r="Q212" s="385"/>
      <c r="R212" s="385"/>
      <c r="S212" s="385"/>
      <c r="T212" s="385"/>
      <c r="U212" s="385"/>
    </row>
    <row r="213" spans="1:21" ht="12.75" customHeight="1">
      <c r="A213" s="385"/>
      <c r="B213" s="385"/>
      <c r="C213" s="385"/>
      <c r="D213" s="385"/>
      <c r="E213" s="385"/>
      <c r="F213" s="385"/>
      <c r="G213" s="385"/>
      <c r="H213" s="385"/>
      <c r="I213" s="385"/>
      <c r="J213" s="385"/>
      <c r="K213" s="385"/>
      <c r="L213" s="385"/>
      <c r="M213" s="385"/>
      <c r="N213" s="385"/>
      <c r="O213" s="385"/>
      <c r="P213" s="385"/>
      <c r="Q213" s="385"/>
      <c r="R213" s="385"/>
      <c r="S213" s="385"/>
      <c r="T213" s="385"/>
      <c r="U213" s="385"/>
    </row>
    <row r="214" spans="1:21" ht="12.75" customHeight="1">
      <c r="A214" s="385"/>
      <c r="B214" s="385"/>
      <c r="C214" s="385"/>
      <c r="D214" s="385"/>
      <c r="E214" s="385"/>
      <c r="F214" s="385"/>
      <c r="G214" s="385"/>
      <c r="H214" s="385"/>
      <c r="I214" s="385"/>
      <c r="J214" s="385"/>
      <c r="K214" s="385"/>
      <c r="L214" s="385"/>
      <c r="M214" s="385"/>
      <c r="N214" s="385"/>
      <c r="O214" s="385"/>
      <c r="P214" s="385"/>
      <c r="Q214" s="385"/>
      <c r="R214" s="385"/>
      <c r="S214" s="385"/>
      <c r="T214" s="385"/>
      <c r="U214" s="385"/>
    </row>
    <row r="215" spans="1:21" ht="12.75" customHeight="1">
      <c r="A215" s="385"/>
      <c r="B215" s="385"/>
      <c r="C215" s="385"/>
      <c r="D215" s="385"/>
      <c r="E215" s="385"/>
      <c r="F215" s="385"/>
      <c r="G215" s="385"/>
      <c r="H215" s="385"/>
      <c r="I215" s="385"/>
      <c r="J215" s="385"/>
      <c r="K215" s="385"/>
      <c r="L215" s="385"/>
      <c r="M215" s="385"/>
      <c r="N215" s="385"/>
      <c r="O215" s="385"/>
      <c r="P215" s="385"/>
      <c r="Q215" s="385"/>
      <c r="R215" s="385"/>
      <c r="S215" s="385"/>
      <c r="T215" s="385"/>
      <c r="U215" s="385"/>
    </row>
    <row r="216" spans="1:21" ht="12.75" customHeight="1">
      <c r="A216" s="385"/>
      <c r="B216" s="385"/>
      <c r="C216" s="385"/>
      <c r="D216" s="385"/>
      <c r="E216" s="385"/>
      <c r="F216" s="385"/>
      <c r="G216" s="385"/>
      <c r="H216" s="385"/>
      <c r="I216" s="385"/>
      <c r="J216" s="385"/>
      <c r="K216" s="385"/>
      <c r="L216" s="385"/>
      <c r="M216" s="385"/>
      <c r="N216" s="385"/>
      <c r="O216" s="385"/>
      <c r="P216" s="385"/>
      <c r="Q216" s="385"/>
      <c r="R216" s="385"/>
      <c r="S216" s="385"/>
      <c r="T216" s="385"/>
      <c r="U216" s="385"/>
    </row>
    <row r="217" spans="1:21" ht="12.75" customHeight="1">
      <c r="A217" s="385"/>
      <c r="B217" s="385"/>
      <c r="C217" s="385"/>
      <c r="D217" s="385"/>
      <c r="E217" s="385"/>
      <c r="F217" s="385"/>
      <c r="G217" s="385"/>
      <c r="H217" s="385"/>
      <c r="I217" s="385"/>
      <c r="J217" s="385"/>
      <c r="K217" s="385"/>
      <c r="L217" s="385"/>
      <c r="M217" s="385"/>
      <c r="N217" s="385"/>
      <c r="O217" s="385"/>
      <c r="P217" s="385"/>
      <c r="Q217" s="385"/>
      <c r="R217" s="385"/>
      <c r="S217" s="385"/>
      <c r="T217" s="385"/>
      <c r="U217" s="385"/>
    </row>
    <row r="218" spans="1:21" ht="12.75" customHeight="1">
      <c r="A218" s="385"/>
      <c r="B218" s="385"/>
      <c r="C218" s="385"/>
      <c r="D218" s="385"/>
      <c r="E218" s="385"/>
      <c r="F218" s="385"/>
      <c r="G218" s="385"/>
      <c r="H218" s="385"/>
      <c r="I218" s="385"/>
      <c r="J218" s="385"/>
      <c r="K218" s="385"/>
      <c r="L218" s="385"/>
      <c r="M218" s="385"/>
      <c r="N218" s="385"/>
      <c r="O218" s="385"/>
      <c r="P218" s="385"/>
      <c r="Q218" s="385"/>
      <c r="R218" s="385"/>
      <c r="S218" s="385"/>
      <c r="T218" s="385"/>
      <c r="U218" s="385"/>
    </row>
    <row r="219" spans="1:21" ht="12.75" customHeight="1">
      <c r="A219" s="385"/>
      <c r="B219" s="385"/>
      <c r="C219" s="385"/>
      <c r="D219" s="385"/>
      <c r="E219" s="385"/>
      <c r="F219" s="385"/>
      <c r="G219" s="385"/>
      <c r="H219" s="385"/>
      <c r="I219" s="385"/>
      <c r="J219" s="385"/>
      <c r="K219" s="385"/>
      <c r="L219" s="385"/>
      <c r="M219" s="385"/>
      <c r="N219" s="385"/>
      <c r="O219" s="385"/>
      <c r="P219" s="385"/>
      <c r="Q219" s="385"/>
      <c r="R219" s="385"/>
      <c r="S219" s="385"/>
      <c r="T219" s="385"/>
      <c r="U219" s="385"/>
    </row>
    <row r="220" spans="1:21" ht="12.75" customHeight="1">
      <c r="A220" s="385"/>
      <c r="B220" s="385"/>
      <c r="C220" s="385"/>
      <c r="D220" s="385"/>
      <c r="E220" s="385"/>
      <c r="F220" s="385"/>
      <c r="G220" s="385"/>
      <c r="H220" s="385"/>
      <c r="I220" s="385"/>
      <c r="J220" s="385"/>
      <c r="K220" s="385"/>
      <c r="L220" s="385"/>
      <c r="M220" s="385"/>
      <c r="N220" s="385"/>
      <c r="O220" s="385"/>
      <c r="P220" s="385"/>
      <c r="Q220" s="385"/>
      <c r="R220" s="385"/>
      <c r="S220" s="385"/>
      <c r="T220" s="385"/>
      <c r="U220" s="385"/>
    </row>
    <row r="221" spans="1:21" ht="12.75" customHeight="1">
      <c r="A221" s="385"/>
      <c r="B221" s="385"/>
      <c r="C221" s="385"/>
      <c r="D221" s="385"/>
      <c r="E221" s="385"/>
      <c r="F221" s="385"/>
      <c r="G221" s="385"/>
      <c r="H221" s="385"/>
      <c r="I221" s="385"/>
      <c r="J221" s="385"/>
      <c r="K221" s="385"/>
      <c r="L221" s="385"/>
      <c r="M221" s="385"/>
      <c r="N221" s="385"/>
      <c r="O221" s="385"/>
      <c r="P221" s="385"/>
      <c r="Q221" s="385"/>
      <c r="R221" s="385"/>
      <c r="S221" s="385"/>
      <c r="T221" s="385"/>
      <c r="U221" s="385"/>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Riesg Gestión </vt:lpstr>
      <vt:lpstr>Riesg Corrupc</vt:lpstr>
      <vt:lpstr>Tabla probabilidad</vt:lpstr>
      <vt:lpstr>Tabla Impacto</vt:lpstr>
      <vt:lpstr>Tabla Valoración controles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Daniela Rojas Gutierrez</dc:creator>
  <cp:lastModifiedBy>Juan Numpaque Fonseca</cp:lastModifiedBy>
  <dcterms:created xsi:type="dcterms:W3CDTF">2022-02-16T01:14:43Z</dcterms:created>
  <dcterms:modified xsi:type="dcterms:W3CDTF">2024-01-05T14:52:46Z</dcterms:modified>
</cp:coreProperties>
</file>