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DEP 2023\Mapa de Riesgos 2023\"/>
    </mc:Choice>
  </mc:AlternateContent>
  <bookViews>
    <workbookView xWindow="-120" yWindow="-120" windowWidth="20730" windowHeight="11160"/>
  </bookViews>
  <sheets>
    <sheet name="Portada" sheetId="1" r:id="rId1"/>
    <sheet name="Riesg Gestión" sheetId="2" r:id="rId2"/>
    <sheet name="Riesg Corrupc" sheetId="3" r:id="rId3"/>
    <sheet name="Tabla probabilidad" sheetId="4" r:id="rId4"/>
    <sheet name="Tabla Impacto" sheetId="5" r:id="rId5"/>
    <sheet name="Tabla Valoración controles" sheetId="6" r:id="rId6"/>
    <sheet name="Opciones Tratamiento" sheetId="7" state="hidden" r:id="rId7"/>
    <sheet name="Hoja1" sheetId="8" state="hidden" r:id="rId8"/>
  </sheets>
  <externalReferences>
    <externalReference r:id="rId9"/>
  </externalReferences>
  <definedNames>
    <definedName name="_xlnm._FilterDatabase" localSheetId="2" hidden="1">'Riesg Corrupc'!$A$12:$BJ$32</definedName>
    <definedName name="_xlnm._FilterDatabase" localSheetId="1" hidden="1">'Riesg Gestión'!$A$9:$AP$57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3" roundtripDataChecksum="vjr0poS3tHKZCtmsGQeBr76/FkBTQNEmlS8Nt9hj11o="/>
    </ext>
  </extLst>
</workbook>
</file>

<file path=xl/calcChain.xml><?xml version="1.0" encoding="utf-8"?>
<calcChain xmlns="http://schemas.openxmlformats.org/spreadsheetml/2006/main">
  <c r="F152" i="5" l="1"/>
  <c r="F151" i="5"/>
  <c r="F150" i="5"/>
  <c r="F149" i="5"/>
  <c r="F148" i="5"/>
  <c r="F147" i="5"/>
  <c r="F146" i="5"/>
  <c r="F145" i="5"/>
  <c r="F144" i="5"/>
  <c r="F143" i="5"/>
  <c r="F142" i="5"/>
  <c r="F141" i="5"/>
  <c r="AO32" i="3"/>
  <c r="AL32" i="3"/>
  <c r="AH32" i="3"/>
  <c r="AC32" i="3"/>
  <c r="AD32" i="3" s="1"/>
  <c r="I32" i="3"/>
  <c r="AI32" i="3" s="1"/>
  <c r="AO31" i="3"/>
  <c r="AL31" i="3"/>
  <c r="AH31" i="3"/>
  <c r="AC31" i="3"/>
  <c r="AD31" i="3" s="1"/>
  <c r="I31" i="3"/>
  <c r="J31" i="3" s="1"/>
  <c r="AO30" i="3"/>
  <c r="AL30" i="3"/>
  <c r="AH30" i="3"/>
  <c r="AC30" i="3"/>
  <c r="AD30" i="3" s="1"/>
  <c r="I30" i="3"/>
  <c r="J30" i="3" s="1"/>
  <c r="AO29" i="3"/>
  <c r="AL29" i="3"/>
  <c r="AH29" i="3"/>
  <c r="AC29" i="3"/>
  <c r="AD29" i="3" s="1"/>
  <c r="I29" i="3"/>
  <c r="AI29" i="3" s="1"/>
  <c r="AO28" i="3"/>
  <c r="AL28" i="3"/>
  <c r="AH28" i="3"/>
  <c r="AC28" i="3"/>
  <c r="AD28" i="3" s="1"/>
  <c r="I28" i="3"/>
  <c r="AO27" i="3"/>
  <c r="AL27" i="3"/>
  <c r="AO26" i="3"/>
  <c r="AL26" i="3"/>
  <c r="AF26" i="3"/>
  <c r="AG26" i="3" s="1"/>
  <c r="AC26" i="3"/>
  <c r="AD26" i="3" s="1"/>
  <c r="I26" i="3"/>
  <c r="J26" i="3" s="1"/>
  <c r="AO25" i="3"/>
  <c r="AL25" i="3"/>
  <c r="AS25" i="3" s="1"/>
  <c r="AO24" i="3"/>
  <c r="AL24" i="3"/>
  <c r="AW24" i="3" s="1"/>
  <c r="AV24" i="3" s="1"/>
  <c r="AO23" i="3"/>
  <c r="AL23" i="3"/>
  <c r="AF23" i="3"/>
  <c r="AG23" i="3" s="1"/>
  <c r="AC23" i="3"/>
  <c r="AD23" i="3" s="1"/>
  <c r="I23" i="3"/>
  <c r="J23" i="3" s="1"/>
  <c r="AO22" i="3"/>
  <c r="AL22" i="3"/>
  <c r="AO21" i="3"/>
  <c r="AL21" i="3"/>
  <c r="AF21" i="3"/>
  <c r="AG21" i="3" s="1"/>
  <c r="AH21" i="3" s="1"/>
  <c r="AC21" i="3"/>
  <c r="AD21" i="3" s="1"/>
  <c r="I21" i="3"/>
  <c r="J21" i="3" s="1"/>
  <c r="AO20" i="3"/>
  <c r="AL20" i="3"/>
  <c r="AO19" i="3"/>
  <c r="AL19" i="3"/>
  <c r="AO18" i="3"/>
  <c r="AL18" i="3"/>
  <c r="AF18" i="3"/>
  <c r="AG18" i="3" s="1"/>
  <c r="AH18" i="3" s="1"/>
  <c r="AC18" i="3"/>
  <c r="AD18" i="3" s="1"/>
  <c r="I18" i="3"/>
  <c r="J18" i="3" s="1"/>
  <c r="AO17" i="3"/>
  <c r="AL17" i="3"/>
  <c r="AW17" i="3" s="1"/>
  <c r="AV17" i="3" s="1"/>
  <c r="AO16" i="3"/>
  <c r="AL16" i="3"/>
  <c r="AF16" i="3"/>
  <c r="AG16" i="3" s="1"/>
  <c r="AH16" i="3" s="1"/>
  <c r="AW16" i="3" s="1"/>
  <c r="AV16" i="3" s="1"/>
  <c r="AC16" i="3"/>
  <c r="AD16" i="3" s="1"/>
  <c r="I16" i="3"/>
  <c r="J16" i="3" s="1"/>
  <c r="AO15" i="3"/>
  <c r="AL15" i="3"/>
  <c r="AW15" i="3" s="1"/>
  <c r="AV15" i="3" s="1"/>
  <c r="AO14" i="3"/>
  <c r="AL14" i="3"/>
  <c r="AO13" i="3"/>
  <c r="AL13" i="3"/>
  <c r="AF13" i="3"/>
  <c r="AG13" i="3" s="1"/>
  <c r="AH13" i="3" s="1"/>
  <c r="AC13" i="3"/>
  <c r="AD13" i="3" s="1"/>
  <c r="I13" i="3"/>
  <c r="J13" i="3" s="1"/>
  <c r="U57" i="2"/>
  <c r="R57" i="2"/>
  <c r="I57" i="2"/>
  <c r="J57" i="2" s="1"/>
  <c r="U56" i="2"/>
  <c r="R56" i="2"/>
  <c r="I56" i="2"/>
  <c r="J56" i="2" s="1"/>
  <c r="U55" i="2"/>
  <c r="R55" i="2"/>
  <c r="I55" i="2"/>
  <c r="J55" i="2" s="1"/>
  <c r="U54" i="2"/>
  <c r="R54" i="2"/>
  <c r="AC54" i="2" s="1"/>
  <c r="AB54" i="2" s="1"/>
  <c r="U53" i="2"/>
  <c r="R53" i="2"/>
  <c r="AC53" i="2" s="1"/>
  <c r="AB53" i="2" s="1"/>
  <c r="U52" i="2"/>
  <c r="R52" i="2"/>
  <c r="I52" i="2"/>
  <c r="U51" i="2"/>
  <c r="R51" i="2"/>
  <c r="I51" i="2"/>
  <c r="U50" i="2"/>
  <c r="R50" i="2"/>
  <c r="I50" i="2"/>
  <c r="J50" i="2" s="1"/>
  <c r="U49" i="2"/>
  <c r="R49" i="2"/>
  <c r="I49" i="2"/>
  <c r="J49" i="2" s="1"/>
  <c r="U48" i="2"/>
  <c r="R48" i="2"/>
  <c r="AC48" i="2" s="1"/>
  <c r="AB48" i="2" s="1"/>
  <c r="U47" i="2"/>
  <c r="R47" i="2"/>
  <c r="Y47" i="2" s="1"/>
  <c r="Z47" i="2" s="1"/>
  <c r="U46" i="2"/>
  <c r="R46" i="2"/>
  <c r="I46" i="2"/>
  <c r="U45" i="2"/>
  <c r="R45" i="2"/>
  <c r="I45" i="2"/>
  <c r="U44" i="2"/>
  <c r="R44" i="2"/>
  <c r="I44" i="2"/>
  <c r="J44" i="2" s="1"/>
  <c r="U43" i="2"/>
  <c r="R43" i="2"/>
  <c r="U42" i="2"/>
  <c r="R42" i="2"/>
  <c r="U41" i="2"/>
  <c r="R41" i="2"/>
  <c r="I41" i="2"/>
  <c r="U40" i="2"/>
  <c r="R40" i="2"/>
  <c r="U39" i="2"/>
  <c r="R39" i="2"/>
  <c r="AC39" i="2" s="1"/>
  <c r="AB39" i="2" s="1"/>
  <c r="U38" i="2"/>
  <c r="R38" i="2"/>
  <c r="I38" i="2"/>
  <c r="U37" i="2"/>
  <c r="R37" i="2"/>
  <c r="AC37" i="2" s="1"/>
  <c r="AB37" i="2" s="1"/>
  <c r="U36" i="2"/>
  <c r="R36" i="2"/>
  <c r="AC36" i="2" s="1"/>
  <c r="AB36" i="2" s="1"/>
  <c r="U35" i="2"/>
  <c r="R35" i="2"/>
  <c r="I35" i="2"/>
  <c r="U34" i="2"/>
  <c r="R34" i="2"/>
  <c r="Y34" i="2" s="1"/>
  <c r="U33" i="2"/>
  <c r="R33" i="2"/>
  <c r="AC33" i="2" s="1"/>
  <c r="AB33" i="2" s="1"/>
  <c r="U32" i="2"/>
  <c r="R32" i="2"/>
  <c r="I32" i="2"/>
  <c r="J32" i="2" s="1"/>
  <c r="U31" i="2"/>
  <c r="R31" i="2"/>
  <c r="AC31" i="2" s="1"/>
  <c r="AB31" i="2" s="1"/>
  <c r="U30" i="2"/>
  <c r="R30" i="2"/>
  <c r="AC30" i="2" s="1"/>
  <c r="AB30" i="2" s="1"/>
  <c r="U29" i="2"/>
  <c r="R29" i="2"/>
  <c r="I29" i="2"/>
  <c r="AC28" i="2"/>
  <c r="AB28" i="2" s="1"/>
  <c r="U28" i="2"/>
  <c r="Y28" i="2" s="1"/>
  <c r="AA28" i="2" s="1"/>
  <c r="AC27" i="2"/>
  <c r="AB27" i="2" s="1"/>
  <c r="U27" i="2"/>
  <c r="Y27" i="2" s="1"/>
  <c r="AA27" i="2" s="1"/>
  <c r="U26" i="2"/>
  <c r="J26" i="2"/>
  <c r="I26" i="2"/>
  <c r="U25" i="2"/>
  <c r="R25" i="2"/>
  <c r="Y25" i="2" s="1"/>
  <c r="AA25" i="2" s="1"/>
  <c r="U24" i="2"/>
  <c r="R24" i="2"/>
  <c r="N24" i="2"/>
  <c r="I24" i="2"/>
  <c r="J24" i="2" s="1"/>
  <c r="AC23" i="2"/>
  <c r="AB23" i="2" s="1"/>
  <c r="U23" i="2"/>
  <c r="R23" i="2"/>
  <c r="U22" i="2"/>
  <c r="R22" i="2"/>
  <c r="N22" i="2"/>
  <c r="I22" i="2"/>
  <c r="O22" i="2" s="1"/>
  <c r="U21" i="2"/>
  <c r="R21" i="2"/>
  <c r="U20" i="2"/>
  <c r="R20" i="2"/>
  <c r="U19" i="2"/>
  <c r="R19" i="2"/>
  <c r="U18" i="2"/>
  <c r="R18" i="2"/>
  <c r="U17" i="2"/>
  <c r="R17" i="2"/>
  <c r="I17" i="2"/>
  <c r="J17" i="2" s="1"/>
  <c r="U16" i="2"/>
  <c r="R16" i="2"/>
  <c r="I16" i="2"/>
  <c r="J16" i="2" s="1"/>
  <c r="U15" i="2"/>
  <c r="R15" i="2"/>
  <c r="U14" i="2"/>
  <c r="R14" i="2"/>
  <c r="AC14" i="2" s="1"/>
  <c r="AB14" i="2" s="1"/>
  <c r="U13" i="2"/>
  <c r="R13" i="2"/>
  <c r="I13" i="2"/>
  <c r="J13" i="2" s="1"/>
  <c r="U12" i="2"/>
  <c r="R12" i="2"/>
  <c r="I12" i="2"/>
  <c r="U11" i="2"/>
  <c r="R11" i="2"/>
  <c r="I11" i="2"/>
  <c r="J11" i="2" s="1"/>
  <c r="M24" i="1"/>
  <c r="L24" i="1"/>
  <c r="K24" i="1"/>
  <c r="J24" i="1"/>
  <c r="I24" i="1"/>
  <c r="H24" i="1"/>
  <c r="G24" i="1"/>
  <c r="F24" i="1"/>
  <c r="E24" i="1"/>
  <c r="D24" i="1"/>
  <c r="C24" i="1"/>
  <c r="B24" i="1"/>
  <c r="N23" i="1"/>
  <c r="N22" i="1"/>
  <c r="N21" i="1"/>
  <c r="N20" i="1"/>
  <c r="N19" i="1"/>
  <c r="N18" i="1"/>
  <c r="N17" i="1"/>
  <c r="N16" i="1"/>
  <c r="N15" i="1"/>
  <c r="N14" i="1"/>
  <c r="N13" i="1"/>
  <c r="N12" i="1"/>
  <c r="N11" i="1"/>
  <c r="N10" i="1"/>
  <c r="B153" i="5"/>
  <c r="B152" i="5"/>
  <c r="H141" i="5"/>
  <c r="B154" i="5"/>
  <c r="AS22" i="3" l="1"/>
  <c r="AS13" i="3"/>
  <c r="Y39" i="2"/>
  <c r="AA39" i="2" s="1"/>
  <c r="AS31" i="3"/>
  <c r="N24" i="1"/>
  <c r="Y15" i="2"/>
  <c r="AA15" i="2" s="1"/>
  <c r="Y40" i="2"/>
  <c r="Y50" i="2"/>
  <c r="AS19" i="3"/>
  <c r="AU19" i="3" s="1"/>
  <c r="AI23" i="3"/>
  <c r="AS14" i="3"/>
  <c r="AT14" i="3" s="1"/>
  <c r="AS20" i="3"/>
  <c r="AW21" i="3"/>
  <c r="AV21" i="3" s="1"/>
  <c r="AW31" i="3"/>
  <c r="AV31" i="3" s="1"/>
  <c r="Y14" i="2"/>
  <c r="AA14" i="2" s="1"/>
  <c r="AC24" i="2"/>
  <c r="AB24" i="2" s="1"/>
  <c r="Y31" i="2"/>
  <c r="Z31" i="2" s="1"/>
  <c r="AD31" i="2" s="1"/>
  <c r="Y33" i="2"/>
  <c r="Z33" i="2" s="1"/>
  <c r="AD33" i="2" s="1"/>
  <c r="AC47" i="2"/>
  <c r="AB47" i="2" s="1"/>
  <c r="AD47" i="2" s="1"/>
  <c r="Y48" i="2"/>
  <c r="Y53" i="2"/>
  <c r="AA53" i="2" s="1"/>
  <c r="Y26" i="2"/>
  <c r="Z26" i="2" s="1"/>
  <c r="Y43" i="2"/>
  <c r="Z43" i="2" s="1"/>
  <c r="AA48" i="2"/>
  <c r="Z48" i="2"/>
  <c r="AD48" i="2" s="1"/>
  <c r="Y57" i="2"/>
  <c r="Z57" i="2" s="1"/>
  <c r="AC22" i="2"/>
  <c r="AB22" i="2" s="1"/>
  <c r="AC25" i="2"/>
  <c r="AB25" i="2" s="1"/>
  <c r="Y37" i="2"/>
  <c r="AA37" i="2" s="1"/>
  <c r="Y54" i="2"/>
  <c r="AA54" i="2" s="1"/>
  <c r="Y11" i="2"/>
  <c r="AC15" i="2"/>
  <c r="AB15" i="2" s="1"/>
  <c r="Y23" i="2"/>
  <c r="AA23" i="2" s="1"/>
  <c r="Y32" i="2"/>
  <c r="Z32" i="2" s="1"/>
  <c r="AC34" i="2"/>
  <c r="AB34" i="2" s="1"/>
  <c r="AC40" i="2"/>
  <c r="AB40" i="2" s="1"/>
  <c r="Y42" i="2"/>
  <c r="AC42" i="2"/>
  <c r="AB42" i="2" s="1"/>
  <c r="Y56" i="2"/>
  <c r="AW13" i="3"/>
  <c r="AV13" i="3" s="1"/>
  <c r="AS23" i="3"/>
  <c r="AU23" i="3" s="1"/>
  <c r="AS27" i="3"/>
  <c r="AT27" i="3" s="1"/>
  <c r="AS15" i="3"/>
  <c r="AT15" i="3" s="1"/>
  <c r="AX15" i="3" s="1"/>
  <c r="AS17" i="3"/>
  <c r="AW20" i="3"/>
  <c r="AV20" i="3" s="1"/>
  <c r="AI26" i="3"/>
  <c r="AI31" i="3"/>
  <c r="AW18" i="3"/>
  <c r="AV18" i="3" s="1"/>
  <c r="AS24" i="3"/>
  <c r="AT24" i="3" s="1"/>
  <c r="AX24" i="3" s="1"/>
  <c r="AW27" i="3"/>
  <c r="AV27" i="3" s="1"/>
  <c r="AW28" i="3"/>
  <c r="AV28" i="3" s="1"/>
  <c r="AW29" i="3"/>
  <c r="AV29" i="3" s="1"/>
  <c r="AH23" i="3"/>
  <c r="AW23" i="3" s="1"/>
  <c r="AV23" i="3" s="1"/>
  <c r="L56" i="2"/>
  <c r="M56" i="2" s="1"/>
  <c r="L55" i="2"/>
  <c r="L38" i="2"/>
  <c r="M38" i="2" s="1"/>
  <c r="N38" i="2" s="1"/>
  <c r="AC38" i="2" s="1"/>
  <c r="AB38" i="2" s="1"/>
  <c r="L16" i="2"/>
  <c r="M16" i="2" s="1"/>
  <c r="L13" i="2"/>
  <c r="M13" i="2" s="1"/>
  <c r="O13" i="2" s="1"/>
  <c r="L46" i="2"/>
  <c r="M46" i="2" s="1"/>
  <c r="N46" i="2" s="1"/>
  <c r="AC46" i="2" s="1"/>
  <c r="AB46" i="2" s="1"/>
  <c r="L35" i="2"/>
  <c r="M35" i="2" s="1"/>
  <c r="N35" i="2" s="1"/>
  <c r="AC35" i="2" s="1"/>
  <c r="AB35" i="2" s="1"/>
  <c r="L32" i="2"/>
  <c r="M32" i="2" s="1"/>
  <c r="N32" i="2" s="1"/>
  <c r="AC32" i="2" s="1"/>
  <c r="AB32" i="2" s="1"/>
  <c r="L57" i="2"/>
  <c r="M57" i="2" s="1"/>
  <c r="L52" i="2"/>
  <c r="M52" i="2" s="1"/>
  <c r="N52" i="2" s="1"/>
  <c r="AC52" i="2" s="1"/>
  <c r="AB52" i="2" s="1"/>
  <c r="L51" i="2"/>
  <c r="M51" i="2" s="1"/>
  <c r="N51" i="2" s="1"/>
  <c r="AC51" i="2" s="1"/>
  <c r="AB51" i="2" s="1"/>
  <c r="L44" i="2"/>
  <c r="M44" i="2" s="1"/>
  <c r="L41" i="2"/>
  <c r="M41" i="2" s="1"/>
  <c r="N41" i="2" s="1"/>
  <c r="AC41" i="2" s="1"/>
  <c r="AB41" i="2" s="1"/>
  <c r="L24" i="2"/>
  <c r="L22" i="2"/>
  <c r="L17" i="2"/>
  <c r="M17" i="2" s="1"/>
  <c r="O17" i="2" s="1"/>
  <c r="L12" i="2"/>
  <c r="M12" i="2" s="1"/>
  <c r="N12" i="2" s="1"/>
  <c r="AC12" i="2" s="1"/>
  <c r="AB12" i="2" s="1"/>
  <c r="L50" i="2"/>
  <c r="M50" i="2" s="1"/>
  <c r="O50" i="2" s="1"/>
  <c r="L49" i="2"/>
  <c r="M49" i="2" s="1"/>
  <c r="N49" i="2" s="1"/>
  <c r="AC49" i="2" s="1"/>
  <c r="AB49" i="2" s="1"/>
  <c r="L26" i="2"/>
  <c r="M26" i="2" s="1"/>
  <c r="N26" i="2" s="1"/>
  <c r="AC26" i="2" s="1"/>
  <c r="AB26" i="2" s="1"/>
  <c r="L11" i="2"/>
  <c r="M11" i="2" s="1"/>
  <c r="N11" i="2" s="1"/>
  <c r="AC11" i="2" s="1"/>
  <c r="AB11" i="2" s="1"/>
  <c r="L45" i="2"/>
  <c r="M45" i="2" s="1"/>
  <c r="N45" i="2" s="1"/>
  <c r="AC45" i="2" s="1"/>
  <c r="AB45" i="2" s="1"/>
  <c r="L29" i="2"/>
  <c r="M29" i="2" s="1"/>
  <c r="N29" i="2" s="1"/>
  <c r="AC29" i="2" s="1"/>
  <c r="AB29" i="2" s="1"/>
  <c r="AA32" i="2"/>
  <c r="Z37" i="2"/>
  <c r="AD37" i="2" s="1"/>
  <c r="Z40" i="2"/>
  <c r="AA40" i="2"/>
  <c r="AA11" i="2"/>
  <c r="Z11" i="2"/>
  <c r="AU13" i="3"/>
  <c r="AT13" i="3"/>
  <c r="AX13" i="3" s="1"/>
  <c r="AA56" i="2"/>
  <c r="Z56" i="2"/>
  <c r="Z34" i="2"/>
  <c r="AA34" i="2"/>
  <c r="AA31" i="2"/>
  <c r="AA50" i="2"/>
  <c r="Z50" i="2"/>
  <c r="AU22" i="3"/>
  <c r="AT22" i="3"/>
  <c r="AU31" i="3"/>
  <c r="AT31" i="3"/>
  <c r="Y13" i="2"/>
  <c r="Z15" i="2"/>
  <c r="AC19" i="2"/>
  <c r="AB19" i="2" s="1"/>
  <c r="Y19" i="2"/>
  <c r="J22" i="2"/>
  <c r="Y22" i="2" s="1"/>
  <c r="Z28" i="2"/>
  <c r="AD28" i="2" s="1"/>
  <c r="Y44" i="2"/>
  <c r="J52" i="2"/>
  <c r="Y52" i="2" s="1"/>
  <c r="AU17" i="3"/>
  <c r="AT17" i="3"/>
  <c r="AX17" i="3" s="1"/>
  <c r="AI18" i="3"/>
  <c r="AW22" i="3"/>
  <c r="AV22" i="3" s="1"/>
  <c r="AS26" i="3"/>
  <c r="AI28" i="3"/>
  <c r="J28" i="3"/>
  <c r="AS28" i="3" s="1"/>
  <c r="Y17" i="2"/>
  <c r="AH26" i="3"/>
  <c r="AW26" i="3" s="1"/>
  <c r="AV26" i="3" s="1"/>
  <c r="J12" i="2"/>
  <c r="Y12" i="2" s="1"/>
  <c r="J41" i="2"/>
  <c r="Y41" i="2" s="1"/>
  <c r="AA43" i="2"/>
  <c r="AA47" i="2"/>
  <c r="AU14" i="3"/>
  <c r="Z14" i="2"/>
  <c r="AD14" i="2" s="1"/>
  <c r="Y36" i="2"/>
  <c r="AC43" i="2"/>
  <c r="AB43" i="2" s="1"/>
  <c r="AD43" i="2" s="1"/>
  <c r="J51" i="2"/>
  <c r="Y51" i="2" s="1"/>
  <c r="Y55" i="2"/>
  <c r="AI13" i="3"/>
  <c r="AW14" i="3"/>
  <c r="AV14" i="3" s="1"/>
  <c r="AS18" i="3"/>
  <c r="AU20" i="3"/>
  <c r="AT20" i="3"/>
  <c r="AI21" i="3"/>
  <c r="AW25" i="3"/>
  <c r="AV25" i="3" s="1"/>
  <c r="AW32" i="3"/>
  <c r="AV32" i="3" s="1"/>
  <c r="AT19" i="3"/>
  <c r="Z39" i="2"/>
  <c r="AD39" i="2" s="1"/>
  <c r="Y30" i="2"/>
  <c r="J35" i="2"/>
  <c r="Y35" i="2" s="1"/>
  <c r="AC21" i="2"/>
  <c r="AB21" i="2" s="1"/>
  <c r="Y21" i="2"/>
  <c r="O24" i="2"/>
  <c r="Z27" i="2"/>
  <c r="AD27" i="2" s="1"/>
  <c r="J38" i="2"/>
  <c r="Y38" i="2" s="1"/>
  <c r="J46" i="2"/>
  <c r="Y46" i="2" s="1"/>
  <c r="AS21" i="3"/>
  <c r="AS30" i="3"/>
  <c r="AC20" i="2"/>
  <c r="AB20" i="2" s="1"/>
  <c r="Y20" i="2"/>
  <c r="AC18" i="2"/>
  <c r="AB18" i="2" s="1"/>
  <c r="Y18" i="2"/>
  <c r="Y24" i="2"/>
  <c r="Z25" i="2"/>
  <c r="AD25" i="2" s="1"/>
  <c r="J29" i="2"/>
  <c r="Y29" i="2" s="1"/>
  <c r="J45" i="2"/>
  <c r="Y45" i="2" s="1"/>
  <c r="Y49" i="2"/>
  <c r="AU15" i="3"/>
  <c r="AI16" i="3"/>
  <c r="AU24" i="3"/>
  <c r="AW19" i="3"/>
  <c r="AV19" i="3" s="1"/>
  <c r="AU25" i="3"/>
  <c r="AT25" i="3"/>
  <c r="J29" i="3"/>
  <c r="AS29" i="3" s="1"/>
  <c r="Y16" i="2"/>
  <c r="AS16" i="3"/>
  <c r="AW30" i="3"/>
  <c r="AV30" i="3" s="1"/>
  <c r="AI30" i="3"/>
  <c r="J32" i="3"/>
  <c r="AS32" i="3" s="1"/>
  <c r="AX27" i="3" l="1"/>
  <c r="AU27" i="3"/>
  <c r="AT23" i="3"/>
  <c r="AX20" i="3"/>
  <c r="Z54" i="2"/>
  <c r="AD54" i="2" s="1"/>
  <c r="AX31" i="3"/>
  <c r="AX23" i="3"/>
  <c r="AA26" i="2"/>
  <c r="Z53" i="2"/>
  <c r="AD53" i="2" s="1"/>
  <c r="AA33" i="2"/>
  <c r="AD15" i="2"/>
  <c r="AD34" i="2"/>
  <c r="AA57" i="2"/>
  <c r="AD26" i="2"/>
  <c r="Z42" i="2"/>
  <c r="AD42" i="2" s="1"/>
  <c r="AA42" i="2"/>
  <c r="Z23" i="2"/>
  <c r="AD23" i="2" s="1"/>
  <c r="AD40" i="2"/>
  <c r="N57" i="2"/>
  <c r="AC57" i="2" s="1"/>
  <c r="AB57" i="2" s="1"/>
  <c r="AD57" i="2" s="1"/>
  <c r="O57" i="2"/>
  <c r="N56" i="2"/>
  <c r="AC56" i="2" s="1"/>
  <c r="AB56" i="2" s="1"/>
  <c r="AD56" i="2" s="1"/>
  <c r="O56" i="2"/>
  <c r="N13" i="2"/>
  <c r="AC13" i="2" s="1"/>
  <c r="AB13" i="2" s="1"/>
  <c r="O35" i="2"/>
  <c r="O11" i="2"/>
  <c r="N17" i="2"/>
  <c r="AC17" i="2" s="1"/>
  <c r="AB17" i="2" s="1"/>
  <c r="N50" i="2"/>
  <c r="AC50" i="2" s="1"/>
  <c r="AB50" i="2" s="1"/>
  <c r="AD50" i="2" s="1"/>
  <c r="O45" i="2"/>
  <c r="O52" i="2"/>
  <c r="O26" i="2"/>
  <c r="O32" i="2"/>
  <c r="O46" i="2"/>
  <c r="O38" i="2"/>
  <c r="O41" i="2"/>
  <c r="O12" i="2"/>
  <c r="N44" i="2"/>
  <c r="AC44" i="2" s="1"/>
  <c r="AB44" i="2" s="1"/>
  <c r="O44" i="2"/>
  <c r="N16" i="2"/>
  <c r="AC16" i="2" s="1"/>
  <c r="AB16" i="2" s="1"/>
  <c r="O16" i="2"/>
  <c r="O49" i="2"/>
  <c r="O29" i="2"/>
  <c r="O51" i="2"/>
  <c r="AU32" i="3"/>
  <c r="AT32" i="3"/>
  <c r="AX32" i="3" s="1"/>
  <c r="Z45" i="2"/>
  <c r="AD45" i="2" s="1"/>
  <c r="AA45" i="2"/>
  <c r="Z41" i="2"/>
  <c r="AD41" i="2" s="1"/>
  <c r="AA41" i="2"/>
  <c r="Z35" i="2"/>
  <c r="AD35" i="2" s="1"/>
  <c r="AA35" i="2"/>
  <c r="Z36" i="2"/>
  <c r="AD36" i="2" s="1"/>
  <c r="AA36" i="2"/>
  <c r="AA13" i="2"/>
  <c r="Z13" i="2"/>
  <c r="AA21" i="2"/>
  <c r="Z21" i="2"/>
  <c r="AD21" i="2" s="1"/>
  <c r="AU21" i="3"/>
  <c r="AT21" i="3"/>
  <c r="AX21" i="3" s="1"/>
  <c r="AU18" i="3"/>
  <c r="AT18" i="3"/>
  <c r="AX18" i="3" s="1"/>
  <c r="AA38" i="2"/>
  <c r="Z38" i="2"/>
  <c r="AD38" i="2" s="1"/>
  <c r="AU28" i="3"/>
  <c r="AT28" i="3"/>
  <c r="AX28" i="3" s="1"/>
  <c r="AA46" i="2"/>
  <c r="Z46" i="2"/>
  <c r="AD46" i="2" s="1"/>
  <c r="Z55" i="2"/>
  <c r="AA55" i="2"/>
  <c r="AX14" i="3"/>
  <c r="AU26" i="3"/>
  <c r="AT26" i="3"/>
  <c r="AX26" i="3" s="1"/>
  <c r="AU29" i="3"/>
  <c r="AT29" i="3"/>
  <c r="AX29" i="3" s="1"/>
  <c r="AX25" i="3"/>
  <c r="AA20" i="2"/>
  <c r="Z20" i="2"/>
  <c r="AD20" i="2" s="1"/>
  <c r="Z30" i="2"/>
  <c r="AD30" i="2" s="1"/>
  <c r="AA30" i="2"/>
  <c r="Z51" i="2"/>
  <c r="AD51" i="2" s="1"/>
  <c r="AA51" i="2"/>
  <c r="AA22" i="2"/>
  <c r="Z22" i="2"/>
  <c r="AD22" i="2" s="1"/>
  <c r="AX22" i="3"/>
  <c r="AD32" i="2"/>
  <c r="Z49" i="2"/>
  <c r="AD49" i="2" s="1"/>
  <c r="AA49" i="2"/>
  <c r="AA18" i="2"/>
  <c r="Z18" i="2"/>
  <c r="AD18" i="2" s="1"/>
  <c r="AA52" i="2"/>
  <c r="Z52" i="2"/>
  <c r="AD52" i="2" s="1"/>
  <c r="Z12" i="2"/>
  <c r="AD12" i="2" s="1"/>
  <c r="AA12" i="2"/>
  <c r="AA16" i="2"/>
  <c r="Z16" i="2"/>
  <c r="AA19" i="2"/>
  <c r="Z19" i="2"/>
  <c r="AD19" i="2" s="1"/>
  <c r="AD11" i="2"/>
  <c r="Z29" i="2"/>
  <c r="AD29" i="2" s="1"/>
  <c r="AA29" i="2"/>
  <c r="AA44" i="2"/>
  <c r="Z44" i="2"/>
  <c r="AU16" i="3"/>
  <c r="AT16" i="3"/>
  <c r="AX16" i="3" s="1"/>
  <c r="AA24" i="2"/>
  <c r="Z24" i="2"/>
  <c r="AD24" i="2" s="1"/>
  <c r="AT30" i="3"/>
  <c r="AX30" i="3" s="1"/>
  <c r="AU30" i="3"/>
  <c r="AX19" i="3"/>
  <c r="AA17" i="2"/>
  <c r="Z17" i="2"/>
  <c r="AD16" i="2" l="1"/>
  <c r="AD13" i="2"/>
  <c r="AC55" i="2"/>
  <c r="AB55" i="2" s="1"/>
  <c r="AD55" i="2" s="1"/>
  <c r="AD17" i="2"/>
  <c r="AD44" i="2"/>
</calcChain>
</file>

<file path=xl/comments1.xml><?xml version="1.0" encoding="utf-8"?>
<comments xmlns="http://schemas.openxmlformats.org/spreadsheetml/2006/main">
  <authors>
    <author/>
  </authors>
  <commentList>
    <comment ref="C11" authorId="0" shapeId="0">
      <text>
        <r>
          <rPr>
            <sz val="11"/>
            <color theme="1"/>
            <rFont val="Calibri"/>
            <scheme val="minor"/>
          </rPr>
          <t>======
ID#AAAAw0ILl0I
    (2023-05-12 16:51:41)
[Comentario encadenado]
Su versión de Excel le permite leer este comentario encadenado; sin embargo, las ediciones que se apliquen se quitarán si el archivo se abre en una versión más reciente de Excel. Más información: https://go.microsoft.com/fwlink/?linkid=870924
Comentario:
    Seleccione el impacto que causa el riesgo en la Entidad
	-tc={664BFBD0-8A42-4D81-992C-2BDA671D036A}</t>
        </r>
      </text>
    </comment>
  </commentList>
  <extLst>
    <ext xmlns:r="http://schemas.openxmlformats.org/officeDocument/2006/relationships" uri="GoogleSheetsCustomDataVersion2">
      <go:sheetsCustomData xmlns:go="http://customooxmlschemas.google.com/" r:id="rId1" roundtripDataSignature="AMtx7mj63/sIO0hzd496m3PsMtVZwBkurg=="/>
    </ext>
  </extLst>
</comments>
</file>

<file path=xl/sharedStrings.xml><?xml version="1.0" encoding="utf-8"?>
<sst xmlns="http://schemas.openxmlformats.org/spreadsheetml/2006/main" count="1710" uniqueCount="592">
  <si>
    <t>MAPA DE RIESGOS INSTITUCIONAL Y DE CORRUPCIÓN POR PROCESOS - 2023
INSTITUTO PARA LA INVESTIGACIÓN EDUCATIVA Y EL DESARROLLO PEDAGÓGICO - IDEP</t>
  </si>
  <si>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</si>
  <si>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</si>
  <si>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</si>
  <si>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</si>
  <si>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</si>
  <si>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</si>
  <si>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</si>
  <si>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</si>
  <si>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</si>
  <si>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</si>
  <si>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</si>
  <si>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</si>
  <si>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</si>
  <si>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</si>
  <si>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</si>
  <si>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</si>
  <si>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</si>
  <si>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</si>
  <si>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</si>
  <si>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</si>
  <si>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</si>
  <si>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</si>
  <si>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</si>
  <si>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</si>
  <si>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</si>
  <si>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</si>
  <si>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</si>
  <si>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</si>
  <si>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</si>
  <si>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</si>
  <si>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</si>
  <si>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</si>
  <si>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</si>
  <si>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</si>
  <si>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</si>
  <si>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3/05/2022</t>
  </si>
  <si>
    <t>PÁGINA: 1 de 6</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</si>
  <si>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</si>
  <si>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</si>
  <si>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</si>
  <si>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</si>
  <si>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</si>
  <si>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</si>
  <si>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</si>
  <si>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Metodología: Política de Administración del riesgo del DAFP</t>
  </si>
  <si>
    <t xml:space="preserve">SEGUIMIENTO 1ER CUATRIMESTRE 2023 </t>
  </si>
  <si>
    <t>SEGUIMIENTO 2DO CUATRIMESTRE 2023 - PRIMERA LINEA DE DEFENSA</t>
  </si>
  <si>
    <t>SEGUIMIENTO TERCER CUATRIMESTRE 2023</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</si>
  <si>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</si>
  <si>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</si>
  <si>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</si>
  <si>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</si>
  <si>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</si>
  <si>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</si>
  <si>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</si>
  <si>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</si>
  <si>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</si>
  <si>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</si>
  <si>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</si>
  <si>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</si>
  <si>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</si>
  <si>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</si>
  <si>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</si>
  <si>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</si>
  <si>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</si>
  <si>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</si>
  <si>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</si>
  <si>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</si>
  <si>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</si>
  <si>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</si>
  <si>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</si>
  <si>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</si>
  <si>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</si>
  <si>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</si>
  <si>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</si>
  <si>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</si>
  <si>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</si>
  <si>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</si>
  <si>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</si>
  <si>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2023 - PRIMERA LINEA DE DEFENSA</t>
  </si>
  <si>
    <t>SEGUNDA LINEA DE DEFENSA - OFICINA ASESORA DE PLANEACIÓN</t>
  </si>
  <si>
    <t xml:space="preserve">TERCERA  LINEA DE DEFENSA - OFICINA DE CONTROL INTERNO </t>
  </si>
  <si>
    <t>SEGUIMIENTO TERCER CUATRIMESTRE 2023 - PRIMERA LINEA DE DEFENSA</t>
  </si>
  <si>
    <t>TERCER LINEA DE DEFENSA - OFICINA DE CONTROL INTERNO</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</si>
  <si>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</si>
  <si>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</si>
  <si>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</si>
  <si>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</si>
  <si>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</si>
  <si>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</si>
  <si>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</si>
  <si>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</si>
  <si>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</si>
  <si>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</si>
  <si>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</si>
  <si>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</si>
  <si>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rPr>
      <t xml:space="preserve">Generar informes, estados financieros o reportes con datos no precisos o inconsistentes a entidades externas e internamente 
</t>
    </r>
    <r>
      <rPr>
        <sz val="11"/>
        <color rgb="FFFF0000"/>
        <rFont val="Arial Narrow"/>
      </rPr>
      <t xml:space="preserve"> </t>
    </r>
  </si>
  <si>
    <t>Debido a la entrega de información con deficiencia en la calidad o extemporánea por parte de las diferentes oficinas y subdirecciones del IDEP.
Falta de actualización de las herramientas de planeación interna de acuerdo a la normatividad vigente.</t>
  </si>
  <si>
    <t>Posibilidad de daño reputacional y económico por Generar informes, estados financieros o reportes con datos no precisos o inconsistentes a entidades externas e internamente, debido a la entrega de información con deficiencia en la calidad o extemporánea por parte de las diferentes oficinas y subdirecciones del IDEP.</t>
  </si>
  <si>
    <t>Ejecución y Administración de procesos</t>
  </si>
  <si>
    <t xml:space="preserve">     El riesgo afecta la imagen de la entidad con algunos usuarios de relevancia frente al logro de los objetivos</t>
  </si>
  <si>
    <t xml:space="preserve">Mensualmente, el  líder  de la Oficina Asesora de Planeación, en el marco del Comité Institucional de Gestión y Desempeño, incluirá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</si>
  <si>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</si>
  <si>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</si>
  <si>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</si>
  <si>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</si>
  <si>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</si>
  <si>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</si>
  <si>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de estar incompleto se devuelve al área para los ajustes pertinentes.</t>
  </si>
  <si>
    <t>Mensual</t>
  </si>
  <si>
    <t>Se realizan los ajustes correspondientes por parte de cada líder de proceso.</t>
  </si>
  <si>
    <t xml:space="preserve">Jefes de oficina 
</t>
  </si>
  <si>
    <t>Jefe de oficina de Planeación</t>
  </si>
  <si>
    <t>Jefe de oficina de Control interno</t>
  </si>
  <si>
    <t xml:space="preserve">1.)  Baja efectividad en los resultados esperados en el Plan de acción de la entidad  
2.Baja articulación entre las Áreas para el reporte del Plan de Acción de la entidad.
</t>
  </si>
  <si>
    <t xml:space="preserve">Baja alineación de los proyectos de inversión con las políticas de gestión y desempeño institucional </t>
  </si>
  <si>
    <t xml:space="preserve">Posibilidad de daño económico y reputacional por baja efectividad en los resultados esperados en el Plan de acción de la entidad  y Baja articulación entre las Áreas para el reporte del Plan de Acción de la entidad debido a baja alineación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</si>
  <si>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</si>
  <si>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</si>
  <si>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</si>
  <si>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Divulgación y comunicación</t>
  </si>
  <si>
    <t>Reputacional</t>
  </si>
  <si>
    <t>Incumplimiento en la publicación de la información establecida en la Ley de Transparencia.</t>
  </si>
  <si>
    <t xml:space="preserve">Entrega Inoportuna, incompleta y/o desactualizada de la información a publicar en el link de Transparencia. </t>
  </si>
  <si>
    <t xml:space="preserve">Posibilidad de daño reputacional por el incumplimiento en la publicación de la información establecida en la Ley de Transparencia, debido a la entrega Inoportuna, incompleta y/o desactualizada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</si>
  <si>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</si>
  <si>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</si>
  <si>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</si>
  <si>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</si>
  <si>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</si>
  <si>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electrónicos.</t>
  </si>
  <si>
    <t>Detectivo</t>
  </si>
  <si>
    <t>Las desviaciones se investigan y se resuelven según la periodicidad del control</t>
  </si>
  <si>
    <t>Subdirector(a) Académico(a)Subdirector(a) Académico(a)
Profesional Especializado de comunicaciones
Diana Prada</t>
  </si>
  <si>
    <t>Cada vez que se requiera publicar información, el profesional especializado de la Subdirección Académica, realizará revisión del cumplimiento de la normatividad en materia de publicación de información y creará el cuadro de control de las publicaciones en el que se evidenciará la revisión y seguimiento de dichas publicaciones</t>
  </si>
  <si>
    <t>Cada vez que se requiera publicar información, el profesional especializado de la subdirección académica,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</si>
  <si>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</si>
  <si>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Subdirector(a) Académico(a)
Profesional Especializado de comunicaciones
Diana Prada</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</si>
  <si>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</si>
  <si>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</si>
  <si>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</si>
  <si>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</si>
  <si>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</si>
  <si>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Gestión Tecnológica </t>
  </si>
  <si>
    <t>Adelantar acciones institucionales para advertir a la ciudadanía de la incidencia y las medidas adelantadas para subsanar la misma.</t>
  </si>
  <si>
    <t xml:space="preserve">Asesor de la dirección General
Contratistas periodistas </t>
  </si>
  <si>
    <t xml:space="preserve">
Insatisfacción de la ciudadanía por falencias en la prestación de servicios de información
Falta de oportunidad, calidad  y coherencia en las respuestas y servicios prestados a la ciudadanía, usuarios y público en general
</t>
  </si>
  <si>
    <t>Pérdida de credibilidad y confianza en el IDEP</t>
  </si>
  <si>
    <t>Posibilidad de daño reputacional por Pérdida de credibilidad y confianza en el IDEP, debido a Insatisfacción de la ciudadanía por falencias en la prestación de servicios de información y a la 
falta de oportunidad, calidad  y coherencia en las respuestas y servicios prestados a la ciudadanía, usuarios y público en general</t>
  </si>
  <si>
    <t>Todos los días,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t>
  </si>
  <si>
    <t>Diariamente,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t>
  </si>
  <si>
    <t>Cuando se presentan desviaciones, se realiza la actualización del normo grama del proceso y a su vez la caracterización del SIG .</t>
  </si>
  <si>
    <t>Auxiliar Administrativo de la Subdirección Administrativa y Financiera</t>
  </si>
  <si>
    <t>Una vez al año, el jefe de la Oficina Asesora de Planeación, realizará el Plan de Acción del Modelo Integrado Planeación y Gestión para la vigencia, de las políticas de Participación ciudadana, Servicio al ciudadano, Racionalización de trámites y Transparencia, acceso a la información pública y lucha contra la corrupción.</t>
  </si>
  <si>
    <t>Una vez al año, el jefe de la Oficina Asesora de Planeación, realizará el Plan de Acción MIPG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</si>
  <si>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</si>
  <si>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</si>
  <si>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</si>
  <si>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</si>
  <si>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</si>
  <si>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</si>
  <si>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actas de comité académico.</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</si>
  <si>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actas de comité académico.</t>
  </si>
  <si>
    <t>Profesionales de la subdirección académica</t>
  </si>
  <si>
    <t>Semestralmente, el contratista de la subdirección académica; realiza análisis, tabulación y consolidación de las encuestas de satisfacción realizadas a los usuarios del IDEP, mediante informe y lo socializa en el comité institucional de gestión y desempeño.</t>
  </si>
  <si>
    <t>Correctivo</t>
  </si>
  <si>
    <t>Aleatoria</t>
  </si>
  <si>
    <t>Semestralmente, el contratista de la Subdirección Académica; realiza análisis, tabulación y consolidación de las encuestas de satisfacción realizadas a los usuarios del IDEP, mediante informe y lo socializa en el Comité Institucional de Gestión y Desempeño.</t>
  </si>
  <si>
    <t>Semestral</t>
  </si>
  <si>
    <t xml:space="preserve"> contratista de la subdirección académica</t>
  </si>
  <si>
    <t>Investigación y desarrollo pedagógico</t>
  </si>
  <si>
    <t xml:space="preserve">Falta de articulación en la definición y desarrollo de las actividades de los proyectos de investigación y desarrollo pedagógico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</si>
  <si>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</si>
  <si>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pedagógico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</si>
  <si>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</si>
  <si>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</si>
  <si>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académico, realizara una revisión y seguimiento de las actividades a los proyectos de investigación y desarrollo pedagógico que sea articulado con el proyecto de inversión. Dicha revisión se podrá evidenciar a través de las actas del comité académico. </t>
  </si>
  <si>
    <t>El comité académico realiza las observaciones de las actividades y recomienda ajustes requeridos para alinear los proyectos de investigación y desarrollo pedagógico con los objetivos del proyecto de inversión.</t>
  </si>
  <si>
    <t>Cuando se detectan desviaciones en el proceso de definición y desarrollo de los proyectos de investigación y desarrollo pedagógico, se implementan las recomendaciones del comité académico.</t>
  </si>
  <si>
    <t xml:space="preserve">Subdirección Académica 
Asesores de la dirección General 
Lideres de metas </t>
  </si>
  <si>
    <t>Una vez al año o cuando se formulan los proyectos, el subdirector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electrónica una vez diligenciado en la plataforma Google.</t>
  </si>
  <si>
    <t>Una vez al año o cuando se formulan los proyectos, el subdirector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electrónica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</si>
  <si>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</si>
  <si>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</si>
  <si>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 xml:space="preserve">Plagio en los productos de los proyectos de investigación y desarrollo pedagógico por parte de los contratistas y docentes participantes. </t>
  </si>
  <si>
    <t xml:space="preserve">
Ausencia de seguimiento y control frente al cumplimiento de las normas de derechos de autor de los productos de los proyectos de investigación y desarrollo pedagógico.  
</t>
  </si>
  <si>
    <t>Posibilidad de daño económico y reputacional por posible plagio en los productos de los proyectos de investigación y desarrollo pedagógico por parte de los contratistas y docentes participantes debido a la ausencia de seguimiento y control frente al cumplimiento de las normas de derechos de autor de los productos.</t>
  </si>
  <si>
    <t>Fraude Interno</t>
  </si>
  <si>
    <t xml:space="preserve">     El riesgo afecta la imagen de  la entidad con efecto publicitario sostenido a nivel de sector administrativo, nivel departamental o municipal</t>
  </si>
  <si>
    <t xml:space="preserve">Trimestralmente, los lideres de los proyectos, utilizaran la herramienta tecnológica para detección de plagio, generando reporte positivo de la herramienta empleada y concepto favorable por parte del supervisor encargado, los productos derivados de proyectos de investigación y desarrollo pedagógico así como las publicaciones del IDEP. 
</t>
  </si>
  <si>
    <t>Automático</t>
  </si>
  <si>
    <t xml:space="preserve">
Trimestralmente, los líderes de los proyectos, utilizarán la herramienta tecnológica para detección de plagio, generando reporte positivo de la herramienta empleada y concepto favorable por parte del supervisor encargado, los productos derivados de proyectos de investigación y desarrollo pedagógico, así como las publicaciones del IDEP.  
</t>
  </si>
  <si>
    <t>Trimestral</t>
  </si>
  <si>
    <t xml:space="preserve">Tan pronto se detecta hay que informarle al contratista o a los docentes participantes que debe corregir el documento de manera inmediata.
Informar a la Oficina Jurídica para inicio de los procesos legales. </t>
  </si>
  <si>
    <t xml:space="preserve">Asesores de la dirección General.
Profesional Especializado 222-05 Subdirección Académica </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</si>
  <si>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</si>
  <si>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</si>
  <si>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</si>
  <si>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Profesional de la subdirección académica</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</si>
  <si>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</si>
  <si>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</si>
  <si>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</si>
  <si>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código 222-03 de la subdirección académica y el contratista de la subdirección administrativa, realizará visitas programadas a las áreas para verificar la aplicación de la Tabla de Retención Documental y lineamientos para la organización de archivos en cada Dependencia, a través de un informe de seguimiento. </t>
  </si>
  <si>
    <t>Probabilidad</t>
  </si>
  <si>
    <t>Verificar que se subsanen las recomendaciones emitidas en las visitas realizadas a cada una de las dependencias.</t>
  </si>
  <si>
    <t xml:space="preserve">Realizar asistencia técnica al proceso por parte del profesional Especializado código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</si>
  <si>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Académica)
</t>
  </si>
  <si>
    <t>Documentos del Proceso de Gestión Documental actualizados</t>
  </si>
  <si>
    <t>Revisar los documentos frente a los últimos requisitos dados por las entidades que regulan la gestión documental (AGN y Archivo de Bogotá), además de tener en cuenta la normatividad vigente.</t>
  </si>
  <si>
    <t>En el caso de identificar un documento desactualizado, se procederá a enviar un correo electrónico al líder proceso informando la situación, para posteriormente proceder a su actualización en un término no mayor a tres meses.</t>
  </si>
  <si>
    <t xml:space="preserve">
Profesional Especializado de gestión documental 
</t>
  </si>
  <si>
    <t>Formato Único de Inventario Documental FUID - FT-GD-07-06 diligenciado en cada dependencia</t>
  </si>
  <si>
    <t>Monitorear trimestralmente el cumplimiento del protocolo de limpieza (IN-GD-07-02) que se debe realizar a los depósitos o estanterías que contienen los archivos del IDEP.</t>
  </si>
  <si>
    <t>En el caso de encontrar deficiencias en la aplicación del protocolo, se informará por correo electrónico al área responsable de Recursos Físicos que se tomen los correctivos correspondientes para garantizar la aplicación del protocolo de limpieza</t>
  </si>
  <si>
    <t xml:space="preserve">Subdirector (a) Administrativo y Financiero 
Profesional Especializado de gestión documental 
</t>
  </si>
  <si>
    <t>Económico</t>
  </si>
  <si>
    <t xml:space="preserve">Inexactitud e inoportunidad en la liquidación de salarios, prestaciones sociales, aportes parafiscales y
seguridad social.
</t>
  </si>
  <si>
    <t>Imprecisión en el cálculo de la liquidación de factores salariales (nómina y prestaciones sociales) por digitación, extemporaneidad y/o inconsistencias de novedades y cambios en la normativas.</t>
  </si>
  <si>
    <t xml:space="preserve">Posibilidad de daño económico por Imprecisión en el cálculo de la liquidación de factores salariales (nómina y prestaciones sociales), debido a errores en el cálculo por digitación, extemporaneidad y/o inconsistencias de novedades y cambios en la normatividad.
</t>
  </si>
  <si>
    <t xml:space="preserve">     Afectación menor a 10 SMLMV .</t>
  </si>
  <si>
    <t>Mensualmente, los profesionales de las áreas de presupuesto, tesorería, contabilidad y Talento Humano, revisan la  liquidación de nómina para aprobación de la Subdirección Administrativa y Financiera y el representante legal de la Entidad.</t>
  </si>
  <si>
    <t>Mensualmente, los profesionales de las áreas de presupuesto, tesorería, contabilidad y Talento Humano, revisan la  liquidación de nómina para aprobación de la subdirección Administrativa, Financiera y CID y el representante legal de la Entidad.</t>
  </si>
  <si>
    <t xml:space="preserve">Expedición de acto administrativo de modificación y/o aclaración, corrigiendo la deficiencia. </t>
  </si>
  <si>
    <t xml:space="preserve">Subdirector(a) Administrativo y Financiero  
Profesionales de las áreas de presupuesto, tesorería, contabilidad
Profesional Especializado Talento Humano
Contratista de Nomina 
</t>
  </si>
  <si>
    <t>Cada vez que se presente la necesidad de contratar un profesional el área de nómina, los Subdirectores Administrativo, Financiero y de Control Disciplinario, Asegurarán la vinculación de personal con experiencia en liquidación de nómina, seguridad social y parafiscales; lo anterior en el ejercicio de las pruebas técnicas y del proceso de selección de personal.</t>
  </si>
  <si>
    <t>Cada vez que se requiera la contratación de un profesional del área de nómina, el Subdirector Administrativo y Financiero, 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</si>
  <si>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</si>
  <si>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Subdirector(a) Administrativo y Financiero 
Profesional Especializado Talento Humano
Wilson Farfán</t>
  </si>
  <si>
    <t>Cada vez que sea requerido, de acuerdo con la creación, modificación y/o actualización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</si>
  <si>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Cada vez que sea requerido, de acuerdo con la creación, modificación y/o actualización dispuesta por el Gobierno Nacional y Distrital en materia Prestacional y Salarial, el Contratista Profesional de SST,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</si>
  <si>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</si>
  <si>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Gestión de recursos físicos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</si>
  <si>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</si>
  <si>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</si>
  <si>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</si>
  <si>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Físicos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</si>
  <si>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</si>
  <si>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</si>
  <si>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</si>
  <si>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y Financiero 
Profesional Universitario 219-02
</t>
  </si>
  <si>
    <t xml:space="preserve">
Anualmente, el Subdirector Administrativo y Financiero realizará la renovación de las pólizas, que ampararán todos los bienes del Instituto, mediante el contrato que se establece con la aseguradora seleccionada, adjuntando en el respectivo expediente los soportes precontractuales y contractuales de dicho contrato.
</t>
  </si>
  <si>
    <t>Hacer requerimientos mediante oficio a la compañía Aseguradora por intermedio del corredor de Seguros, para subsanar el siniestro ocurrido</t>
  </si>
  <si>
    <t>Subdirector(a) Administrativo y Financiero 
Profesional Universitario Almacén
Lilia Amparo Correa Moreno</t>
  </si>
  <si>
    <t>Cada vez que se presente un siniestro , el Profesional Universitario del proceso de Gestión de Recursos Físicos, aplicará el procedimiento PRO-GRF-11-01 Egresos o salidas definitivas de bienes: En la actividad número 28; adjuntando,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</si>
  <si>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</si>
  <si>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</si>
  <si>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</si>
  <si>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</si>
  <si>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</si>
  <si>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físicos; verificará en la página del SIM si el parque automotor presenta alguna infracción, tomando pantallazo de dicha página y archivándolo de manera digital en un disco extraíble; posteriormente realiza las verificaciones y pagos correspondientes, realizar aleatoriamente visitas al parque automotor.</t>
  </si>
  <si>
    <t>Trimestralmente, el profesional universitario de gestión de recursos físicos; verificará en la página del SIM si el parque automotor presenta alguna infracción, tomando pantallazo de dicha página y archivándolo de manera digital en un disco extraíble; posteriormente realiza las verificaciones y pagos correspondientes, también deberá realizar aleatoriamente visitas al parque automotor.</t>
  </si>
  <si>
    <t>En caso de reportar alguna infracción se paga oportunamente</t>
  </si>
  <si>
    <t>Subdirector(a) Administrativo y Financiero 
Profesional Universitario 219-02</t>
  </si>
  <si>
    <t xml:space="preserve">Todos los meses y/o cuando se presente la necesidad, el profesional Universitario de gestión de recursos físicos, diligenciará las planillas FT-GRF-11-14 PLANILLA SEGUIMIENTO TRANSPORTE PARQUE AUTOMOTOR IDEP, FT-GRF-11-08 AUTORIZACIÓN SALIDA DE VEHÍCULOS PARQUE AUTOMOTOR FUERA DE BOGOTÁ, archivándolas en medios magnéticos para su respectivo control.
</t>
  </si>
  <si>
    <t xml:space="preserve">Todos los meses y/o cuando se presente la necesidad, el Profesional Universitario de Gestión de Recursos Físicos, diligenciará las planillas FT-GRF-11-14 PLANILLA SEGUIMIENTO TRANSPORTE PARQUE AUTOMOTOR IDEP, FT-GRF-11-08 AUTORIZACIÓN SALIDA DE VEHÍCULOS PARQUE AUTOMOTOR FUERA DE BOGOTÁ, archivándolas en medios magnéticos para su respectivo control.
</t>
  </si>
  <si>
    <t>Se notifica al Subdirector Administrativo y Financiero y de Control Interno y Disciplinario mediante oficio</t>
  </si>
  <si>
    <t>Cada vez que se presente una eventualidad con respecto al parque automotor y de manera mensual para el suministro de combustible, el profesional universitario de gestión de recursos físicos,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supervisión que reposan en el archivo de la entidad</t>
  </si>
  <si>
    <t xml:space="preserve">Cada vez que se presente una eventualidad con respecto al parque automotor y de manera mensual para el suministro de combustible, el Profesional Universitario de Gestión de Recursos Físicos,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supervisión que reposan en el archivo de la entidad.
</t>
  </si>
  <si>
    <t>Inicialmente se confirma con el conductor y posteriormente se notifica al Subdirector Administrativo y Financiero y de Control Interno y Disciplinario mediante oficio</t>
  </si>
  <si>
    <t>Gestión financiera</t>
  </si>
  <si>
    <t xml:space="preserve">Operaciones Tesorales realizadas inadecuadamente.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</si>
  <si>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</si>
  <si>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</si>
  <si>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especializados de contabilidad y de tesorería,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</si>
  <si>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</si>
  <si>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</si>
  <si>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</si>
  <si>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</si>
  <si>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t xml:space="preserve">Cada vez que se requiera, los profesionales especializados de contabilidad y de tesorería, aplicará los controles establecidos en el procedimiento PRO-GF-14-14 "Gestión de Pago", adjuntando como evidencia, comprobante de Anulación, ordenes de pago y comprobantes de egreso
</t>
  </si>
  <si>
    <t xml:space="preserve">Cada vez que se requiera, los profesionales especializados de contabilidad y de tesorería, aplicará los controles establecidos en el procedimiento PRO-GF-14-14 "Gestión de Pago", adjuntando como evidencia, comprobante de Anulación, órdenes de pago y comprobantes de egreso
</t>
  </si>
  <si>
    <t>Se lleva a cabo la anulación del documento en el Sistema de Información Administrativo y Financiero del Instituto, por parte del Subdirector Financiero y Administrativo y de Control Interno y Disciplinario</t>
  </si>
  <si>
    <t>Contador 
Oswaldo Gómez
Tesorero
Nelson R Corredor Cruz</t>
  </si>
  <si>
    <t>Cada vez que se requiera, el profesional especializado de tesorería, aplicará los controles establecidos en el Protocolo de Seguridad y Manejo de Cuentas de Tesorería IN- GF -14- 05, adjuntando los oficios correspondientes.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</si>
  <si>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</si>
  <si>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</si>
  <si>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</si>
  <si>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</si>
  <si>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</si>
  <si>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</si>
  <si>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</si>
  <si>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</si>
  <si>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</si>
  <si>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</si>
  <si>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Contador
Oswaldo Gómez</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</si>
  <si>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</si>
  <si>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</si>
  <si>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</si>
  <si>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</si>
  <si>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</si>
  <si>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</si>
  <si>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</si>
  <si>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 la Oficina Jurídica, revisará que los documentos precontractuales se ajusten a los contemplados en el  Plan anual de Adquisiciones (PAA)  y que los Estudios Previos y Análisis del Sector cumplan con los requerimientos legales</t>
  </si>
  <si>
    <t>Aceptar</t>
  </si>
  <si>
    <t>Cada vez que se realiza solicitud de contratación, la Oficina Jurídica, revisará que los documentos precontractuales se ajusten a los contemplado en el  Plan anual de adquisiciones (PAA)  y que los Estudios Previos y Análisis del Sector cumplan con los requerimientos legales; dicha revisión se evidencia y controla en la plataforma SECOP II</t>
  </si>
  <si>
    <t>Las observaciones serán atendidas en el menor tiempo posible y se verán reflejadas en el cumplimiento del PAA</t>
  </si>
  <si>
    <t xml:space="preserve">Jefe Jurídica
Profesional Especializado Jurídico
</t>
  </si>
  <si>
    <t xml:space="preserve">Indebida aprobación de las garantías contractuales
</t>
  </si>
  <si>
    <t xml:space="preserve"> Errores en las revisiones de garantías de los contratos que no son corregidos a tiempo lo acarrea que durante el contrato no se cuente con los debidos amparos</t>
  </si>
  <si>
    <t>Posibilidad de daño económico y reputacional por Indebida aprobación de las garantías contractuales por parte del jefe de la Oficina Jurídica, debido a  errores en las revisiones de garantías de los contratos que no son corregidos a tiempo, lo que acarrea que durante el contrato no se cuente con los debidos amparos.</t>
  </si>
  <si>
    <t>Cada vez que se revisen pólizas que amparen los contratos, la Oficina Jurídica, realizará doble filtro en la revisión de las pólizas, el primero será revisado por el abogado tramitador y posteriormente por el Jefe de la Oficina Jurídica. Lo anterior se evidencia en el documento de aprobación de garantías y plataforma SECOP II.</t>
  </si>
  <si>
    <t xml:space="preserve">Acción de tratamiento: Solicitar la modificación de la póliza según corresponda durante el termino de ejecución del contrato </t>
  </si>
  <si>
    <t>Las observaciones o diferencias serán atendidas en el menor tiempo posible</t>
  </si>
  <si>
    <t xml:space="preserve">Jefe Oficina Jurídica
Abogado asignado al Proceso de Contratación 
</t>
  </si>
  <si>
    <t xml:space="preserve">Ausencia de identificación de procedencia de fondos de proveedores o personas que pueden estar vinculadas a actividades de lavado de activos. </t>
  </si>
  <si>
    <t>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</si>
  <si>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esté vinculada a actividades de lavado de activos y/o financiación del terrorismo, debido a Ausencia de identificación de procedencia de fondos de proveedores o personas que pueden estar vinculadas a actividades de lavado de activos. . </t>
  </si>
  <si>
    <t>Lavado de Activos y Financiación del Terrorismo</t>
  </si>
  <si>
    <t>El Jefe de la Oficina Jurídica realizará la verificación de los contratistas naturales y/o jurídicos en listas restrictivas gratuitas, previo a realizar la contratación; en caso de encontrar reporte en las listas realizará el procedimiento respectivo de reporte.</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</si>
  <si>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</si>
  <si>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</si>
  <si>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colaboradores que establezca el origen de ingresos</t>
  </si>
  <si>
    <t>Reporte de operaciones sospechosas ante el UIAF</t>
  </si>
  <si>
    <t>Jefe Oficina Jurídica</t>
  </si>
  <si>
    <t>La jefe de la Oficina de Control Interno en conjunto con la Oficina Asesora de Planeación y la Oficina Jurídica definirá los lineamientos para la implementación del SARLAFT en la entidad que incluya:
-  Definición del Oficial de SARLAFT
- Especificación de procedimiento para el reporte de operaciones sospechosas en caso de que el contratista se encuentre en listas restrictivas
- Diligencia de formato para servidores y colaboradores que establezca el origen de ingresos</t>
  </si>
  <si>
    <t>Expedir Resolución con el Oficial SARLAFT, que indique  procedimiento para el reporte de operaciones sospechosas en caso de que el contratista se encuentre en listas restrictivas y el diligenciamiento del formato para servidores y colaboradores que establezca el origen de ingresos.</t>
  </si>
  <si>
    <t>La jefe de la Oficina de Control Interno en conjunto con la Oficina Asesora de Planeación y la Oficina Jurídica solicitarán la inclusión en el PIC de programas de sensibilización de los empleados, colaboradores, asesores y consultores vinculados al proceso de contratación en temas de Lavado de Activos y Financiación del terrorismo</t>
  </si>
  <si>
    <t>Incluir en el PIC del IDEP capacitaciones asociadas a Lavado de Activos y Financiación del Terrorismo - LAFT.Articular el plan de gestión de la Integridad con acciones que fortalezcan la integridad de los servidores y las alertas de reporte de riesgos de LAFT</t>
  </si>
  <si>
    <t xml:space="preserve">Desequilibrio económico del contrato
</t>
  </si>
  <si>
    <t>Falencias en el análisis de los riesgos previsibles y en su tratamiento; así como en, las garantías que amparen dichos riesgos.</t>
  </si>
  <si>
    <t>Posibilidad de daño económico por desequilibrio económico del contrato, debido a falencias en el análisis de los riesgos previsibles y en su tratamiento; así como en las garantías que amparen dichos riesgos.</t>
  </si>
  <si>
    <t xml:space="preserve">
Cada vez que se suscriba un contrato, el referente técnico, supervisor y abogado responsable de realizar los estudios previos documentaran los riesgos previsibles y su tratamiento atendiendo los lineamientos de la guía Colombia Compra Eficiente, con el fin de mitigar dichos riesgos; como evidencia se diligencia el formato establecido para cada modalidad de contratación.
</t>
  </si>
  <si>
    <t>Cada vez que se suscriba un contrato, el referente técnico, supervisor y abogado responsable de realizar los estudios previos documentaran los riesgos previsibles y su tratamiento atendiendo los lineamientos de la guía Colombia Compra Eficiente, con el fin de mitigar dichos riesgos; como evidencia se diligencia el formato establecido para cada modalidad de contratación.</t>
  </si>
  <si>
    <t xml:space="preserve">Realizar modificación al contrato </t>
  </si>
  <si>
    <t xml:space="preserve">Jefe Oficina Jurídica
Abogado designado 
</t>
  </si>
  <si>
    <t xml:space="preserve">Falta de representación judicial en los términos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</si>
  <si>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</si>
  <si>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representación judicial en los términos establecidos en el proceso debido al seguimiento inoportuno, negligente y deficiente por parte del abogado asignado a la defensa judicial del Instituto a los procesos judiciales y/o extrajudiciales. 
</t>
  </si>
  <si>
    <t>Cada 15 días, el abogado de defensa judicial presenta informe escrito del seguimiento de los procesos judiciales y extrajudiciales al comité de conciliación del IDEP.</t>
  </si>
  <si>
    <t xml:space="preserve">Cada 15 días, el abogado de defensa judicial presenta informe escrito del seguimiento de los procesos judiciales y extrajudiciales al comité de conciliación. </t>
  </si>
  <si>
    <t xml:space="preserve">Iniciar un proceso por posible incumplimiento contra el abogado encargado de la defensa judicial 
Instaurar la acción de repetición contra el abogado encargado de la defensa judicial </t>
  </si>
  <si>
    <t xml:space="preserve">Jefe Oficina Jurídica
Abogado Contratista de Defensa Judicial </t>
  </si>
  <si>
    <t xml:space="preserve">
No prestación de servicios tecnológicos a la entidad
</t>
  </si>
  <si>
    <t xml:space="preserve">Suspensión o interrupción de los servicios TI y daños de los equipos que hacen parte de la infraestructura. </t>
  </si>
  <si>
    <t xml:space="preserve">Posibilidad de daño económico y reputacional por la no prestación de servicios tecnológicos a la entidad debido a Suspensión o interrupción de los servicios TI y daños de los equipos que hacen parte de la infraestructura.  </t>
  </si>
  <si>
    <t>Fallas Tecnológicas</t>
  </si>
  <si>
    <r>
      <rPr>
        <sz val="10"/>
        <color theme="1"/>
        <rFont val="Arial"/>
      </rPr>
      <t xml:space="preserve">Trimestralmente se registra monitoreo del comportamiento de la infraestructura tecnológica por parte de los ingenieros contratistas y el técnico operativo del área gestión Tecnológica de la OAP por medio de un plan de mantenimiento, monitoreo y seguimiento. </t>
    </r>
    <r>
      <rPr>
        <u/>
        <sz val="10"/>
        <color rgb="FF1155CC"/>
        <rFont val="Arial"/>
      </rPr>
      <t>https://docs.google.com/spreadsheets/d/1uzdZQiXoqDD3pnB6DMchqA3JB9vIP7jq/edit#gid=1130127983</t>
    </r>
  </si>
  <si>
    <t xml:space="preserve">Verificar el cumplimiento estricto a las actividades del plan de mantenimiento y monitoreo. </t>
  </si>
  <si>
    <t>Ejecutar el plan de contingencia cada vez que se presente indisponibilidad del servicio por fallas técnicas</t>
  </si>
  <si>
    <t xml:space="preserve">
Técnico y/o contratistas del proceso de Gestión Tecnológica </t>
  </si>
  <si>
    <t>Pérdida o adulteración de la información y no continuidad en la prestación de servicios tecnológicos a la entidad</t>
  </si>
  <si>
    <t xml:space="preserve">Inadecuada implementación de las Políticas Seguridad y Privacidad de la Información, parametrizaciones, configuraciones de seguridad. </t>
  </si>
  <si>
    <t xml:space="preserve">Posibilidad de daño económico y reputacional por pérdida o adulteración de la información y no continuidad en la prestación de servicios tecnológicos a la entidad debido a la Inadecuada implementación de las Políticas de Seguridad y Privacidad de la Información, parametrizaciones y configuraciones de seguridad. </t>
  </si>
  <si>
    <r>
      <rPr>
        <sz val="10"/>
        <color theme="1"/>
        <rFont val="Arial"/>
      </rPr>
      <t xml:space="preserve">Trimestralmente se registran las actividades de actualización y monitoreo de los equipos, aplicaciones y políticas de seguridad de la entidad por parte de los ingenieros contratistas y el técnico operativo del área gestión Tecnológica de la OAP por medio de un plan de mantenimiento y monitoreo, en las hojas de "Actualizaciones Firewall y Antivirus" y "Actualizaciones de Servidores y PC". </t>
    </r>
    <r>
      <rPr>
        <u/>
        <sz val="10"/>
        <color rgb="FF1155CC"/>
        <rFont val="Arial"/>
      </rPr>
      <t>https://docs.google.com/spreadsheets/d/1uzdZQiXoqDD3pnB6DMchqA3JB9vIP7jq/edit#gid=1130127983</t>
    </r>
  </si>
  <si>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</si>
  <si>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</si>
  <si>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Tecnológica </t>
  </si>
  <si>
    <t>Según sea el caso, mensual, semanal y diario se realizan copias de respaldo de los activos de información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</si>
  <si>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</si>
  <si>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</si>
  <si>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</si>
  <si>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Ingenieros del área de gestión tecnológica</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</si>
  <si>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</si>
  <si>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</si>
  <si>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</si>
  <si>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Ingenieros del área de gestión tecnológica  </t>
  </si>
  <si>
    <t xml:space="preserve">Indisponibilidad de los servicios y operación sin licencias 
</t>
  </si>
  <si>
    <t xml:space="preserve">Falta de oportunidad en la identificación de las necesidades de la infraestructura tecnológica </t>
  </si>
  <si>
    <t xml:space="preserve">Posibilidad de daño económico y reputacional por la Indisponibilidad de los servicios y operación sin licencias debido a Falta de oportunidad en la identificación de las necesidades de la infraestructura tecnológica </t>
  </si>
  <si>
    <t xml:space="preserve">     El riesgo afecta la imagen de la entidad internamente, de conocimiento general, nivel interno, de junta directiva y accionistas y/o de proveedores</t>
  </si>
  <si>
    <t xml:space="preserve">Anualmente, los técnicos del proceso de gestión tecnológica validarán los ciclos de vida del hardware y software de los fabricantes y proveedores de la infraestructura tecnológica del Instituto </t>
  </si>
  <si>
    <t>Verificar que el inventario de hardware y software este actualizado</t>
  </si>
  <si>
    <t>Se realizan los mantenimientos preventivos y correctivos a la infraestructura tecnológica.</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</si>
  <si>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</si>
  <si>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</si>
  <si>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</si>
  <si>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</si>
  <si>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</si>
  <si>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Acción Institucional- MIPG publicados en la Maloca SIG y alertas informativas.
</t>
  </si>
  <si>
    <t xml:space="preserve">De acuerdo a las reuniones agendadas por calendario se realiza mesa de trabajo con cada uno de los procesos para las actividades programadas Plan de Sostenibilidad MIPG - mensualmente </t>
  </si>
  <si>
    <t>Las reprogramaciones o ajustes que se requieran hacer en los instrumentos de gestión, son validadas en Comité de gestión y desempeño institucional y se deja en el acta correspondiente</t>
  </si>
  <si>
    <t>Contratista MIPG</t>
  </si>
  <si>
    <t>Evaluación y control</t>
  </si>
  <si>
    <t xml:space="preserve">Debido a la entrega de información con deficiencia en la calidad o extemporánea por parte del proceso auditado.
Desconocimiento y/o aplicación de normatividad derogada o desactualizada.
</t>
  </si>
  <si>
    <t>Falencias en el análisis y generación de informes de auditoría interna.</t>
  </si>
  <si>
    <t xml:space="preserve">Posibilidad de daño reputacional por Falencias en el análisis y generación de informes de auditoría interna, debido a:
- a la entrega de información con deficiencia en la calidad o extemporánea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</si>
  <si>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</si>
  <si>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Control Interno -CCCI </t>
  </si>
  <si>
    <t>jefe de la oficina de Control Interno</t>
  </si>
  <si>
    <t>SEGUIMIENTO REALIZADO POR: HILDA YAMILE MORALES LAVERDE</t>
  </si>
  <si>
    <t>Jefe Oficina de Control Interno 
Fecha</t>
  </si>
  <si>
    <t>Fecha Aprobación:  3/05/2022</t>
  </si>
  <si>
    <t>RECURSOS PARA LA GESTIÓN DEL RIESGO AL INTERIOR DE PROCESO</t>
  </si>
  <si>
    <t>Inicia con la identificación de los riesgos de Corrupción  por parte de cada uno de los procesos del IDEP y finaliza con la mitigación, seguimiento y control por parte de cada uno de los responsables enunciados en el presente documento</t>
  </si>
  <si>
    <t>Metodologia: Política de Administración del riesgo del DAFP</t>
  </si>
  <si>
    <t>Causa Inmediata</t>
  </si>
  <si>
    <t>Causa Raíz</t>
  </si>
  <si>
    <t xml:space="preserve">Definición de impacto </t>
  </si>
  <si>
    <r>
      <rPr>
        <b/>
        <sz val="10"/>
        <color theme="0"/>
        <rFont val="Arial"/>
      </rPr>
      <t xml:space="preserve">Impacto
1 a 5 = </t>
    </r>
    <r>
      <rPr>
        <sz val="10"/>
        <color theme="0"/>
        <rFont val="Arial"/>
      </rPr>
      <t>Moderado</t>
    </r>
    <r>
      <rPr>
        <b/>
        <sz val="10"/>
        <color theme="0"/>
        <rFont val="Arial"/>
      </rPr>
      <t xml:space="preserve">
6 a 11 = </t>
    </r>
    <r>
      <rPr>
        <sz val="10"/>
        <color theme="0"/>
        <rFont val="Arial"/>
      </rPr>
      <t>Mayor</t>
    </r>
    <r>
      <rPr>
        <b/>
        <sz val="10"/>
        <color theme="0"/>
        <rFont val="Arial"/>
      </rPr>
      <t xml:space="preserve">
12 a 18 = </t>
    </r>
    <r>
      <rPr>
        <sz val="10"/>
        <color theme="0"/>
        <rFont val="Arial"/>
      </rPr>
      <t>Catastrófico</t>
    </r>
  </si>
  <si>
    <t xml:space="preserve">Fecha Fin </t>
  </si>
  <si>
    <t>Oficina de Control Interno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</si>
  <si>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</si>
  <si>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</si>
  <si>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</si>
  <si>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</si>
  <si>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</si>
  <si>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</si>
  <si>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</si>
  <si>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</si>
  <si>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</si>
  <si>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</si>
  <si>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</si>
  <si>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</si>
  <si>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</si>
  <si>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</si>
  <si>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</si>
  <si>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</si>
  <si>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</si>
  <si>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</si>
  <si>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</si>
  <si>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</si>
  <si>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</si>
  <si>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 xml:space="preserve">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
</t>
  </si>
  <si>
    <t>Si</t>
  </si>
  <si>
    <t>No</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</si>
  <si>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</si>
  <si>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</si>
  <si>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</si>
  <si>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</si>
  <si>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</si>
  <si>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 xml:space="preserve">Cada vez que se realiza una publicación, el profesional especializado de la Subdirección Académica, hará uso de consentimientos informados. Como evidencia se encuentran 
los formatos de la Política del Manual de Tratamiento de Datos.
</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</si>
  <si>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</si>
  <si>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</si>
  <si>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Trimestralmente, los profesionales del equipo de comunicaciones y los responsables académicos de los proyectos, realizarán consentimientos informados para la participación de actividades académicas o divulgación.</t>
  </si>
  <si>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</si>
  <si>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</si>
  <si>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</si>
  <si>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</si>
  <si>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</si>
  <si>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</si>
  <si>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Cada vez que se deba entregar información a la ciudadanía frente a los proyectos de investigación o desarrollo pedagógico que se realizan en el IDEP, Los profesionales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 que reposarán en las carpetas de los proyectos de investigación o desarrollo pedagógico, así como en las  carpetas de publicaciones de la Subdirección Académica. </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</si>
  <si>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</si>
  <si>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</si>
  <si>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Profesionales universitarios y especializados encargados de la atención al ciudadano</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</si>
  <si>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</si>
  <si>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</si>
  <si>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</si>
  <si>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</si>
  <si>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</si>
  <si>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</si>
  <si>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</si>
  <si>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proyectos de investigación y desarrollo pedagógico que no estén alineados con los objetivos del proyecto de inversión.  </t>
  </si>
  <si>
    <t xml:space="preserve">Cuatrimestralmente, el Comité Académico, realizara una revisión y seguimiento de las actividades a los proyectos de investigación y desarrollo pedagógico que sea articulado con el proyecto de inversión. Dicha revisión se podrá evidenciar a través de las actas del comité académico.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</si>
  <si>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</si>
  <si>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</si>
  <si>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académico </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</si>
  <si>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</si>
  <si>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</si>
  <si>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</si>
  <si>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</si>
  <si>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</si>
  <si>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</si>
  <si>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</si>
  <si>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préstamo de documentos con información clasificada o reservada a personas no autorizadas  
</t>
  </si>
  <si>
    <t>Mensualmente, el profesional especializado código 222-03 de la subdirección académica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</si>
  <si>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</si>
  <si>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Académica</t>
  </si>
  <si>
    <t>Cada vez que se requiera el préstamo de una carpeta, el profesional especializado de la subdirección académica, recibirá el formato: FT-GD-07-03 Préstamo de expedientes y realizará las observaciones correspondientes mediante correo electrónico</t>
  </si>
  <si>
    <t>Cada vez que se requiera el prestamo de una carpeta, el profesional especializado de la subdirección académica,recepcionará el formato: FT-GD-07-03 Préstamo de expedientes
y realizará las observaciones correspondientes mediante correo electronico.</t>
  </si>
  <si>
    <t>En el evento de detectar el no diligenciamiento de la planilla, se realiza sensibilización al funcionario.</t>
  </si>
  <si>
    <t xml:space="preserve">Subdirector (a) Administrativo y Financiero y de 
Profesional Especializado de gestión documental 
</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</si>
  <si>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</si>
  <si>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</si>
  <si>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</si>
  <si>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Cada vez que sea requerido, el Profesional Especializado de Contabilidad, Profesional Especializado de Tesorería y el Subdirector Administrativo y Financiero , aplicarán los controles establecidos en el procedimiento PRO-GF-14-14 "Gestión de Pago", llevando a cabo la anulación del documento en el Sistema de Información Administrativo y Financiero del Instituto.</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</si>
  <si>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</si>
  <si>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</si>
  <si>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 xml:space="preserve">Profesional Especializado de Contabilidad, Profesional Especializado de Tesorería y el Subdirector Administrativo y Financiero </t>
  </si>
  <si>
    <t>Según lo establecido en el Instructivo  IN- GF -14- 05 Protocolo de Seguridad y Manejo de Cuentas de Tesorería, el Profesional Especializado de Contabilidad, Profesional Especializado de Tesorería y el Subdirector Administrativo y Financiero, aplicarán los controles establecidos en el Protocolo de Seguridad y Manejo de Cuentas de Tesorería IN- GF -13- 01, informando mediante correo electrónico la novedad a la Oficina Jurídica.</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</si>
  <si>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</si>
  <si>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</si>
  <si>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</si>
  <si>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</si>
  <si>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</si>
  <si>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y Financiero realizará seguimiento al avance de las actuaciones disciplinarias en curso, en conformidad con el informe mensual del contratista. </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</si>
  <si>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</si>
  <si>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</si>
  <si>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y financiero</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</si>
  <si>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</si>
  <si>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</si>
  <si>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 xml:space="preserve">Subdirector (a) Administrativo y Financiero </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</si>
  <si>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</si>
  <si>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</si>
  <si>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</si>
  <si>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</si>
  <si>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</si>
  <si>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Menor</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</si>
  <si>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</si>
  <si>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presentadas </t>
  </si>
  <si>
    <t xml:space="preserve">Jefe Oficina Jurídica
Referente tecnico 
Abogado Responsable 
</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</si>
  <si>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</si>
  <si>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</si>
  <si>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</si>
  <si>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</si>
  <si>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Jurídica
Referente tecnico 
Abogado Responsable </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</si>
  <si>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</si>
  <si>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</si>
  <si>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</si>
  <si>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recibidos y formato de monitoreo al contratista</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</si>
  <si>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</si>
  <si>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 xml:space="preserve">Jefe Oficina  Jurídica
Profesional Especializado Jurídico
</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</si>
  <si>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</si>
  <si>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</si>
  <si>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económicos y/o particulares en la emisión de conceptos jurídicos, actos administrativos, respuesta a derechos de petición o proposiciones.
</t>
  </si>
  <si>
    <t>Cada vez que se requiera revisión de los documentos que sean allegados a la OJ,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</si>
  <si>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Cada vez que se requiera revisión de los documentos que sean allegados a la OAJ,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</si>
  <si>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</si>
  <si>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</si>
  <si>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</si>
  <si>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 xml:space="preserve">     El riesgo afecta la imagen de la entidad internamente, de conocimiento general, nivel interno, de junta dircetiva y accionistas y/o de provedores</t>
  </si>
  <si>
    <t>Cada vez que se realice una auditoría, el jefe de la oficina de control interno, socializará  todos los informes y resultados del programa de auditorías en la instancias y medios establecidos institucionalmente (Comités, alertas, Maloca Aula SIG).</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</si>
  <si>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</si>
  <si>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</si>
  <si>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</si>
  <si>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</si>
  <si>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</si>
  <si>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</si>
  <si>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</si>
  <si>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</si>
  <si>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</si>
  <si>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</si>
  <si>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</si>
  <si>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</si>
  <si>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</si>
  <si>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</si>
  <si>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</si>
  <si>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</si>
  <si>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</si>
  <si>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</si>
  <si>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</si>
  <si>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</si>
  <si>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</si>
  <si>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</si>
  <si>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</si>
  <si>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</si>
  <si>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</si>
  <si>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</si>
  <si>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</si>
  <si>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</si>
  <si>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</si>
  <si>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</si>
  <si>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</si>
  <si>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</si>
  <si>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</si>
  <si>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</si>
  <si>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</si>
  <si>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</si>
  <si>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</si>
  <si>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</si>
  <si>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</si>
  <si>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</si>
  <si>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</si>
  <si>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</si>
  <si>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</si>
  <si>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</si>
  <si>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</si>
  <si>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</si>
  <si>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</si>
  <si>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</si>
  <si>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Tabla Atributos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</si>
  <si>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</si>
  <si>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</si>
  <si>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</si>
  <si>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</si>
  <si>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</si>
  <si>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</si>
  <si>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</si>
  <si>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</si>
  <si>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rPr>
      <t>*</t>
    </r>
    <r>
      <rPr>
        <b/>
        <sz val="12"/>
        <color rgb="FF000000"/>
        <rFont val="Arial"/>
      </rPr>
      <t>Atributos de</t>
    </r>
    <r>
      <rPr>
        <b/>
        <sz val="12"/>
        <color rgb="FFE36C09"/>
        <rFont val="Arial"/>
      </rPr>
      <t xml:space="preserve"> </t>
    </r>
    <r>
      <rPr>
        <b/>
        <sz val="12"/>
        <color rgb="FF000000"/>
        <rFont val="Arial"/>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</si>
  <si>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</si>
  <si>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</si>
  <si>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</si>
  <si>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</si>
  <si>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</si>
  <si>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</si>
  <si>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</si>
  <si>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rPr>
      <t>*Nota 1:</t>
    </r>
    <r>
      <rPr>
        <sz val="12"/>
        <color theme="1"/>
        <rFont val="Arial"/>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</si>
  <si>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</si>
  <si>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</si>
  <si>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</si>
  <si>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</si>
  <si>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</si>
  <si>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Daños Activos Fisicos</t>
  </si>
  <si>
    <t>Ejecucion y Administracion de procesos</t>
  </si>
  <si>
    <t>Fallas Tecnologicas</t>
  </si>
  <si>
    <t>Relaciones Laborales</t>
  </si>
  <si>
    <t>Registro Sustancial</t>
  </si>
  <si>
    <t>Registro Material</t>
  </si>
  <si>
    <t>Sin registro</t>
  </si>
  <si>
    <t>Reducir</t>
  </si>
  <si>
    <t xml:space="preserve">
Anualmente, el Subdirector administrativo y financiero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</si>
  <si>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 xml:space="preserve">Iniciar un proceso por posible incumplieminto contra el abogado encargado de la defensa judicial 
Instaurar la acción de repetición contra el abogado encargado de la defensa judicial 
Realizar las denuncias penales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</si>
</sst>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quot; de &quot;mmmm&quot; de &quot;yyyy"/>
    <numFmt numFmtId="165" formatCode="0.0%"/>
    <numFmt numFmtId="166" formatCode="d/m/yyyy"/>
  </numFmts>
  <fonts count="83">
    <font>
      <sz val="11"/>
      <color theme="1"/>
      <name val="Calibri"/>
      <scheme val="minor"/>
    </font>
    <font>
      <b/>
      <sz val="20"/>
      <color rgb="FF000000"/>
      <name val="Arial"/>
    </font>
    <font>
      <sz val="11"/>
      <name val="Calibri"/>
    </font>
    <font>
      <sz val="11"/>
      <color theme="1"/>
      <name val="Calibri"/>
    </font>
    <font>
      <b/>
      <sz val="12"/>
      <color rgb="FF000000"/>
      <name val="Arial"/>
    </font>
    <font>
      <sz val="11"/>
      <color rgb="FF000000"/>
      <name val="Arial"/>
    </font>
    <font>
      <b/>
      <sz val="14"/>
      <color rgb="FF000000"/>
      <name val="Arial"/>
    </font>
    <font>
      <b/>
      <sz val="11"/>
      <color rgb="FFFFFFFF"/>
      <name val="Arial"/>
    </font>
    <font>
      <b/>
      <sz val="11"/>
      <color rgb="FF000000"/>
      <name val="Arial"/>
    </font>
    <font>
      <sz val="8"/>
      <color theme="1"/>
      <name val="Calibri"/>
    </font>
    <font>
      <sz val="10"/>
      <color theme="1"/>
      <name val="Calibri"/>
    </font>
    <font>
      <b/>
      <sz val="11"/>
      <color theme="1"/>
      <name val="Calibri"/>
    </font>
    <font>
      <sz val="10"/>
      <color theme="1"/>
      <name val="Arial"/>
    </font>
    <font>
      <b/>
      <sz val="10"/>
      <color theme="1"/>
      <name val="Arial"/>
    </font>
    <font>
      <sz val="10"/>
      <color rgb="FF000000"/>
      <name val="Arial"/>
    </font>
    <font>
      <sz val="11"/>
      <color theme="1"/>
      <name val="Arial Narrow"/>
    </font>
    <font>
      <b/>
      <sz val="14"/>
      <color rgb="FFFFFFFF"/>
      <name val="Calibri"/>
    </font>
    <font>
      <b/>
      <sz val="14"/>
      <color theme="0"/>
      <name val="Arial Narrow"/>
    </font>
    <font>
      <b/>
      <sz val="14"/>
      <color rgb="FFFFFFFF"/>
      <name val="Arial Narrow"/>
    </font>
    <font>
      <sz val="14"/>
      <color theme="0"/>
      <name val="Arial Narrow"/>
    </font>
    <font>
      <b/>
      <sz val="12"/>
      <color rgb="FFFFFFFF"/>
      <name val="Calibri"/>
    </font>
    <font>
      <b/>
      <sz val="11"/>
      <color theme="1"/>
      <name val="Arial Narrow"/>
    </font>
    <font>
      <u/>
      <sz val="11"/>
      <color theme="10"/>
      <name val="Calibri"/>
    </font>
    <font>
      <u/>
      <sz val="11"/>
      <color rgb="FF0000FF"/>
      <name val="Calibri"/>
    </font>
    <font>
      <u/>
      <sz val="11"/>
      <color theme="10"/>
      <name val="Calibri"/>
    </font>
    <font>
      <u/>
      <sz val="11"/>
      <color theme="10"/>
      <name val="Calibri"/>
    </font>
    <font>
      <u/>
      <sz val="11"/>
      <color theme="1"/>
      <name val="Calibri"/>
    </font>
    <font>
      <u/>
      <sz val="11"/>
      <color rgb="FF000000"/>
      <name val="Calibri"/>
    </font>
    <font>
      <u/>
      <sz val="11"/>
      <color theme="10"/>
      <name val="Calibri"/>
    </font>
    <font>
      <u/>
      <sz val="11"/>
      <color rgb="FF000000"/>
      <name val="Calibri"/>
    </font>
    <font>
      <u/>
      <sz val="11"/>
      <color theme="1"/>
      <name val="Calibri"/>
    </font>
    <font>
      <u/>
      <sz val="11"/>
      <color rgb="FF0000FF"/>
      <name val="Calibri"/>
    </font>
    <font>
      <u/>
      <sz val="11"/>
      <color theme="10"/>
      <name val="Calibri"/>
    </font>
    <font>
      <u/>
      <sz val="11"/>
      <color theme="1"/>
      <name val="Calibri"/>
    </font>
    <font>
      <u/>
      <sz val="11"/>
      <color rgb="FF1155CC"/>
      <name val="Calibri"/>
    </font>
    <font>
      <u/>
      <sz val="11"/>
      <color theme="10"/>
      <name val="Calibri"/>
    </font>
    <font>
      <u/>
      <sz val="11"/>
      <color theme="10"/>
      <name val="Calibri"/>
    </font>
    <font>
      <sz val="11"/>
      <color rgb="FF000000"/>
      <name val="Calibri"/>
    </font>
    <font>
      <sz val="11"/>
      <color rgb="FF000000"/>
      <name val="Roboto"/>
    </font>
    <font>
      <sz val="11"/>
      <color theme="10"/>
      <name val="Calibri"/>
    </font>
    <font>
      <u/>
      <sz val="11"/>
      <color theme="10"/>
      <name val="Calibri"/>
    </font>
    <font>
      <u/>
      <sz val="11"/>
      <color theme="10"/>
      <name val="Calibri"/>
    </font>
    <font>
      <sz val="10"/>
      <color theme="1"/>
      <name val="Arial Narrow"/>
    </font>
    <font>
      <sz val="11"/>
      <color rgb="FF000000"/>
      <name val="Arial Narrow"/>
    </font>
    <font>
      <u/>
      <sz val="10"/>
      <color theme="1"/>
      <name val="Arial"/>
    </font>
    <font>
      <u/>
      <sz val="11"/>
      <color rgb="FF0000FF"/>
      <name val="Arial Narrow"/>
    </font>
    <font>
      <u/>
      <sz val="11"/>
      <color theme="1"/>
      <name val="Arial Narrow"/>
    </font>
    <font>
      <u/>
      <sz val="11"/>
      <color theme="10"/>
      <name val="Calibri"/>
    </font>
    <font>
      <u/>
      <sz val="11"/>
      <color rgb="FF0000FF"/>
      <name val="Calibri"/>
    </font>
    <font>
      <u/>
      <sz val="11"/>
      <color theme="10"/>
      <name val="Calibri"/>
    </font>
    <font>
      <b/>
      <sz val="14"/>
      <color theme="1"/>
      <name val="Arial"/>
    </font>
    <font>
      <b/>
      <sz val="12"/>
      <color theme="0"/>
      <name val="Arial"/>
    </font>
    <font>
      <b/>
      <sz val="10"/>
      <color theme="0"/>
      <name val="Arial"/>
    </font>
    <font>
      <u/>
      <sz val="11"/>
      <color theme="1"/>
      <name val="Calibri"/>
    </font>
    <font>
      <u/>
      <sz val="11"/>
      <color rgb="FF0000FF"/>
      <name val="Arial"/>
    </font>
    <font>
      <u/>
      <sz val="11"/>
      <color rgb="FF0000FF"/>
      <name val="Calibri"/>
    </font>
    <font>
      <u/>
      <sz val="11"/>
      <color rgb="FF0000FF"/>
      <name val="Calibri"/>
    </font>
    <font>
      <u/>
      <sz val="11"/>
      <color theme="1"/>
      <name val="Calibri"/>
    </font>
    <font>
      <sz val="11"/>
      <color rgb="FF0000FF"/>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theme="1"/>
      <name val="Arial Narrow"/>
    </font>
    <font>
      <sz val="16"/>
      <color rgb="FF000000"/>
      <name val="Arial Narrow"/>
    </font>
    <font>
      <sz val="16"/>
      <color theme="1"/>
      <name val="Calibri"/>
    </font>
    <font>
      <sz val="11"/>
      <color theme="1"/>
      <name val="Arial"/>
    </font>
    <font>
      <sz val="12"/>
      <color theme="1"/>
      <name val="Arial"/>
    </font>
    <font>
      <sz val="12"/>
      <color rgb="FF000000"/>
      <name val="Arial"/>
    </font>
    <font>
      <b/>
      <sz val="9"/>
      <color theme="1"/>
      <name val="Arial Narrow"/>
    </font>
    <font>
      <sz val="10"/>
      <color rgb="FF000000"/>
      <name val="Arial Narrow"/>
    </font>
    <font>
      <sz val="11"/>
      <color rgb="FFFF0000"/>
      <name val="Arial Narrow"/>
    </font>
    <font>
      <u/>
      <sz val="10"/>
      <color rgb="FF1155CC"/>
      <name val="Arial"/>
    </font>
    <font>
      <sz val="10"/>
      <color theme="0"/>
      <name val="Arial"/>
    </font>
    <font>
      <b/>
      <sz val="12"/>
      <color rgb="FFE36C09"/>
      <name val="Arial"/>
    </font>
    <font>
      <b/>
      <sz val="12"/>
      <color rgb="FF000000"/>
      <name val="Arial"/>
      <family val="2"/>
    </font>
  </fonts>
  <fills count="38">
    <fill>
      <patternFill patternType="none"/>
    </fill>
    <fill>
      <patternFill patternType="gray125"/>
    </fill>
    <fill>
      <patternFill patternType="solid">
        <fgColor rgb="FF99CCFF"/>
        <bgColor rgb="FF99CCFF"/>
      </patternFill>
    </fill>
    <fill>
      <patternFill patternType="solid">
        <fgColor rgb="FFFFCC99"/>
        <bgColor rgb="FFFFCC99"/>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theme="7"/>
        <bgColor theme="7"/>
      </patternFill>
    </fill>
    <fill>
      <patternFill patternType="solid">
        <fgColor rgb="FF953734"/>
        <bgColor rgb="FF953734"/>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76923C"/>
        <bgColor rgb="FF76923C"/>
      </patternFill>
    </fill>
    <fill>
      <patternFill patternType="solid">
        <fgColor rgb="FFB2A1C7"/>
        <bgColor rgb="FFB2A1C7"/>
      </patternFill>
    </fill>
    <fill>
      <patternFill patternType="solid">
        <fgColor rgb="FF3F3151"/>
        <bgColor rgb="FF3F3151"/>
      </patternFill>
    </fill>
    <fill>
      <patternFill patternType="solid">
        <fgColor rgb="FFD99594"/>
        <bgColor rgb="FFD99594"/>
      </patternFill>
    </fill>
    <fill>
      <patternFill patternType="solid">
        <fgColor rgb="FF632423"/>
        <bgColor rgb="FF632423"/>
      </patternFill>
    </fill>
    <fill>
      <patternFill patternType="solid">
        <fgColor rgb="FFFF0000"/>
        <bgColor rgb="FFFF0000"/>
      </patternFill>
    </fill>
    <fill>
      <patternFill patternType="solid">
        <fgColor rgb="FFFFFF00"/>
        <bgColor rgb="FFFFFF00"/>
      </patternFill>
    </fill>
    <fill>
      <patternFill patternType="solid">
        <fgColor rgb="FFB8CCE4"/>
        <bgColor rgb="FFB8CCE4"/>
      </patternFill>
    </fill>
    <fill>
      <patternFill patternType="solid">
        <fgColor rgb="FFD0CECE"/>
        <bgColor rgb="FFD0CECE"/>
      </patternFill>
    </fill>
    <fill>
      <patternFill patternType="solid">
        <fgColor rgb="FF00B0F0"/>
        <bgColor rgb="FF00B0F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theme="0"/>
        <bgColor indexed="64"/>
      </patternFill>
    </fill>
    <fill>
      <patternFill patternType="solid">
        <fgColor theme="0"/>
        <bgColor rgb="FFFF0000"/>
      </patternFill>
    </fill>
    <fill>
      <patternFill patternType="solid">
        <fgColor theme="0"/>
        <bgColor rgb="FFFFFF00"/>
      </patternFill>
    </fill>
  </fills>
  <borders count="118">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CCCCCC"/>
      </top>
      <bottom/>
      <diagonal/>
    </border>
    <border>
      <left style="medium">
        <color rgb="FFCCCCCC"/>
      </left>
      <right/>
      <top style="medium">
        <color rgb="FFCCCCCC"/>
      </top>
      <bottom/>
      <diagonal/>
    </border>
    <border>
      <left/>
      <right style="medium">
        <color rgb="FF000000"/>
      </right>
      <top style="medium">
        <color rgb="FFCCCCCC"/>
      </top>
      <bottom/>
      <diagonal/>
    </border>
    <border>
      <left style="medium">
        <color rgb="FFCCCCCC"/>
      </left>
      <right style="medium">
        <color rgb="FF000000"/>
      </right>
      <top style="medium">
        <color rgb="FFCCCCCC"/>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medium">
        <color rgb="FF000000"/>
      </left>
      <right style="thin">
        <color rgb="FF000000"/>
      </right>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medium">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rgb="FFCCCCCC"/>
      </left>
      <right style="medium">
        <color indexed="64"/>
      </right>
      <top/>
      <bottom style="medium">
        <color rgb="FF000000"/>
      </bottom>
      <diagonal/>
    </border>
    <border>
      <left style="medium">
        <color indexed="64"/>
      </left>
      <right style="thin">
        <color rgb="FF000000"/>
      </right>
      <top/>
      <bottom style="thin">
        <color rgb="FF000000"/>
      </bottom>
      <diagonal/>
    </border>
    <border>
      <left style="medium">
        <color rgb="FFCCCCCC"/>
      </left>
      <right style="medium">
        <color indexed="64"/>
      </right>
      <top style="medium">
        <color rgb="FFCCCCCC"/>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0">
    <xf numFmtId="0" fontId="0" fillId="0" borderId="0" xfId="0"/>
    <xf numFmtId="0" fontId="3" fillId="0" borderId="0" xfId="0" applyFont="1"/>
    <xf numFmtId="0" fontId="5" fillId="0" borderId="0" xfId="0" applyFont="1"/>
    <xf numFmtId="0" fontId="7" fillId="5" borderId="21" xfId="0" applyFont="1" applyFill="1" applyBorder="1" applyAlignment="1">
      <alignment horizontal="center"/>
    </xf>
    <xf numFmtId="0" fontId="7" fillId="5" borderId="21" xfId="0" applyFont="1" applyFill="1" applyBorder="1" applyAlignment="1">
      <alignment horizontal="center" wrapText="1"/>
    </xf>
    <xf numFmtId="0" fontId="5" fillId="6" borderId="22" xfId="0" applyFont="1" applyFill="1" applyBorder="1"/>
    <xf numFmtId="0" fontId="5" fillId="6" borderId="21" xfId="0" applyFont="1" applyFill="1" applyBorder="1" applyAlignment="1">
      <alignment horizontal="center"/>
    </xf>
    <xf numFmtId="0" fontId="5" fillId="6" borderId="23" xfId="0" applyFont="1" applyFill="1" applyBorder="1" applyAlignment="1">
      <alignment horizontal="center"/>
    </xf>
    <xf numFmtId="0" fontId="8" fillId="6" borderId="22" xfId="0" applyFont="1" applyFill="1" applyBorder="1" applyAlignment="1">
      <alignment horizontal="center"/>
    </xf>
    <xf numFmtId="0" fontId="5" fillId="6" borderId="22" xfId="0" applyFont="1" applyFill="1" applyBorder="1" applyAlignment="1">
      <alignment horizontal="center"/>
    </xf>
    <xf numFmtId="0" fontId="5" fillId="6" borderId="24" xfId="0" applyFont="1" applyFill="1" applyBorder="1" applyAlignment="1">
      <alignment horizontal="center"/>
    </xf>
    <xf numFmtId="0" fontId="5" fillId="7" borderId="22" xfId="0" applyFont="1" applyFill="1" applyBorder="1"/>
    <xf numFmtId="0" fontId="5" fillId="7" borderId="21" xfId="0" applyFont="1" applyFill="1" applyBorder="1" applyAlignment="1">
      <alignment horizontal="center"/>
    </xf>
    <xf numFmtId="0" fontId="5" fillId="7" borderId="23" xfId="0" applyFont="1" applyFill="1" applyBorder="1" applyAlignment="1">
      <alignment horizontal="center"/>
    </xf>
    <xf numFmtId="0" fontId="8" fillId="7" borderId="22" xfId="0" applyFont="1" applyFill="1" applyBorder="1" applyAlignment="1">
      <alignment horizontal="center"/>
    </xf>
    <xf numFmtId="0" fontId="5" fillId="8" borderId="22" xfId="0" applyFont="1" applyFill="1" applyBorder="1"/>
    <xf numFmtId="0" fontId="5" fillId="8" borderId="21" xfId="0" applyFont="1" applyFill="1" applyBorder="1" applyAlignment="1">
      <alignment horizontal="center"/>
    </xf>
    <xf numFmtId="0" fontId="5" fillId="8" borderId="23" xfId="0" applyFont="1" applyFill="1" applyBorder="1" applyAlignment="1">
      <alignment horizontal="center"/>
    </xf>
    <xf numFmtId="0" fontId="8" fillId="8" borderId="22" xfId="0" applyFont="1" applyFill="1" applyBorder="1" applyAlignment="1">
      <alignment horizontal="center"/>
    </xf>
    <xf numFmtId="0" fontId="5" fillId="9" borderId="22" xfId="0" applyFont="1" applyFill="1" applyBorder="1"/>
    <xf numFmtId="0" fontId="5" fillId="9" borderId="21" xfId="0" applyFont="1" applyFill="1" applyBorder="1" applyAlignment="1">
      <alignment horizontal="center"/>
    </xf>
    <xf numFmtId="0" fontId="5" fillId="9" borderId="23" xfId="0" applyFont="1" applyFill="1" applyBorder="1" applyAlignment="1">
      <alignment horizontal="center"/>
    </xf>
    <xf numFmtId="0" fontId="8" fillId="9" borderId="22" xfId="0" applyFont="1" applyFill="1" applyBorder="1" applyAlignment="1">
      <alignment horizontal="center"/>
    </xf>
    <xf numFmtId="0" fontId="4" fillId="10" borderId="22" xfId="0" applyFont="1" applyFill="1" applyBorder="1" applyAlignment="1">
      <alignment horizontal="right"/>
    </xf>
    <xf numFmtId="0" fontId="4" fillId="10" borderId="22" xfId="0" applyFont="1" applyFill="1" applyBorder="1" applyAlignment="1">
      <alignment horizontal="center"/>
    </xf>
    <xf numFmtId="9" fontId="3" fillId="0" borderId="0" xfId="0" applyNumberFormat="1" applyFont="1"/>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25" xfId="0" applyFont="1" applyBorder="1" applyAlignment="1">
      <alignment wrapText="1"/>
    </xf>
    <xf numFmtId="0" fontId="3" fillId="0" borderId="25" xfId="0" applyFont="1" applyBorder="1" applyAlignment="1">
      <alignment wrapText="1"/>
    </xf>
    <xf numFmtId="0" fontId="3" fillId="12" borderId="33" xfId="0" applyFont="1" applyFill="1" applyBorder="1"/>
    <xf numFmtId="0" fontId="3" fillId="12" borderId="33" xfId="0" applyFont="1" applyFill="1" applyBorder="1" applyAlignment="1">
      <alignment horizontal="center" vertical="center"/>
    </xf>
    <xf numFmtId="0" fontId="12" fillId="12" borderId="33" xfId="0" applyFont="1" applyFill="1" applyBorder="1" applyAlignment="1">
      <alignment vertical="center" wrapText="1"/>
    </xf>
    <xf numFmtId="0" fontId="15" fillId="0" borderId="0" xfId="0" applyFont="1"/>
    <xf numFmtId="0" fontId="17" fillId="16" borderId="43" xfId="0" applyFont="1" applyFill="1" applyBorder="1" applyAlignment="1">
      <alignment horizontal="center" vertical="center" textRotation="90"/>
    </xf>
    <xf numFmtId="0" fontId="17" fillId="16" borderId="43" xfId="0" applyFont="1" applyFill="1" applyBorder="1" applyAlignment="1">
      <alignment horizontal="center" vertical="center" wrapText="1"/>
    </xf>
    <xf numFmtId="0" fontId="17" fillId="16" borderId="43" xfId="0" applyFont="1" applyFill="1" applyBorder="1" applyAlignment="1">
      <alignment horizontal="center" vertical="center"/>
    </xf>
    <xf numFmtId="0" fontId="17" fillId="16" borderId="43" xfId="0" applyFont="1" applyFill="1" applyBorder="1" applyAlignment="1">
      <alignment horizontal="center" vertical="center" textRotation="90" wrapText="1"/>
    </xf>
    <xf numFmtId="0" fontId="20" fillId="7" borderId="22" xfId="0" applyFont="1" applyFill="1" applyBorder="1" applyAlignment="1">
      <alignment horizontal="center" vertical="center" wrapText="1"/>
    </xf>
    <xf numFmtId="0" fontId="20" fillId="19" borderId="22" xfId="0" applyFont="1" applyFill="1" applyBorder="1" applyAlignment="1">
      <alignment horizontal="center" vertical="center" wrapText="1"/>
    </xf>
    <xf numFmtId="0" fontId="20" fillId="20" borderId="46" xfId="0" applyFont="1" applyFill="1" applyBorder="1" applyAlignment="1">
      <alignment horizontal="center" vertical="center" wrapText="1"/>
    </xf>
    <xf numFmtId="0" fontId="20" fillId="21" borderId="46" xfId="0" applyFont="1" applyFill="1" applyBorder="1" applyAlignment="1">
      <alignment horizontal="center" vertical="center" wrapText="1"/>
    </xf>
    <xf numFmtId="0" fontId="20" fillId="22" borderId="46" xfId="0" applyFont="1" applyFill="1" applyBorder="1" applyAlignment="1">
      <alignment horizontal="center" vertical="center" wrapText="1"/>
    </xf>
    <xf numFmtId="0" fontId="20" fillId="23" borderId="46" xfId="0" applyFont="1" applyFill="1" applyBorder="1" applyAlignment="1">
      <alignment horizontal="center" vertical="center" wrapText="1"/>
    </xf>
    <xf numFmtId="0" fontId="3" fillId="0" borderId="47" xfId="0" applyFont="1" applyBorder="1"/>
    <xf numFmtId="0" fontId="20" fillId="7" borderId="50" xfId="0" applyFont="1" applyFill="1" applyBorder="1" applyAlignment="1">
      <alignment horizontal="center" vertical="center" wrapText="1"/>
    </xf>
    <xf numFmtId="0" fontId="20" fillId="7" borderId="51"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0" fillId="14" borderId="53" xfId="0" applyFont="1" applyFill="1" applyBorder="1" applyAlignment="1">
      <alignment horizontal="center" vertical="center" wrapText="1"/>
    </xf>
    <xf numFmtId="0" fontId="20" fillId="20" borderId="53" xfId="0" applyFont="1" applyFill="1" applyBorder="1" applyAlignment="1">
      <alignment horizontal="center" vertical="center" wrapText="1"/>
    </xf>
    <xf numFmtId="0" fontId="20" fillId="21" borderId="53" xfId="0" applyFont="1" applyFill="1" applyBorder="1" applyAlignment="1">
      <alignment horizontal="center" vertical="center" wrapText="1"/>
    </xf>
    <xf numFmtId="0" fontId="20" fillId="15" borderId="50" xfId="0" applyFont="1" applyFill="1" applyBorder="1" applyAlignment="1">
      <alignment horizontal="center" vertical="center" wrapText="1"/>
    </xf>
    <xf numFmtId="0" fontId="20" fillId="15" borderId="53" xfId="0" applyFont="1" applyFill="1" applyBorder="1" applyAlignment="1">
      <alignment horizontal="center" vertical="center" wrapText="1"/>
    </xf>
    <xf numFmtId="0" fontId="20" fillId="22" borderId="53" xfId="0" applyFont="1" applyFill="1" applyBorder="1" applyAlignment="1">
      <alignment horizontal="center" vertical="center" wrapText="1"/>
    </xf>
    <xf numFmtId="0" fontId="20" fillId="23" borderId="53" xfId="0" applyFont="1" applyFill="1" applyBorder="1" applyAlignment="1">
      <alignment horizontal="center" vertical="center" wrapText="1"/>
    </xf>
    <xf numFmtId="0" fontId="15" fillId="0" borderId="54"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21"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0" fontId="21" fillId="0" borderId="22" xfId="0" applyFont="1" applyBorder="1" applyAlignment="1">
      <alignment horizontal="center" vertical="center"/>
    </xf>
    <xf numFmtId="0" fontId="12" fillId="12" borderId="22" xfId="0" applyFont="1" applyFill="1" applyBorder="1" applyAlignment="1">
      <alignment horizontal="left" vertical="center" wrapText="1"/>
    </xf>
    <xf numFmtId="0" fontId="15" fillId="0" borderId="22" xfId="0" applyFont="1" applyBorder="1" applyAlignment="1">
      <alignment horizontal="center" vertical="center" textRotation="90"/>
    </xf>
    <xf numFmtId="9" fontId="15" fillId="0" borderId="22" xfId="0" applyNumberFormat="1" applyFont="1" applyBorder="1" applyAlignment="1">
      <alignment horizontal="center" vertical="center"/>
    </xf>
    <xf numFmtId="165" fontId="15" fillId="0" borderId="22" xfId="0" applyNumberFormat="1" applyFont="1" applyBorder="1" applyAlignment="1">
      <alignment horizontal="center" vertical="center"/>
    </xf>
    <xf numFmtId="0" fontId="21" fillId="0" borderId="22" xfId="0" applyFont="1" applyBorder="1" applyAlignment="1">
      <alignment horizontal="center" vertical="center" textRotation="90" wrapText="1"/>
    </xf>
    <xf numFmtId="0" fontId="21" fillId="0" borderId="22" xfId="0" applyFont="1" applyBorder="1" applyAlignment="1">
      <alignment horizontal="center" vertical="center" textRotation="90"/>
    </xf>
    <xf numFmtId="0" fontId="15" fillId="12" borderId="22" xfId="0" applyFont="1" applyFill="1" applyBorder="1" applyAlignment="1">
      <alignment horizontal="left" vertical="center" wrapText="1"/>
    </xf>
    <xf numFmtId="166" fontId="15" fillId="0" borderId="22" xfId="0" applyNumberFormat="1" applyFont="1" applyBorder="1" applyAlignment="1">
      <alignment horizontal="center" vertical="center"/>
    </xf>
    <xf numFmtId="0" fontId="12" fillId="0" borderId="2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center"/>
    </xf>
    <xf numFmtId="0" fontId="15" fillId="12" borderId="22" xfId="0" applyFont="1" applyFill="1" applyBorder="1" applyAlignment="1">
      <alignment horizontal="left" vertical="center"/>
    </xf>
    <xf numFmtId="0" fontId="3" fillId="12" borderId="22" xfId="0" applyFont="1" applyFill="1" applyBorder="1" applyAlignment="1">
      <alignment vertical="center" wrapText="1"/>
    </xf>
    <xf numFmtId="0" fontId="3" fillId="0" borderId="22" xfId="0" applyFont="1" applyBorder="1" applyAlignment="1">
      <alignment vertical="center" wrapText="1"/>
    </xf>
    <xf numFmtId="0" fontId="3" fillId="0" borderId="47" xfId="0" applyFont="1" applyBorder="1" applyAlignment="1">
      <alignment horizontal="center" vertical="center" wrapText="1"/>
    </xf>
    <xf numFmtId="0" fontId="3" fillId="0" borderId="22" xfId="0" applyFont="1" applyBorder="1" applyAlignment="1">
      <alignment vertical="top" wrapText="1"/>
    </xf>
    <xf numFmtId="0" fontId="15" fillId="0" borderId="22" xfId="0" applyFont="1" applyBorder="1" applyAlignment="1">
      <alignment horizontal="left" vertical="center" wrapText="1"/>
    </xf>
    <xf numFmtId="0" fontId="22" fillId="0" borderId="22" xfId="0" applyFont="1" applyBorder="1" applyAlignment="1">
      <alignment vertical="center" wrapText="1"/>
    </xf>
    <xf numFmtId="0" fontId="3" fillId="0" borderId="47" xfId="0" applyFont="1" applyBorder="1" applyAlignment="1">
      <alignment vertical="center" wrapText="1"/>
    </xf>
    <xf numFmtId="0" fontId="3" fillId="0" borderId="0" xfId="0" applyFont="1" applyAlignment="1">
      <alignment vertical="center" wrapText="1"/>
    </xf>
    <xf numFmtId="0" fontId="12" fillId="0" borderId="22" xfId="0" applyFont="1" applyBorder="1" applyAlignment="1">
      <alignment horizontal="left" vertical="center" wrapText="1"/>
    </xf>
    <xf numFmtId="0" fontId="23" fillId="0" borderId="22" xfId="0" applyFont="1" applyBorder="1" applyAlignment="1">
      <alignment vertical="center" wrapText="1"/>
    </xf>
    <xf numFmtId="0" fontId="24" fillId="0" borderId="22" xfId="0" applyFont="1" applyBorder="1" applyAlignment="1">
      <alignment vertical="top" wrapText="1"/>
    </xf>
    <xf numFmtId="0" fontId="3" fillId="0" borderId="22" xfId="0" applyFont="1" applyBorder="1"/>
    <xf numFmtId="0" fontId="3" fillId="0" borderId="34" xfId="0" applyFont="1" applyBorder="1"/>
    <xf numFmtId="0" fontId="26" fillId="0" borderId="22" xfId="0" applyFont="1" applyBorder="1" applyAlignment="1">
      <alignment vertical="center" wrapText="1"/>
    </xf>
    <xf numFmtId="0" fontId="29" fillId="0" borderId="22" xfId="0" applyFont="1" applyBorder="1" applyAlignment="1">
      <alignment vertical="center" wrapText="1"/>
    </xf>
    <xf numFmtId="0" fontId="3" fillId="0" borderId="22" xfId="0" applyFont="1" applyBorder="1" applyAlignment="1">
      <alignment horizontal="center" vertical="center" wrapText="1"/>
    </xf>
    <xf numFmtId="0" fontId="30" fillId="0" borderId="22" xfId="0" applyFont="1" applyBorder="1" applyAlignment="1">
      <alignment wrapText="1"/>
    </xf>
    <xf numFmtId="0" fontId="31" fillId="0" borderId="22" xfId="0" applyFont="1" applyBorder="1" applyAlignment="1">
      <alignment wrapText="1"/>
    </xf>
    <xf numFmtId="0" fontId="12" fillId="0" borderId="22" xfId="0" applyFont="1" applyBorder="1" applyAlignment="1">
      <alignment vertical="center" wrapText="1"/>
    </xf>
    <xf numFmtId="0" fontId="11" fillId="12" borderId="22" xfId="0" applyFont="1" applyFill="1" applyBorder="1" applyAlignment="1">
      <alignment vertical="center" wrapText="1"/>
    </xf>
    <xf numFmtId="0" fontId="32" fillId="0" borderId="22" xfId="0" applyFont="1" applyBorder="1" applyAlignment="1">
      <alignment horizontal="left" vertical="center" wrapText="1"/>
    </xf>
    <xf numFmtId="0" fontId="3" fillId="0" borderId="22" xfId="0" applyFont="1" applyBorder="1" applyAlignment="1">
      <alignment wrapText="1"/>
    </xf>
    <xf numFmtId="0" fontId="33" fillId="0" borderId="22" xfId="0" applyFont="1" applyBorder="1" applyAlignment="1">
      <alignment vertical="top" wrapText="1"/>
    </xf>
    <xf numFmtId="0" fontId="15" fillId="0" borderId="22" xfId="0" applyFont="1" applyBorder="1" applyAlignment="1">
      <alignment vertical="center"/>
    </xf>
    <xf numFmtId="0" fontId="15" fillId="0" borderId="47" xfId="0" applyFont="1" applyBorder="1" applyAlignment="1">
      <alignment horizontal="center" vertical="center"/>
    </xf>
    <xf numFmtId="0" fontId="15" fillId="0" borderId="34" xfId="0" applyFont="1" applyBorder="1" applyAlignment="1">
      <alignment horizontal="center" vertical="center" wrapText="1"/>
    </xf>
    <xf numFmtId="0" fontId="34" fillId="0" borderId="22" xfId="0" applyFont="1" applyBorder="1" applyAlignment="1">
      <alignment vertical="center" wrapText="1"/>
    </xf>
    <xf numFmtId="0" fontId="21" fillId="0" borderId="54" xfId="0" applyFont="1" applyBorder="1" applyAlignment="1">
      <alignment horizontal="center" vertical="center" wrapText="1"/>
    </xf>
    <xf numFmtId="9" fontId="15" fillId="0" borderId="54" xfId="0" applyNumberFormat="1" applyFont="1" applyBorder="1" applyAlignment="1">
      <alignment horizontal="center" vertical="center" wrapText="1"/>
    </xf>
    <xf numFmtId="0" fontId="21" fillId="0" borderId="54" xfId="0" applyFont="1" applyBorder="1" applyAlignment="1">
      <alignment horizontal="center" vertical="center"/>
    </xf>
    <xf numFmtId="0" fontId="35" fillId="0" borderId="22" xfId="0" applyFont="1" applyBorder="1" applyAlignment="1">
      <alignment wrapText="1"/>
    </xf>
    <xf numFmtId="0" fontId="3" fillId="0" borderId="22" xfId="0" applyFont="1" applyBorder="1" applyAlignment="1">
      <alignment vertical="center"/>
    </xf>
    <xf numFmtId="0" fontId="15" fillId="24" borderId="22" xfId="0" applyFont="1" applyFill="1" applyBorder="1" applyAlignment="1">
      <alignment horizontal="left" vertical="center" wrapText="1"/>
    </xf>
    <xf numFmtId="0" fontId="36" fillId="0" borderId="22" xfId="0" applyFont="1" applyBorder="1" applyAlignment="1">
      <alignment horizontal="center" vertical="center" wrapText="1"/>
    </xf>
    <xf numFmtId="0" fontId="37" fillId="0" borderId="22" xfId="0" applyFont="1" applyBorder="1" applyAlignment="1">
      <alignment vertical="center" wrapText="1"/>
    </xf>
    <xf numFmtId="0" fontId="3" fillId="0" borderId="22" xfId="0" applyFont="1" applyBorder="1" applyAlignment="1">
      <alignment horizontal="left" vertical="top" wrapText="1"/>
    </xf>
    <xf numFmtId="0" fontId="39" fillId="12" borderId="22" xfId="0" applyFont="1" applyFill="1" applyBorder="1" applyAlignment="1">
      <alignment vertical="top" wrapText="1"/>
    </xf>
    <xf numFmtId="0" fontId="37" fillId="12" borderId="22" xfId="0" applyFont="1" applyFill="1" applyBorder="1" applyAlignment="1">
      <alignment vertical="top" wrapText="1"/>
    </xf>
    <xf numFmtId="0" fontId="3" fillId="12" borderId="56" xfId="0" applyFont="1" applyFill="1" applyBorder="1" applyAlignment="1">
      <alignment horizontal="center" vertical="center" wrapText="1"/>
    </xf>
    <xf numFmtId="0" fontId="3" fillId="12" borderId="22" xfId="0" applyFont="1" applyFill="1" applyBorder="1" applyAlignment="1">
      <alignment vertical="top" wrapText="1"/>
    </xf>
    <xf numFmtId="0" fontId="3" fillId="12" borderId="22" xfId="0" applyFont="1" applyFill="1" applyBorder="1" applyAlignment="1">
      <alignment horizontal="center" vertical="center" wrapText="1"/>
    </xf>
    <xf numFmtId="0" fontId="40" fillId="12" borderId="22" xfId="0" applyFont="1" applyFill="1" applyBorder="1" applyAlignment="1">
      <alignment wrapText="1"/>
    </xf>
    <xf numFmtId="0" fontId="3" fillId="12" borderId="22" xfId="0" applyFont="1" applyFill="1" applyBorder="1" applyAlignment="1">
      <alignment horizontal="center" vertical="center"/>
    </xf>
    <xf numFmtId="0" fontId="12" fillId="11" borderId="22" xfId="0" applyFont="1" applyFill="1" applyBorder="1" applyAlignment="1">
      <alignment horizontal="left" vertical="center" wrapText="1"/>
    </xf>
    <xf numFmtId="0" fontId="39" fillId="12" borderId="22" xfId="0" applyFont="1" applyFill="1" applyBorder="1" applyAlignment="1">
      <alignment vertical="center" wrapText="1"/>
    </xf>
    <xf numFmtId="0" fontId="41" fillId="12" borderId="22" xfId="0" applyFont="1" applyFill="1" applyBorder="1" applyAlignment="1">
      <alignment horizontal="center" vertical="center" wrapText="1"/>
    </xf>
    <xf numFmtId="0" fontId="37" fillId="12" borderId="22" xfId="0" applyFont="1" applyFill="1" applyBorder="1" applyAlignment="1">
      <alignment vertical="center" wrapText="1"/>
    </xf>
    <xf numFmtId="0" fontId="42" fillId="12" borderId="22" xfId="0" applyFont="1" applyFill="1" applyBorder="1" applyAlignment="1">
      <alignment horizontal="left" vertical="center" wrapText="1"/>
    </xf>
    <xf numFmtId="0" fontId="43" fillId="0" borderId="22" xfId="0" applyFont="1" applyBorder="1" applyAlignment="1">
      <alignment vertical="center" wrapText="1"/>
    </xf>
    <xf numFmtId="0" fontId="15" fillId="0" borderId="38" xfId="0" applyFont="1" applyBorder="1" applyAlignment="1">
      <alignment horizontal="center" vertical="center"/>
    </xf>
    <xf numFmtId="0" fontId="43" fillId="11" borderId="22" xfId="0" applyFont="1" applyFill="1" applyBorder="1" applyAlignment="1">
      <alignment vertical="center" wrapText="1"/>
    </xf>
    <xf numFmtId="0" fontId="15" fillId="0" borderId="38" xfId="0" applyFont="1" applyBorder="1" applyAlignment="1">
      <alignment horizontal="center" vertical="center" wrapText="1"/>
    </xf>
    <xf numFmtId="0" fontId="15" fillId="12" borderId="22" xfId="0" applyFont="1" applyFill="1" applyBorder="1" applyAlignment="1">
      <alignment vertical="center" wrapText="1"/>
    </xf>
    <xf numFmtId="0" fontId="43" fillId="0" borderId="22" xfId="0" applyFont="1" applyBorder="1" applyAlignment="1">
      <alignment vertical="top" wrapText="1"/>
    </xf>
    <xf numFmtId="0" fontId="44" fillId="11" borderId="22" xfId="0" applyFont="1" applyFill="1" applyBorder="1" applyAlignment="1">
      <alignment horizontal="left" vertical="center" wrapText="1"/>
    </xf>
    <xf numFmtId="0" fontId="45" fillId="0" borderId="22" xfId="0" applyFont="1" applyBorder="1" applyAlignment="1">
      <alignment horizontal="left" vertical="center" wrapText="1"/>
    </xf>
    <xf numFmtId="0" fontId="43" fillId="0" borderId="38" xfId="0" applyFont="1" applyBorder="1" applyAlignment="1">
      <alignment vertical="top" wrapText="1"/>
    </xf>
    <xf numFmtId="0" fontId="15" fillId="0" borderId="22" xfId="0" applyFont="1" applyBorder="1" applyAlignment="1">
      <alignment vertical="center" wrapText="1"/>
    </xf>
    <xf numFmtId="0" fontId="46" fillId="0" borderId="22" xfId="0" applyFont="1" applyBorder="1" applyAlignment="1">
      <alignment vertical="center" wrapText="1"/>
    </xf>
    <xf numFmtId="0" fontId="15" fillId="0" borderId="22" xfId="0" applyFont="1" applyBorder="1" applyAlignment="1">
      <alignment vertical="top" wrapText="1"/>
    </xf>
    <xf numFmtId="0" fontId="43" fillId="0" borderId="38" xfId="0" applyFont="1" applyBorder="1" applyAlignment="1">
      <alignment vertical="top"/>
    </xf>
    <xf numFmtId="0" fontId="5" fillId="0" borderId="22" xfId="0" applyFont="1" applyBorder="1" applyAlignment="1">
      <alignment vertical="top" wrapText="1"/>
    </xf>
    <xf numFmtId="0" fontId="15" fillId="0" borderId="54" xfId="0" applyFont="1" applyBorder="1" applyAlignment="1">
      <alignment horizontal="center" vertical="center" wrapText="1"/>
    </xf>
    <xf numFmtId="0" fontId="15" fillId="0" borderId="38" xfId="0" applyFont="1" applyBorder="1" applyAlignment="1">
      <alignment horizontal="center"/>
    </xf>
    <xf numFmtId="0" fontId="12" fillId="0" borderId="54" xfId="0" applyFont="1" applyBorder="1" applyAlignment="1">
      <alignment horizontal="left" vertical="center" wrapText="1"/>
    </xf>
    <xf numFmtId="0" fontId="15" fillId="0" borderId="54" xfId="0" applyFont="1" applyBorder="1" applyAlignment="1">
      <alignment horizontal="center" vertical="center" textRotation="90"/>
    </xf>
    <xf numFmtId="9" fontId="15" fillId="0" borderId="54" xfId="0" applyNumberFormat="1" applyFont="1" applyBorder="1" applyAlignment="1">
      <alignment horizontal="center" vertical="center"/>
    </xf>
    <xf numFmtId="165" fontId="15" fillId="0" borderId="54" xfId="0" applyNumberFormat="1" applyFont="1" applyBorder="1" applyAlignment="1">
      <alignment horizontal="center" vertical="center"/>
    </xf>
    <xf numFmtId="0" fontId="21" fillId="0" borderId="54" xfId="0" applyFont="1" applyBorder="1" applyAlignment="1">
      <alignment horizontal="center" vertical="center" textRotation="90" wrapText="1"/>
    </xf>
    <xf numFmtId="0" fontId="21" fillId="0" borderId="54" xfId="0" applyFont="1" applyBorder="1" applyAlignment="1">
      <alignment horizontal="center" vertical="center" textRotation="90"/>
    </xf>
    <xf numFmtId="166" fontId="15" fillId="0" borderId="54" xfId="0" applyNumberFormat="1" applyFont="1" applyBorder="1" applyAlignment="1">
      <alignment horizontal="center" vertical="center"/>
    </xf>
    <xf numFmtId="0" fontId="12" fillId="0" borderId="54" xfId="0" applyFont="1" applyBorder="1" applyAlignment="1">
      <alignment vertical="center" wrapText="1"/>
    </xf>
    <xf numFmtId="0" fontId="3" fillId="0" borderId="54" xfId="0" applyFont="1" applyBorder="1" applyAlignment="1">
      <alignment horizontal="left" vertical="center"/>
    </xf>
    <xf numFmtId="0" fontId="43" fillId="0" borderId="54" xfId="0" applyFont="1" applyBorder="1" applyAlignment="1">
      <alignment vertical="center" wrapText="1"/>
    </xf>
    <xf numFmtId="0" fontId="47" fillId="0" borderId="54" xfId="0" applyFont="1" applyBorder="1" applyAlignment="1">
      <alignment vertical="top" wrapText="1"/>
    </xf>
    <xf numFmtId="0" fontId="37"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20" fillId="19" borderId="55" xfId="0" applyFont="1" applyFill="1" applyBorder="1" applyAlignment="1">
      <alignment horizontal="center" vertical="center" wrapText="1"/>
    </xf>
    <xf numFmtId="0" fontId="20" fillId="7" borderId="65" xfId="0" applyFont="1" applyFill="1" applyBorder="1" applyAlignment="1">
      <alignment horizontal="center" vertical="center" wrapText="1"/>
    </xf>
    <xf numFmtId="0" fontId="20" fillId="7" borderId="43" xfId="0" applyFont="1" applyFill="1" applyBorder="1" applyAlignment="1">
      <alignment horizontal="center" vertical="center" wrapText="1"/>
    </xf>
    <xf numFmtId="0" fontId="20" fillId="19" borderId="66" xfId="0" applyFont="1" applyFill="1" applyBorder="1" applyAlignment="1">
      <alignment horizontal="center" vertical="center" wrapText="1"/>
    </xf>
    <xf numFmtId="0" fontId="3" fillId="0" borderId="16" xfId="0" applyFont="1" applyBorder="1"/>
    <xf numFmtId="0" fontId="3" fillId="0" borderId="19" xfId="0" applyFont="1" applyBorder="1"/>
    <xf numFmtId="49" fontId="52" fillId="16" borderId="70" xfId="0" applyNumberFormat="1" applyFont="1" applyFill="1" applyBorder="1" applyAlignment="1">
      <alignment horizontal="center" vertical="center" wrapText="1"/>
    </xf>
    <xf numFmtId="0" fontId="17" fillId="16" borderId="43" xfId="0" applyFont="1" applyFill="1" applyBorder="1" applyAlignment="1">
      <alignment vertical="center" wrapText="1"/>
    </xf>
    <xf numFmtId="0" fontId="17" fillId="25" borderId="43" xfId="0" applyFont="1" applyFill="1" applyBorder="1" applyAlignment="1">
      <alignment horizontal="center" vertical="center" wrapText="1"/>
    </xf>
    <xf numFmtId="0" fontId="3" fillId="0" borderId="71" xfId="0" applyFont="1" applyBorder="1"/>
    <xf numFmtId="49" fontId="52" fillId="16" borderId="72" xfId="0" applyNumberFormat="1" applyFont="1" applyFill="1" applyBorder="1" applyAlignment="1">
      <alignment horizontal="center" vertical="center" wrapText="1"/>
    </xf>
    <xf numFmtId="0" fontId="3" fillId="0" borderId="73" xfId="0" applyFont="1" applyBorder="1"/>
    <xf numFmtId="0" fontId="17" fillId="16" borderId="22" xfId="0" applyFont="1" applyFill="1" applyBorder="1" applyAlignment="1">
      <alignment horizontal="center" vertical="center" textRotation="90"/>
    </xf>
    <xf numFmtId="0" fontId="3" fillId="25" borderId="21" xfId="0" applyFont="1" applyFill="1" applyBorder="1"/>
    <xf numFmtId="0" fontId="3" fillId="25" borderId="49" xfId="0" applyFont="1" applyFill="1" applyBorder="1"/>
    <xf numFmtId="0" fontId="17" fillId="16" borderId="49" xfId="0" applyFont="1" applyFill="1" applyBorder="1" applyAlignment="1">
      <alignment horizontal="center" vertical="center" wrapText="1"/>
    </xf>
    <xf numFmtId="49" fontId="17" fillId="0" borderId="22" xfId="0" applyNumberFormat="1" applyFont="1" applyBorder="1" applyAlignment="1">
      <alignment vertical="center" textRotation="90" wrapText="1"/>
    </xf>
    <xf numFmtId="49" fontId="17" fillId="0" borderId="22" xfId="0" applyNumberFormat="1" applyFont="1" applyBorder="1" applyAlignment="1">
      <alignment horizontal="center" vertical="center" wrapText="1"/>
    </xf>
    <xf numFmtId="49" fontId="17" fillId="0" borderId="37" xfId="0" applyNumberFormat="1" applyFont="1" applyBorder="1" applyAlignment="1">
      <alignment horizontal="center" vertical="center" wrapText="1"/>
    </xf>
    <xf numFmtId="0" fontId="3" fillId="0" borderId="74" xfId="0" applyFont="1" applyBorder="1"/>
    <xf numFmtId="1" fontId="15" fillId="12" borderId="43" xfId="0" applyNumberFormat="1" applyFont="1" applyFill="1" applyBorder="1" applyAlignment="1">
      <alignment horizontal="center" vertical="center" wrapText="1"/>
    </xf>
    <xf numFmtId="0" fontId="12" fillId="0" borderId="72" xfId="0" applyFont="1" applyBorder="1" applyAlignment="1">
      <alignment vertical="center" wrapText="1"/>
    </xf>
    <xf numFmtId="166" fontId="15" fillId="0" borderId="22" xfId="0" applyNumberFormat="1" applyFont="1" applyBorder="1" applyAlignment="1">
      <alignment horizontal="center" vertical="center" wrapText="1"/>
    </xf>
    <xf numFmtId="166" fontId="3" fillId="0" borderId="47" xfId="0" applyNumberFormat="1" applyFont="1" applyBorder="1" applyAlignment="1">
      <alignment horizontal="center" vertical="center"/>
    </xf>
    <xf numFmtId="0" fontId="3" fillId="0" borderId="22" xfId="0" applyFont="1" applyBorder="1" applyAlignment="1">
      <alignment horizontal="center" vertical="center"/>
    </xf>
    <xf numFmtId="0" fontId="15" fillId="12" borderId="56" xfId="0" applyFont="1" applyFill="1" applyBorder="1" applyAlignment="1">
      <alignment horizontal="center" vertical="center"/>
    </xf>
    <xf numFmtId="0" fontId="53" fillId="0" borderId="22" xfId="0" applyFont="1" applyBorder="1" applyAlignment="1">
      <alignment horizontal="left" vertical="center" wrapText="1"/>
    </xf>
    <xf numFmtId="0" fontId="54" fillId="11" borderId="22" xfId="0" applyFont="1" applyFill="1" applyBorder="1" applyAlignment="1">
      <alignment horizontal="left" vertical="center" wrapText="1"/>
    </xf>
    <xf numFmtId="9" fontId="15" fillId="0" borderId="48" xfId="0" applyNumberFormat="1" applyFont="1" applyBorder="1" applyAlignment="1">
      <alignment horizontal="center" vertical="center" wrapText="1"/>
    </xf>
    <xf numFmtId="1" fontId="15" fillId="12" borderId="49" xfId="0" applyNumberFormat="1" applyFont="1" applyFill="1" applyBorder="1" applyAlignment="1">
      <alignment horizontal="center" vertical="center" wrapText="1"/>
    </xf>
    <xf numFmtId="0" fontId="12" fillId="0" borderId="75" xfId="0" applyFont="1" applyBorder="1" applyAlignment="1">
      <alignment vertical="center" wrapText="1"/>
    </xf>
    <xf numFmtId="9" fontId="15" fillId="0" borderId="47" xfId="0" applyNumberFormat="1" applyFont="1" applyBorder="1" applyAlignment="1">
      <alignment horizontal="center" vertical="center" wrapText="1"/>
    </xf>
    <xf numFmtId="1" fontId="15" fillId="12" borderId="21" xfId="0" applyNumberFormat="1" applyFont="1" applyFill="1" applyBorder="1" applyAlignment="1">
      <alignment horizontal="center" vertical="center" wrapText="1"/>
    </xf>
    <xf numFmtId="0" fontId="55" fillId="11" borderId="22" xfId="0" applyFont="1" applyFill="1" applyBorder="1" applyAlignment="1">
      <alignment horizontal="left" vertical="center" wrapText="1"/>
    </xf>
    <xf numFmtId="0" fontId="12" fillId="0" borderId="75" xfId="0" applyFont="1" applyBorder="1" applyAlignment="1">
      <alignment horizontal="left" vertical="center" wrapText="1"/>
    </xf>
    <xf numFmtId="0" fontId="15"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7" xfId="0" applyFont="1" applyBorder="1" applyAlignment="1">
      <alignment horizontal="center" vertical="center"/>
    </xf>
    <xf numFmtId="0" fontId="12" fillId="0" borderId="72" xfId="0" applyFont="1" applyBorder="1" applyAlignment="1">
      <alignment horizontal="left" vertical="center" wrapText="1"/>
    </xf>
    <xf numFmtId="0" fontId="56" fillId="0" borderId="22" xfId="0" applyFont="1" applyBorder="1" applyAlignment="1">
      <alignment horizontal="left" vertical="center" wrapText="1"/>
    </xf>
    <xf numFmtId="0" fontId="3" fillId="0" borderId="74" xfId="0" applyFont="1" applyBorder="1" applyAlignment="1">
      <alignment horizontal="left" vertical="center" wrapText="1"/>
    </xf>
    <xf numFmtId="0" fontId="58" fillId="0" borderId="22" xfId="0" applyFont="1" applyBorder="1" applyAlignment="1">
      <alignment vertical="center" wrapText="1"/>
    </xf>
    <xf numFmtId="0" fontId="3" fillId="0" borderId="74" xfId="0" applyFont="1" applyBorder="1" applyAlignment="1">
      <alignment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9" fontId="15" fillId="0" borderId="54" xfId="0" applyNumberFormat="1" applyFont="1" applyBorder="1" applyAlignment="1">
      <alignment vertical="center" wrapText="1"/>
    </xf>
    <xf numFmtId="0" fontId="12" fillId="0" borderId="75" xfId="0" applyFont="1" applyBorder="1" applyAlignment="1">
      <alignment horizontal="center" vertical="center" wrapText="1"/>
    </xf>
    <xf numFmtId="1" fontId="15" fillId="0" borderId="54" xfId="0" applyNumberFormat="1" applyFont="1" applyBorder="1" applyAlignment="1">
      <alignment horizontal="center" vertical="center" wrapText="1"/>
    </xf>
    <xf numFmtId="166" fontId="3" fillId="0" borderId="48"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4" xfId="0" applyFont="1" applyBorder="1" applyAlignment="1">
      <alignment horizontal="center" vertical="center" wrapText="1"/>
    </xf>
    <xf numFmtId="1" fontId="15" fillId="12" borderId="22" xfId="0" applyNumberFormat="1" applyFont="1" applyFill="1" applyBorder="1" applyAlignment="1">
      <alignment horizontal="center" vertical="center" wrapText="1"/>
    </xf>
    <xf numFmtId="166" fontId="3" fillId="0" borderId="22" xfId="0" applyNumberFormat="1" applyFont="1" applyBorder="1" applyAlignment="1">
      <alignment horizontal="center" vertical="center"/>
    </xf>
    <xf numFmtId="0" fontId="60" fillId="0" borderId="0" xfId="0" applyFont="1" applyAlignment="1">
      <alignment horizontal="center" vertical="center" wrapText="1"/>
    </xf>
    <xf numFmtId="0" fontId="61" fillId="30" borderId="33" xfId="0" applyFont="1" applyFill="1" applyBorder="1" applyAlignment="1">
      <alignment horizontal="center" vertical="center" wrapText="1" readingOrder="1"/>
    </xf>
    <xf numFmtId="0" fontId="62" fillId="31" borderId="76" xfId="0" applyFont="1" applyFill="1" applyBorder="1" applyAlignment="1">
      <alignment horizontal="center" vertical="center" wrapText="1" readingOrder="1"/>
    </xf>
    <xf numFmtId="0" fontId="62" fillId="0" borderId="77" xfId="0" applyFont="1" applyBorder="1" applyAlignment="1">
      <alignment horizontal="left" vertical="center" wrapText="1" readingOrder="1"/>
    </xf>
    <xf numFmtId="9" fontId="62" fillId="0" borderId="77" xfId="0" applyNumberFormat="1" applyFont="1" applyBorder="1" applyAlignment="1">
      <alignment horizontal="center" vertical="center" wrapText="1" readingOrder="1"/>
    </xf>
    <xf numFmtId="0" fontId="62" fillId="32" borderId="78" xfId="0" applyFont="1" applyFill="1" applyBorder="1" applyAlignment="1">
      <alignment horizontal="center" vertical="center" wrapText="1" readingOrder="1"/>
    </xf>
    <xf numFmtId="0" fontId="62" fillId="0" borderId="78" xfId="0" applyFont="1" applyBorder="1" applyAlignment="1">
      <alignment horizontal="left" vertical="center" wrapText="1" readingOrder="1"/>
    </xf>
    <xf numFmtId="9" fontId="62" fillId="0" borderId="78" xfId="0" applyNumberFormat="1" applyFont="1" applyBorder="1" applyAlignment="1">
      <alignment horizontal="center" vertical="center" wrapText="1" readingOrder="1"/>
    </xf>
    <xf numFmtId="0" fontId="62" fillId="33" borderId="78" xfId="0" applyFont="1" applyFill="1" applyBorder="1" applyAlignment="1">
      <alignment horizontal="center" vertical="center" wrapText="1" readingOrder="1"/>
    </xf>
    <xf numFmtId="0" fontId="62" fillId="34" borderId="78" xfId="0" applyFont="1" applyFill="1" applyBorder="1" applyAlignment="1">
      <alignment horizontal="center" vertical="center" wrapText="1" readingOrder="1"/>
    </xf>
    <xf numFmtId="0" fontId="63" fillId="24" borderId="78" xfId="0" applyFont="1" applyFill="1" applyBorder="1" applyAlignment="1">
      <alignment horizontal="center" vertical="center" wrapText="1" readingOrder="1"/>
    </xf>
    <xf numFmtId="0" fontId="21" fillId="12" borderId="33" xfId="0" applyFont="1" applyFill="1" applyBorder="1" applyAlignment="1">
      <alignment horizontal="left" vertical="center"/>
    </xf>
    <xf numFmtId="0" fontId="65" fillId="12" borderId="33" xfId="0" applyFont="1" applyFill="1" applyBorder="1" applyAlignment="1">
      <alignment horizontal="center" vertical="center" wrapText="1"/>
    </xf>
    <xf numFmtId="0" fontId="66" fillId="30" borderId="33" xfId="0" applyFont="1" applyFill="1" applyBorder="1" applyAlignment="1">
      <alignment horizontal="center" vertical="center" wrapText="1" readingOrder="1"/>
    </xf>
    <xf numFmtId="0" fontId="67" fillId="12" borderId="33" xfId="0" applyFont="1" applyFill="1" applyBorder="1"/>
    <xf numFmtId="0" fontId="68" fillId="31" borderId="76" xfId="0" applyFont="1" applyFill="1" applyBorder="1" applyAlignment="1">
      <alignment horizontal="center" vertical="center" wrapText="1" readingOrder="1"/>
    </xf>
    <xf numFmtId="0" fontId="68" fillId="0" borderId="77" xfId="0" applyFont="1" applyBorder="1" applyAlignment="1">
      <alignment horizontal="center" vertical="center" wrapText="1" readingOrder="1"/>
    </xf>
    <xf numFmtId="0" fontId="68" fillId="0" borderId="77" xfId="0" applyFont="1" applyBorder="1" applyAlignment="1">
      <alignment horizontal="left" vertical="center" wrapText="1" readingOrder="1"/>
    </xf>
    <xf numFmtId="0" fontId="68" fillId="32" borderId="78" xfId="0" applyFont="1" applyFill="1" applyBorder="1" applyAlignment="1">
      <alignment horizontal="center" vertical="center" wrapText="1" readingOrder="1"/>
    </xf>
    <xf numFmtId="0" fontId="68" fillId="0" borderId="78" xfId="0" applyFont="1" applyBorder="1" applyAlignment="1">
      <alignment horizontal="center" vertical="center" wrapText="1" readingOrder="1"/>
    </xf>
    <xf numFmtId="0" fontId="68" fillId="0" borderId="78" xfId="0" applyFont="1" applyBorder="1" applyAlignment="1">
      <alignment horizontal="left" vertical="center" wrapText="1" readingOrder="1"/>
    </xf>
    <xf numFmtId="0" fontId="68" fillId="33" borderId="78" xfId="0" applyFont="1" applyFill="1" applyBorder="1" applyAlignment="1">
      <alignment horizontal="center" vertical="center" wrapText="1" readingOrder="1"/>
    </xf>
    <xf numFmtId="0" fontId="68" fillId="34" borderId="78" xfId="0" applyFont="1" applyFill="1" applyBorder="1" applyAlignment="1">
      <alignment horizontal="center" vertical="center" wrapText="1" readingOrder="1"/>
    </xf>
    <xf numFmtId="0" fontId="69" fillId="24" borderId="78" xfId="0" applyFont="1" applyFill="1" applyBorder="1" applyAlignment="1">
      <alignment horizontal="center" vertical="center" wrapText="1" readingOrder="1"/>
    </xf>
    <xf numFmtId="0" fontId="70" fillId="12" borderId="33" xfId="0" applyFont="1" applyFill="1" applyBorder="1" applyAlignment="1">
      <alignment horizontal="left" vertical="center" wrapText="1" readingOrder="1"/>
    </xf>
    <xf numFmtId="0" fontId="70" fillId="0" borderId="0" xfId="0" applyFont="1" applyAlignment="1">
      <alignment horizontal="left" vertical="center" wrapText="1" readingOrder="1"/>
    </xf>
    <xf numFmtId="0" fontId="67" fillId="0" borderId="0" xfId="0" applyFont="1"/>
    <xf numFmtId="0" fontId="71" fillId="0" borderId="0" xfId="0" applyFont="1" applyAlignment="1">
      <alignment horizontal="left" vertical="center" wrapText="1" readingOrder="1"/>
    </xf>
    <xf numFmtId="0" fontId="70" fillId="0" borderId="0" xfId="0" applyFont="1" applyAlignment="1">
      <alignment vertical="center"/>
    </xf>
    <xf numFmtId="0" fontId="72" fillId="0" borderId="0" xfId="0" applyFont="1"/>
    <xf numFmtId="0" fontId="73" fillId="0" borderId="0" xfId="0" applyFont="1"/>
    <xf numFmtId="0" fontId="12" fillId="12" borderId="33" xfId="0" applyFont="1" applyFill="1" applyBorder="1"/>
    <xf numFmtId="0" fontId="74" fillId="12" borderId="33" xfId="0" applyFont="1" applyFill="1" applyBorder="1"/>
    <xf numFmtId="0" fontId="4" fillId="12" borderId="80" xfId="0" applyFont="1" applyFill="1" applyBorder="1" applyAlignment="1">
      <alignment horizontal="center" vertical="center" wrapText="1" readingOrder="1"/>
    </xf>
    <xf numFmtId="0" fontId="4" fillId="12" borderId="81" xfId="0" applyFont="1" applyFill="1" applyBorder="1" applyAlignment="1">
      <alignment horizontal="center" vertical="center" wrapText="1" readingOrder="1"/>
    </xf>
    <xf numFmtId="0" fontId="4" fillId="12" borderId="21" xfId="0" applyFont="1" applyFill="1" applyBorder="1" applyAlignment="1">
      <alignment horizontal="center" vertical="center" wrapText="1" readingOrder="1"/>
    </xf>
    <xf numFmtId="0" fontId="75" fillId="12" borderId="21" xfId="0" applyFont="1" applyFill="1" applyBorder="1" applyAlignment="1">
      <alignment horizontal="left" vertical="center" wrapText="1" readingOrder="1"/>
    </xf>
    <xf numFmtId="9" fontId="4" fillId="12" borderId="84" xfId="0" applyNumberFormat="1" applyFont="1" applyFill="1" applyBorder="1" applyAlignment="1">
      <alignment horizontal="center" vertical="center" wrapText="1" readingOrder="1"/>
    </xf>
    <xf numFmtId="0" fontId="4" fillId="12" borderId="22" xfId="0" applyFont="1" applyFill="1" applyBorder="1" applyAlignment="1">
      <alignment horizontal="center" vertical="center" wrapText="1" readingOrder="1"/>
    </xf>
    <xf numFmtId="0" fontId="75" fillId="12" borderId="22" xfId="0" applyFont="1" applyFill="1" applyBorder="1" applyAlignment="1">
      <alignment horizontal="left" vertical="center" wrapText="1" readingOrder="1"/>
    </xf>
    <xf numFmtId="9" fontId="4" fillId="12" borderId="55" xfId="0" applyNumberFormat="1" applyFont="1" applyFill="1" applyBorder="1" applyAlignment="1">
      <alignment horizontal="center" vertical="center" wrapText="1" readingOrder="1"/>
    </xf>
    <xf numFmtId="0" fontId="75" fillId="12" borderId="55" xfId="0" applyFont="1" applyFill="1" applyBorder="1" applyAlignment="1">
      <alignment horizontal="center" vertical="center" wrapText="1" readingOrder="1"/>
    </xf>
    <xf numFmtId="0" fontId="4" fillId="12" borderId="57" xfId="0" applyFont="1" applyFill="1" applyBorder="1" applyAlignment="1">
      <alignment horizontal="center" vertical="center" wrapText="1" readingOrder="1"/>
    </xf>
    <xf numFmtId="0" fontId="75" fillId="12" borderId="57" xfId="0" applyFont="1" applyFill="1" applyBorder="1" applyAlignment="1">
      <alignment horizontal="left" vertical="center" wrapText="1" readingOrder="1"/>
    </xf>
    <xf numFmtId="0" fontId="75" fillId="12" borderId="58" xfId="0" applyFont="1" applyFill="1" applyBorder="1" applyAlignment="1">
      <alignment horizontal="center" vertical="center" wrapText="1" readingOrder="1"/>
    </xf>
    <xf numFmtId="0" fontId="10" fillId="12" borderId="33" xfId="0" applyFont="1" applyFill="1" applyBorder="1"/>
    <xf numFmtId="0" fontId="76" fillId="12" borderId="33" xfId="0" applyFont="1" applyFill="1" applyBorder="1"/>
    <xf numFmtId="0" fontId="10" fillId="0" borderId="0" xfId="0" applyFont="1"/>
    <xf numFmtId="0" fontId="77" fillId="0" borderId="78" xfId="0" applyFont="1" applyBorder="1" applyAlignment="1">
      <alignment horizontal="left" vertical="center" wrapText="1" readingOrder="1"/>
    </xf>
    <xf numFmtId="0" fontId="12" fillId="35" borderId="22" xfId="0" applyFont="1" applyFill="1" applyBorder="1" applyAlignment="1">
      <alignment horizontal="left" vertical="center" wrapText="1"/>
    </xf>
    <xf numFmtId="0" fontId="12" fillId="36" borderId="22" xfId="0" applyFont="1" applyFill="1" applyBorder="1" applyAlignment="1">
      <alignment horizontal="left" vertical="center" wrapText="1"/>
    </xf>
    <xf numFmtId="0" fontId="12" fillId="37" borderId="22" xfId="0" applyFont="1" applyFill="1" applyBorder="1" applyAlignment="1">
      <alignment horizontal="left" vertical="center" wrapText="1"/>
    </xf>
    <xf numFmtId="0" fontId="42" fillId="37" borderId="22" xfId="0" applyFont="1" applyFill="1" applyBorder="1" applyAlignment="1">
      <alignment horizontal="left" vertical="center" wrapText="1"/>
    </xf>
    <xf numFmtId="0" fontId="3" fillId="36" borderId="22" xfId="0" applyFont="1" applyFill="1" applyBorder="1" applyAlignment="1">
      <alignment horizontal="left" vertical="center" wrapText="1"/>
    </xf>
    <xf numFmtId="0" fontId="3" fillId="0" borderId="89" xfId="0" applyFont="1" applyBorder="1" applyAlignment="1">
      <alignment vertical="center" wrapText="1"/>
    </xf>
    <xf numFmtId="0" fontId="3" fillId="0" borderId="89" xfId="0" applyFont="1" applyBorder="1" applyAlignment="1">
      <alignment wrapText="1"/>
    </xf>
    <xf numFmtId="0" fontId="30" fillId="0" borderId="89" xfId="0" applyFont="1" applyBorder="1" applyAlignment="1">
      <alignment wrapText="1"/>
    </xf>
    <xf numFmtId="0" fontId="3" fillId="0" borderId="89" xfId="0" applyFont="1" applyBorder="1" applyAlignment="1">
      <alignment horizontal="center" vertical="center" wrapText="1"/>
    </xf>
    <xf numFmtId="0" fontId="31" fillId="0" borderId="89" xfId="0" applyFont="1" applyBorder="1" applyAlignment="1">
      <alignment wrapText="1"/>
    </xf>
    <xf numFmtId="0" fontId="3" fillId="0" borderId="89" xfId="0" applyFont="1" applyBorder="1"/>
    <xf numFmtId="0" fontId="3" fillId="12" borderId="89" xfId="0" applyFont="1" applyFill="1" applyBorder="1" applyAlignment="1">
      <alignment wrapText="1"/>
    </xf>
    <xf numFmtId="0" fontId="3" fillId="12" borderId="93" xfId="0" applyFont="1" applyFill="1" applyBorder="1" applyAlignment="1">
      <alignment vertical="center"/>
    </xf>
    <xf numFmtId="0" fontId="3" fillId="12" borderId="93" xfId="0" applyFont="1" applyFill="1" applyBorder="1"/>
    <xf numFmtId="0" fontId="3" fillId="12" borderId="93" xfId="0" applyFont="1" applyFill="1" applyBorder="1" applyAlignment="1">
      <alignment horizontal="center" vertical="center"/>
    </xf>
    <xf numFmtId="0" fontId="3" fillId="12" borderId="94" xfId="0" applyFont="1" applyFill="1" applyBorder="1" applyAlignment="1">
      <alignment horizontal="center" vertical="center"/>
    </xf>
    <xf numFmtId="0" fontId="3" fillId="12" borderId="89" xfId="0" applyFont="1" applyFill="1" applyBorder="1" applyAlignment="1">
      <alignment vertical="center"/>
    </xf>
    <xf numFmtId="0" fontId="3" fillId="12" borderId="89" xfId="0" applyFont="1" applyFill="1" applyBorder="1"/>
    <xf numFmtId="0" fontId="3" fillId="12" borderId="89" xfId="0" applyFont="1" applyFill="1" applyBorder="1" applyAlignment="1">
      <alignment horizontal="center" vertical="center"/>
    </xf>
    <xf numFmtId="0" fontId="3" fillId="12" borderId="96" xfId="0" applyFont="1" applyFill="1" applyBorder="1" applyAlignment="1">
      <alignment horizontal="center" vertical="center"/>
    </xf>
    <xf numFmtId="0" fontId="12" fillId="12" borderId="89" xfId="0" applyFont="1" applyFill="1" applyBorder="1" applyAlignment="1">
      <alignment vertical="center" wrapText="1"/>
    </xf>
    <xf numFmtId="0" fontId="12" fillId="12" borderId="89" xfId="0" applyFont="1" applyFill="1" applyBorder="1" applyAlignment="1">
      <alignment horizontal="center" vertical="center" wrapText="1"/>
    </xf>
    <xf numFmtId="0" fontId="12" fillId="12" borderId="96" xfId="0" applyFont="1" applyFill="1" applyBorder="1" applyAlignment="1">
      <alignment horizontal="center" vertical="center" wrapText="1"/>
    </xf>
    <xf numFmtId="0" fontId="17" fillId="16" borderId="100" xfId="0" applyFont="1" applyFill="1" applyBorder="1" applyAlignment="1">
      <alignment horizontal="center" vertical="center" textRotation="90"/>
    </xf>
    <xf numFmtId="0" fontId="17" fillId="16" borderId="54" xfId="0" applyFont="1" applyFill="1" applyBorder="1" applyAlignment="1">
      <alignment horizontal="center" vertical="center" wrapText="1"/>
    </xf>
    <xf numFmtId="0" fontId="17" fillId="16" borderId="54" xfId="0" applyFont="1" applyFill="1" applyBorder="1" applyAlignment="1">
      <alignment horizontal="center" vertical="center"/>
    </xf>
    <xf numFmtId="0" fontId="17" fillId="17" borderId="54" xfId="0" applyFont="1" applyFill="1" applyBorder="1" applyAlignment="1">
      <alignment horizontal="center" vertical="center" wrapText="1"/>
    </xf>
    <xf numFmtId="0" fontId="17" fillId="9" borderId="54" xfId="0" applyFont="1" applyFill="1" applyBorder="1" applyAlignment="1">
      <alignment horizontal="center" vertical="center"/>
    </xf>
    <xf numFmtId="0" fontId="17" fillId="9" borderId="54" xfId="0" applyFont="1" applyFill="1" applyBorder="1" applyAlignment="1">
      <alignment horizontal="center" vertical="center" wrapText="1"/>
    </xf>
    <xf numFmtId="0" fontId="17" fillId="16" borderId="54" xfId="0" applyFont="1" applyFill="1" applyBorder="1" applyAlignment="1">
      <alignment horizontal="center" vertical="center" textRotation="90" wrapText="1"/>
    </xf>
    <xf numFmtId="0" fontId="20" fillId="23" borderId="101" xfId="0" applyFont="1" applyFill="1" applyBorder="1" applyAlignment="1">
      <alignment horizontal="center" vertical="center" wrapText="1"/>
    </xf>
    <xf numFmtId="0" fontId="3" fillId="0" borderId="102" xfId="0" applyFont="1" applyBorder="1"/>
    <xf numFmtId="0" fontId="3" fillId="0" borderId="83" xfId="0" applyFont="1" applyBorder="1"/>
    <xf numFmtId="0" fontId="3" fillId="17" borderId="83" xfId="0" applyFont="1" applyFill="1" applyBorder="1"/>
    <xf numFmtId="0" fontId="17" fillId="9" borderId="54" xfId="0" applyFont="1" applyFill="1" applyBorder="1" applyAlignment="1">
      <alignment horizontal="center" vertical="center" textRotation="90"/>
    </xf>
    <xf numFmtId="49" fontId="17" fillId="9" borderId="54" xfId="0" applyNumberFormat="1" applyFont="1" applyFill="1" applyBorder="1" applyAlignment="1">
      <alignment vertical="center" textRotation="90" wrapText="1"/>
    </xf>
    <xf numFmtId="49" fontId="17" fillId="9" borderId="54" xfId="0" applyNumberFormat="1" applyFont="1" applyFill="1" applyBorder="1" applyAlignment="1">
      <alignment horizontal="center" vertical="center" wrapText="1"/>
    </xf>
    <xf numFmtId="49" fontId="17" fillId="2" borderId="54" xfId="0" applyNumberFormat="1" applyFont="1" applyFill="1" applyBorder="1" applyAlignment="1">
      <alignment vertical="center" textRotation="90" wrapText="1"/>
    </xf>
    <xf numFmtId="49" fontId="17" fillId="2" borderId="54" xfId="0" applyNumberFormat="1" applyFont="1" applyFill="1" applyBorder="1" applyAlignment="1">
      <alignment horizontal="center" vertical="center" wrapText="1"/>
    </xf>
    <xf numFmtId="0" fontId="20" fillId="23" borderId="103" xfId="0" applyFont="1" applyFill="1" applyBorder="1" applyAlignment="1">
      <alignment horizontal="center" vertical="center" wrapText="1"/>
    </xf>
    <xf numFmtId="0" fontId="15" fillId="0" borderId="100" xfId="0" applyFont="1" applyBorder="1" applyAlignment="1">
      <alignment horizontal="center" vertical="center"/>
    </xf>
    <xf numFmtId="0" fontId="15" fillId="0" borderId="41" xfId="0" applyFont="1" applyBorder="1" applyAlignment="1">
      <alignment horizontal="center" vertical="center" wrapText="1"/>
    </xf>
    <xf numFmtId="0" fontId="3" fillId="12" borderId="47" xfId="0" applyFont="1" applyFill="1" applyBorder="1" applyAlignment="1">
      <alignment horizontal="center" vertical="center" wrapText="1"/>
    </xf>
    <xf numFmtId="0" fontId="3" fillId="0" borderId="56" xfId="0" applyFont="1" applyBorder="1" applyAlignment="1">
      <alignment vertical="center" wrapText="1"/>
    </xf>
    <xf numFmtId="0" fontId="3" fillId="0" borderId="56" xfId="0" applyFont="1" applyBorder="1" applyAlignment="1">
      <alignment horizontal="center" vertical="center" wrapText="1"/>
    </xf>
    <xf numFmtId="0" fontId="3" fillId="0" borderId="104" xfId="0" applyFont="1" applyBorder="1" applyAlignment="1">
      <alignment horizontal="center" vertical="center" wrapText="1"/>
    </xf>
    <xf numFmtId="0" fontId="3" fillId="12" borderId="47" xfId="0" applyFont="1" applyFill="1" applyBorder="1" applyAlignment="1">
      <alignment vertical="center" wrapText="1"/>
    </xf>
    <xf numFmtId="0" fontId="3" fillId="0" borderId="105" xfId="0" applyFont="1" applyBorder="1"/>
    <xf numFmtId="0" fontId="3" fillId="0" borderId="30" xfId="0" applyFont="1" applyBorder="1"/>
    <xf numFmtId="0" fontId="25" fillId="0" borderId="89" xfId="0" applyFont="1" applyBorder="1" applyAlignment="1">
      <alignment vertical="top" wrapText="1"/>
    </xf>
    <xf numFmtId="0" fontId="27" fillId="11" borderId="89" xfId="0" applyFont="1" applyFill="1" applyBorder="1" applyAlignment="1">
      <alignment horizontal="left" vertical="center" wrapText="1"/>
    </xf>
    <xf numFmtId="0" fontId="28" fillId="0" borderId="89" xfId="0" applyFont="1" applyBorder="1" applyAlignment="1">
      <alignment horizontal="left" vertical="center" wrapText="1"/>
    </xf>
    <xf numFmtId="0" fontId="15" fillId="0" borderId="106" xfId="0" applyFont="1" applyBorder="1" applyAlignment="1">
      <alignment horizontal="center" vertical="center"/>
    </xf>
    <xf numFmtId="0" fontId="15" fillId="0" borderId="56" xfId="0" applyFont="1" applyBorder="1" applyAlignment="1">
      <alignment horizontal="center" vertical="center" wrapText="1"/>
    </xf>
    <xf numFmtId="0" fontId="15" fillId="0" borderId="105" xfId="0" applyFont="1" applyBorder="1" applyAlignment="1">
      <alignment horizontal="center" vertical="center"/>
    </xf>
    <xf numFmtId="0" fontId="15" fillId="0" borderId="30" xfId="0" applyFont="1" applyBorder="1" applyAlignment="1">
      <alignment horizontal="center" vertical="center" wrapText="1"/>
    </xf>
    <xf numFmtId="0" fontId="15" fillId="0" borderId="102" xfId="0" applyFont="1" applyBorder="1" applyAlignment="1">
      <alignment horizontal="center" vertical="center"/>
    </xf>
    <xf numFmtId="0" fontId="3" fillId="0" borderId="104" xfId="0" applyFont="1" applyBorder="1" applyAlignment="1">
      <alignment vertical="center" wrapText="1"/>
    </xf>
    <xf numFmtId="0" fontId="3" fillId="12" borderId="54" xfId="0" applyFont="1" applyFill="1" applyBorder="1" applyAlignment="1">
      <alignment vertical="center" wrapText="1"/>
    </xf>
    <xf numFmtId="0" fontId="37" fillId="11" borderId="89" xfId="0" applyFont="1" applyFill="1" applyBorder="1" applyAlignment="1">
      <alignment horizontal="left" vertical="center" wrapText="1"/>
    </xf>
    <xf numFmtId="0" fontId="38" fillId="11" borderId="89" xfId="0" applyFont="1" applyFill="1" applyBorder="1" applyAlignment="1">
      <alignment horizontal="left" wrapText="1"/>
    </xf>
    <xf numFmtId="0" fontId="3" fillId="0" borderId="56" xfId="0" applyFont="1" applyBorder="1" applyAlignment="1">
      <alignment vertical="center"/>
    </xf>
    <xf numFmtId="0" fontId="37" fillId="11" borderId="89" xfId="0" applyFont="1" applyFill="1" applyBorder="1" applyAlignment="1">
      <alignment wrapText="1"/>
    </xf>
    <xf numFmtId="0" fontId="3" fillId="0" borderId="104" xfId="0" applyFont="1" applyBorder="1" applyAlignment="1">
      <alignment horizontal="center" vertical="center"/>
    </xf>
    <xf numFmtId="0" fontId="37" fillId="12" borderId="47" xfId="0" applyFont="1" applyFill="1" applyBorder="1" applyAlignment="1">
      <alignment vertical="top" wrapText="1"/>
    </xf>
    <xf numFmtId="0" fontId="3" fillId="26" borderId="104" xfId="0" applyFont="1" applyFill="1" applyBorder="1" applyAlignment="1">
      <alignment horizontal="center" vertical="center"/>
    </xf>
    <xf numFmtId="0" fontId="3" fillId="0" borderId="56" xfId="0" applyFont="1" applyBorder="1" applyAlignment="1">
      <alignment wrapText="1"/>
    </xf>
    <xf numFmtId="0" fontId="15" fillId="0" borderId="56" xfId="0" applyFont="1" applyBorder="1" applyAlignment="1">
      <alignment horizontal="center" vertical="center" textRotation="90"/>
    </xf>
    <xf numFmtId="0" fontId="12"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1" xfId="0" applyFont="1" applyBorder="1" applyAlignment="1">
      <alignment horizontal="center" vertical="center" textRotation="90"/>
    </xf>
    <xf numFmtId="0" fontId="43" fillId="11" borderId="54" xfId="0" applyFont="1" applyFill="1" applyBorder="1" applyAlignment="1">
      <alignment vertical="center" wrapText="1"/>
    </xf>
    <xf numFmtId="0" fontId="15" fillId="12" borderId="54" xfId="0" applyFont="1" applyFill="1" applyBorder="1" applyAlignment="1">
      <alignment horizontal="left" vertical="center"/>
    </xf>
    <xf numFmtId="0" fontId="15" fillId="0" borderId="107" xfId="0" applyFont="1" applyBorder="1" applyAlignment="1">
      <alignment horizontal="center" vertical="center"/>
    </xf>
    <xf numFmtId="0" fontId="15" fillId="0" borderId="108" xfId="0" applyFont="1" applyBorder="1" applyAlignment="1">
      <alignment horizontal="center" vertical="center" wrapText="1"/>
    </xf>
    <xf numFmtId="0" fontId="15" fillId="0" borderId="108" xfId="0" applyFont="1" applyBorder="1" applyAlignment="1">
      <alignment horizontal="center" vertical="center"/>
    </xf>
    <xf numFmtId="0" fontId="21" fillId="0" borderId="108" xfId="0" applyFont="1" applyBorder="1" applyAlignment="1">
      <alignment horizontal="center" vertical="center" wrapText="1"/>
    </xf>
    <xf numFmtId="9" fontId="15" fillId="0" borderId="108" xfId="0" applyNumberFormat="1" applyFont="1" applyBorder="1" applyAlignment="1">
      <alignment horizontal="center" vertical="center" wrapText="1"/>
    </xf>
    <xf numFmtId="0" fontId="12" fillId="11" borderId="108" xfId="0" applyFont="1" applyFill="1" applyBorder="1" applyAlignment="1">
      <alignment horizontal="left" vertical="center" wrapText="1"/>
    </xf>
    <xf numFmtId="0" fontId="15" fillId="0" borderId="108" xfId="0" applyFont="1" applyBorder="1" applyAlignment="1">
      <alignment horizontal="center" vertical="center" textRotation="90"/>
    </xf>
    <xf numFmtId="9" fontId="15" fillId="0" borderId="108" xfId="0" applyNumberFormat="1" applyFont="1" applyBorder="1" applyAlignment="1">
      <alignment horizontal="center" vertical="center"/>
    </xf>
    <xf numFmtId="165" fontId="15" fillId="0" borderId="108" xfId="0" applyNumberFormat="1" applyFont="1" applyBorder="1" applyAlignment="1">
      <alignment horizontal="center" vertical="center"/>
    </xf>
    <xf numFmtId="0" fontId="21" fillId="0" borderId="108" xfId="0" applyFont="1" applyBorder="1" applyAlignment="1">
      <alignment horizontal="center" vertical="center" textRotation="90" wrapText="1"/>
    </xf>
    <xf numFmtId="0" fontId="21" fillId="0" borderId="108" xfId="0" applyFont="1" applyBorder="1" applyAlignment="1">
      <alignment horizontal="center" vertical="center" textRotation="90"/>
    </xf>
    <xf numFmtId="0" fontId="43" fillId="11" borderId="108" xfId="0" applyFont="1" applyFill="1" applyBorder="1" applyAlignment="1">
      <alignment vertical="center" wrapText="1"/>
    </xf>
    <xf numFmtId="166" fontId="15" fillId="0" borderId="108" xfId="0" applyNumberFormat="1" applyFont="1" applyBorder="1" applyAlignment="1">
      <alignment horizontal="center" vertical="center"/>
    </xf>
    <xf numFmtId="0" fontId="12" fillId="0" borderId="108" xfId="0" applyFont="1" applyBorder="1" applyAlignment="1">
      <alignment horizontal="center" vertical="center" wrapText="1"/>
    </xf>
    <xf numFmtId="0" fontId="3" fillId="0" borderId="108" xfId="0" applyFont="1" applyBorder="1" applyAlignment="1">
      <alignment horizontal="left" vertical="center"/>
    </xf>
    <xf numFmtId="0" fontId="15" fillId="12" borderId="108" xfId="0" applyFont="1" applyFill="1" applyBorder="1" applyAlignment="1">
      <alignment horizontal="left" vertical="center"/>
    </xf>
    <xf numFmtId="0" fontId="37" fillId="0" borderId="108" xfId="0" applyFont="1" applyBorder="1" applyAlignment="1">
      <alignment vertical="center" wrapText="1"/>
    </xf>
    <xf numFmtId="0" fontId="3" fillId="0" borderId="108" xfId="0" applyFont="1" applyBorder="1" applyAlignment="1">
      <alignment vertical="center" wrapText="1"/>
    </xf>
    <xf numFmtId="0" fontId="37" fillId="12" borderId="108" xfId="0" applyFont="1" applyFill="1" applyBorder="1" applyAlignment="1">
      <alignment vertical="center" wrapText="1"/>
    </xf>
    <xf numFmtId="0" fontId="3" fillId="0" borderId="109" xfId="0" applyFont="1" applyBorder="1" applyAlignment="1">
      <alignment wrapText="1"/>
    </xf>
    <xf numFmtId="0" fontId="3" fillId="0" borderId="108" xfId="0" applyFont="1" applyBorder="1"/>
    <xf numFmtId="0" fontId="3" fillId="0" borderId="110" xfId="0" applyFont="1" applyBorder="1" applyAlignment="1">
      <alignment vertical="center" wrapText="1"/>
    </xf>
    <xf numFmtId="0" fontId="22" fillId="0" borderId="108" xfId="0" applyFont="1" applyBorder="1" applyAlignment="1">
      <alignment vertical="center" wrapText="1"/>
    </xf>
    <xf numFmtId="0" fontId="3" fillId="0" borderId="110" xfId="0" applyFont="1" applyBorder="1" applyAlignment="1">
      <alignment horizontal="center" vertical="center" wrapText="1"/>
    </xf>
    <xf numFmtId="0" fontId="3" fillId="0" borderId="111" xfId="0" applyFont="1" applyBorder="1" applyAlignment="1">
      <alignment vertical="center" wrapText="1"/>
    </xf>
    <xf numFmtId="166" fontId="15" fillId="35" borderId="108" xfId="0" applyNumberFormat="1" applyFont="1" applyFill="1" applyBorder="1" applyAlignment="1">
      <alignment horizontal="center" vertical="center"/>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3" fillId="0" borderId="56" xfId="0" applyFont="1" applyBorder="1" applyAlignment="1">
      <alignment horizontal="center" vertical="center"/>
    </xf>
    <xf numFmtId="0" fontId="57" fillId="0" borderId="56" xfId="0" applyFont="1" applyBorder="1" applyAlignment="1">
      <alignment horizontal="center" vertical="center" wrapText="1"/>
    </xf>
    <xf numFmtId="0" fontId="3" fillId="0" borderId="112" xfId="0" applyFont="1" applyBorder="1"/>
    <xf numFmtId="0" fontId="0" fillId="0" borderId="112" xfId="0" applyBorder="1"/>
    <xf numFmtId="0" fontId="3" fillId="0" borderId="113" xfId="0" applyFont="1" applyBorder="1"/>
    <xf numFmtId="0" fontId="0" fillId="0" borderId="114" xfId="0" applyBorder="1"/>
    <xf numFmtId="0" fontId="0" fillId="0" borderId="115" xfId="0" applyBorder="1"/>
    <xf numFmtId="0" fontId="3" fillId="0" borderId="116" xfId="0" applyFont="1" applyBorder="1"/>
    <xf numFmtId="0" fontId="0" fillId="0" borderId="117" xfId="0" applyBorder="1"/>
    <xf numFmtId="0" fontId="3" fillId="0" borderId="117" xfId="0" applyFont="1" applyBorder="1"/>
    <xf numFmtId="0" fontId="21" fillId="0" borderId="38" xfId="0" applyFont="1" applyBorder="1" applyAlignment="1">
      <alignment horizontal="center" vertical="center" wrapText="1"/>
    </xf>
    <xf numFmtId="0" fontId="15" fillId="0" borderId="112" xfId="0" applyFont="1" applyBorder="1" applyAlignment="1">
      <alignment horizontal="center" vertical="center"/>
    </xf>
    <xf numFmtId="0" fontId="15" fillId="0" borderId="112" xfId="0" applyFont="1" applyBorder="1" applyAlignment="1">
      <alignment horizontal="center" vertical="center" wrapText="1"/>
    </xf>
    <xf numFmtId="0" fontId="12" fillId="0" borderId="112" xfId="0" applyFont="1" applyBorder="1" applyAlignment="1">
      <alignment horizontal="center" vertical="center" wrapText="1"/>
    </xf>
    <xf numFmtId="0" fontId="6" fillId="4" borderId="16" xfId="0" applyFont="1" applyFill="1" applyBorder="1" applyAlignment="1">
      <alignment horizontal="center" vertical="center"/>
    </xf>
    <xf numFmtId="0" fontId="2" fillId="0" borderId="19" xfId="0" applyFont="1" applyBorder="1"/>
    <xf numFmtId="0" fontId="2" fillId="0" borderId="20" xfId="0" applyFont="1" applyBorder="1"/>
    <xf numFmtId="0" fontId="3" fillId="0" borderId="0" xfId="0" applyFont="1"/>
    <xf numFmtId="0" fontId="0" fillId="0" borderId="0" xfId="0"/>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9" xfId="0" applyFont="1" applyBorder="1"/>
    <xf numFmtId="0" fontId="2" fillId="0" borderId="10" xfId="0" applyFont="1" applyBorder="1"/>
    <xf numFmtId="0" fontId="2" fillId="0" borderId="11" xfId="0" applyFont="1" applyBorder="1"/>
    <xf numFmtId="0" fontId="2" fillId="0" borderId="14" xfId="0" applyFont="1" applyBorder="1"/>
    <xf numFmtId="0" fontId="2" fillId="0" borderId="15" xfId="0" applyFont="1" applyBorder="1"/>
    <xf numFmtId="0" fontId="4" fillId="3" borderId="4" xfId="0" applyFont="1" applyFill="1" applyBorder="1" applyAlignment="1">
      <alignment horizontal="center" vertical="center" wrapText="1"/>
    </xf>
    <xf numFmtId="0" fontId="2" fillId="0" borderId="7" xfId="0" applyFont="1" applyBorder="1"/>
    <xf numFmtId="0" fontId="2" fillId="0" borderId="12" xfId="0" applyFont="1" applyBorder="1"/>
    <xf numFmtId="164" fontId="4" fillId="3" borderId="8" xfId="0" applyNumberFormat="1" applyFont="1" applyFill="1" applyBorder="1" applyAlignment="1">
      <alignment horizontal="center" vertical="center" wrapText="1"/>
    </xf>
    <xf numFmtId="0" fontId="2" fillId="0" borderId="13" xfId="0" applyFont="1" applyBorder="1"/>
    <xf numFmtId="0" fontId="4" fillId="3" borderId="16" xfId="0" applyFont="1" applyFill="1" applyBorder="1" applyAlignment="1">
      <alignment horizontal="center" vertical="center"/>
    </xf>
    <xf numFmtId="0" fontId="2" fillId="0" borderId="17" xfId="0" applyFont="1" applyBorder="1"/>
    <xf numFmtId="0" fontId="13" fillId="13" borderId="98" xfId="0" applyFont="1" applyFill="1" applyBorder="1" applyAlignment="1">
      <alignment horizontal="left" vertical="center" wrapText="1"/>
    </xf>
    <xf numFmtId="0" fontId="2" fillId="0" borderId="38" xfId="0" applyFont="1" applyBorder="1"/>
    <xf numFmtId="0" fontId="12" fillId="0" borderId="90" xfId="0" applyFont="1" applyBorder="1" applyAlignment="1">
      <alignment horizontal="center" vertical="center" wrapText="1"/>
    </xf>
    <xf numFmtId="0" fontId="2" fillId="0" borderId="91" xfId="0" applyFont="1" applyBorder="1"/>
    <xf numFmtId="0" fontId="2" fillId="0" borderId="95" xfId="0" applyFont="1" applyBorder="1"/>
    <xf numFmtId="0" fontId="2" fillId="0" borderId="29" xfId="0" applyFont="1" applyBorder="1"/>
    <xf numFmtId="0" fontId="2" fillId="0" borderId="97" xfId="0" applyFont="1" applyBorder="1"/>
    <xf numFmtId="0" fontId="2" fillId="0" borderId="35" xfId="0" applyFont="1" applyBorder="1"/>
    <xf numFmtId="0" fontId="13" fillId="0" borderId="92" xfId="0" applyFont="1" applyBorder="1" applyAlignment="1">
      <alignment horizontal="center" vertical="center" wrapText="1"/>
    </xf>
    <xf numFmtId="0" fontId="0" fillId="0" borderId="93" xfId="0" applyBorder="1"/>
    <xf numFmtId="0" fontId="2" fillId="0" borderId="30" xfId="0" applyFont="1" applyBorder="1"/>
    <xf numFmtId="0" fontId="0" fillId="0" borderId="89" xfId="0" applyBorder="1"/>
    <xf numFmtId="0" fontId="2" fillId="0" borderId="34" xfId="0" applyFont="1" applyBorder="1"/>
    <xf numFmtId="0" fontId="2" fillId="0" borderId="36" xfId="0" applyFont="1" applyBorder="1"/>
    <xf numFmtId="0" fontId="13" fillId="11" borderId="92" xfId="0" applyFont="1" applyFill="1" applyBorder="1" applyAlignment="1">
      <alignment horizontal="center" vertical="center" wrapText="1"/>
    </xf>
    <xf numFmtId="0" fontId="2" fillId="0" borderId="93" xfId="0" applyFont="1" applyBorder="1"/>
    <xf numFmtId="0" fontId="13" fillId="12" borderId="30" xfId="0" applyFont="1" applyFill="1" applyBorder="1" applyAlignment="1">
      <alignment horizontal="center" vertical="center" wrapText="1"/>
    </xf>
    <xf numFmtId="0" fontId="2" fillId="0" borderId="89" xfId="0" applyFont="1" applyBorder="1"/>
    <xf numFmtId="0" fontId="13" fillId="11" borderId="30" xfId="0" applyFont="1" applyFill="1" applyBorder="1" applyAlignment="1">
      <alignment horizontal="center" vertical="center" wrapText="1"/>
    </xf>
    <xf numFmtId="0" fontId="14" fillId="13" borderId="56" xfId="0" applyFont="1" applyFill="1" applyBorder="1" applyAlignment="1">
      <alignment horizontal="left" vertical="center" wrapText="1"/>
    </xf>
    <xf numFmtId="0" fontId="2" fillId="0" borderId="63" xfId="0" applyFont="1" applyBorder="1"/>
    <xf numFmtId="49" fontId="18" fillId="9" borderId="56" xfId="0" applyNumberFormat="1" applyFont="1" applyFill="1" applyBorder="1" applyAlignment="1">
      <alignment horizontal="center" vertical="center" wrapText="1"/>
    </xf>
    <xf numFmtId="0" fontId="19" fillId="9" borderId="56" xfId="0" applyFont="1" applyFill="1" applyBorder="1" applyAlignment="1">
      <alignment horizontal="center" vertical="center" wrapText="1"/>
    </xf>
    <xf numFmtId="49" fontId="17" fillId="18" borderId="56" xfId="0" applyNumberFormat="1"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 fillId="0" borderId="44" xfId="0" applyFont="1" applyBorder="1"/>
    <xf numFmtId="0" fontId="20" fillId="14" borderId="44" xfId="0" applyFont="1" applyFill="1" applyBorder="1" applyAlignment="1">
      <alignment horizontal="center" vertical="center" wrapText="1"/>
    </xf>
    <xf numFmtId="0" fontId="2" fillId="0" borderId="45" xfId="0" applyFont="1" applyBorder="1"/>
    <xf numFmtId="0" fontId="20" fillId="15" borderId="11"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2" fillId="0" borderId="59" xfId="0" applyFont="1" applyBorder="1"/>
    <xf numFmtId="0" fontId="2" fillId="0" borderId="42" xfId="0" applyFont="1" applyBorder="1"/>
    <xf numFmtId="0" fontId="16" fillId="14" borderId="56" xfId="0" applyFont="1" applyFill="1" applyBorder="1" applyAlignment="1">
      <alignment horizontal="center" vertical="center" wrapText="1"/>
    </xf>
    <xf numFmtId="0" fontId="16" fillId="15" borderId="56" xfId="0" applyFont="1" applyFill="1" applyBorder="1" applyAlignment="1">
      <alignment horizontal="center" vertical="center" wrapText="1"/>
    </xf>
    <xf numFmtId="0" fontId="2" fillId="0" borderId="99" xfId="0" applyFont="1" applyBorder="1"/>
    <xf numFmtId="0" fontId="17" fillId="9" borderId="56" xfId="0" applyFont="1" applyFill="1" applyBorder="1" applyAlignment="1">
      <alignment horizontal="center" vertical="center" wrapText="1"/>
    </xf>
    <xf numFmtId="0" fontId="12" fillId="0" borderId="26" xfId="0" applyFont="1" applyBorder="1" applyAlignment="1">
      <alignment horizontal="center" vertical="center" wrapText="1"/>
    </xf>
    <xf numFmtId="0" fontId="2" fillId="0" borderId="27" xfId="0" applyFont="1" applyBorder="1"/>
    <xf numFmtId="0" fontId="2" fillId="0" borderId="28" xfId="0" applyFont="1" applyBorder="1"/>
    <xf numFmtId="0" fontId="50" fillId="0" borderId="26" xfId="0" applyFont="1" applyBorder="1" applyAlignment="1">
      <alignment horizontal="center" vertical="center" wrapText="1"/>
    </xf>
    <xf numFmtId="0" fontId="13" fillId="11" borderId="37" xfId="0" applyFont="1" applyFill="1" applyBorder="1" applyAlignment="1">
      <alignment horizontal="center" vertical="center" wrapText="1"/>
    </xf>
    <xf numFmtId="0" fontId="2" fillId="0" borderId="39" xfId="0" applyFont="1" applyBorder="1"/>
    <xf numFmtId="0" fontId="13" fillId="12" borderId="37" xfId="0" applyFont="1" applyFill="1" applyBorder="1" applyAlignment="1">
      <alignment horizontal="center" vertical="center" wrapText="1"/>
    </xf>
    <xf numFmtId="0" fontId="13" fillId="27" borderId="37" xfId="0" applyFont="1" applyFill="1" applyBorder="1" applyAlignment="1">
      <alignment horizontal="center" vertical="center" wrapText="1"/>
    </xf>
    <xf numFmtId="0" fontId="13" fillId="27" borderId="37" xfId="0" applyFont="1" applyFill="1" applyBorder="1" applyAlignment="1">
      <alignment horizontal="left" vertical="center" wrapText="1"/>
    </xf>
    <xf numFmtId="0" fontId="14" fillId="8" borderId="37" xfId="0" applyFont="1" applyFill="1" applyBorder="1" applyAlignment="1">
      <alignment horizontal="left" vertical="center" wrapText="1"/>
    </xf>
    <xf numFmtId="0" fontId="2" fillId="0" borderId="40" xfId="0" applyFont="1" applyBorder="1"/>
    <xf numFmtId="0" fontId="16" fillId="7" borderId="60" xfId="0" applyFont="1" applyFill="1" applyBorder="1" applyAlignment="1">
      <alignment horizontal="center" vertical="center" wrapText="1"/>
    </xf>
    <xf numFmtId="0" fontId="2" fillId="0" borderId="61" xfId="0" applyFont="1" applyBorder="1"/>
    <xf numFmtId="0" fontId="2" fillId="0" borderId="62" xfId="0" applyFont="1" applyBorder="1"/>
    <xf numFmtId="0" fontId="16" fillId="14" borderId="63" xfId="0" applyFont="1" applyFill="1" applyBorder="1" applyAlignment="1">
      <alignment horizontal="center" vertical="center" wrapText="1"/>
    </xf>
    <xf numFmtId="0" fontId="16" fillId="15" borderId="37" xfId="0" applyFont="1" applyFill="1" applyBorder="1" applyAlignment="1">
      <alignment horizontal="center" vertical="center" wrapText="1"/>
    </xf>
    <xf numFmtId="0" fontId="13" fillId="0" borderId="37" xfId="0" applyFont="1" applyBorder="1" applyAlignment="1">
      <alignment horizontal="center" vertical="center" wrapText="1"/>
    </xf>
    <xf numFmtId="49" fontId="51" fillId="16" borderId="67" xfId="0" applyNumberFormat="1" applyFont="1" applyFill="1" applyBorder="1" applyAlignment="1">
      <alignment horizontal="center" vertical="center" wrapText="1"/>
    </xf>
    <xf numFmtId="0" fontId="2" fillId="0" borderId="68" xfId="0" applyFont="1" applyBorder="1"/>
    <xf numFmtId="0" fontId="2" fillId="0" borderId="69" xfId="0" applyFont="1" applyBorder="1"/>
    <xf numFmtId="0" fontId="17" fillId="16" borderId="37" xfId="0" applyFont="1" applyFill="1" applyBorder="1" applyAlignment="1">
      <alignment horizontal="center" vertical="center" wrapText="1"/>
    </xf>
    <xf numFmtId="49" fontId="17" fillId="28" borderId="37" xfId="0" applyNumberFormat="1" applyFont="1" applyFill="1" applyBorder="1" applyAlignment="1">
      <alignment horizontal="center" vertical="center" wrapText="1"/>
    </xf>
    <xf numFmtId="0" fontId="19" fillId="29" borderId="37" xfId="0" applyFont="1" applyFill="1" applyBorder="1" applyAlignment="1">
      <alignment horizontal="center" vertical="center" wrapText="1"/>
    </xf>
    <xf numFmtId="49" fontId="17" fillId="18" borderId="37" xfId="0" applyNumberFormat="1" applyFont="1" applyFill="1" applyBorder="1" applyAlignment="1">
      <alignment horizontal="center" vertical="center" wrapText="1"/>
    </xf>
    <xf numFmtId="0" fontId="20" fillId="7" borderId="64"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59" fillId="0" borderId="0" xfId="0" applyFont="1" applyAlignment="1">
      <alignment horizontal="center" vertical="center"/>
    </xf>
    <xf numFmtId="0" fontId="64" fillId="0" borderId="0" xfId="0" applyFont="1" applyAlignment="1">
      <alignment horizontal="center" vertical="center"/>
    </xf>
    <xf numFmtId="0" fontId="74" fillId="12" borderId="89" xfId="0" applyFont="1" applyFill="1" applyBorder="1" applyAlignment="1">
      <alignment horizontal="left" vertical="center" wrapText="1"/>
    </xf>
    <xf numFmtId="0" fontId="2" fillId="0" borderId="31" xfId="0" applyFont="1" applyBorder="1"/>
    <xf numFmtId="0" fontId="2" fillId="0" borderId="32" xfId="0" applyFont="1" applyBorder="1"/>
    <xf numFmtId="0" fontId="4" fillId="12" borderId="54" xfId="0" applyFont="1" applyFill="1" applyBorder="1" applyAlignment="1">
      <alignment horizontal="center" vertical="center" wrapText="1" readingOrder="1"/>
    </xf>
    <xf numFmtId="0" fontId="2" fillId="0" borderId="47" xfId="0" applyFont="1" applyBorder="1"/>
    <xf numFmtId="0" fontId="2" fillId="0" borderId="88" xfId="0" applyFont="1" applyBorder="1"/>
    <xf numFmtId="0" fontId="6" fillId="12" borderId="16" xfId="0" applyFont="1" applyFill="1" applyBorder="1" applyAlignment="1">
      <alignment horizontal="center" vertical="center" wrapText="1" readingOrder="1"/>
    </xf>
    <xf numFmtId="0" fontId="4" fillId="12" borderId="16" xfId="0" applyFont="1" applyFill="1" applyBorder="1" applyAlignment="1">
      <alignment horizontal="center" vertical="center" wrapText="1" readingOrder="1"/>
    </xf>
    <xf numFmtId="0" fontId="2" fillId="0" borderId="79" xfId="0" applyFont="1" applyBorder="1"/>
    <xf numFmtId="0" fontId="4" fillId="12" borderId="82" xfId="0" applyFont="1" applyFill="1" applyBorder="1" applyAlignment="1">
      <alignment horizontal="center" vertical="center" wrapText="1" readingOrder="1"/>
    </xf>
    <xf numFmtId="0" fontId="2" fillId="0" borderId="85" xfId="0" applyFont="1" applyBorder="1"/>
    <xf numFmtId="0" fontId="2" fillId="0" borderId="71" xfId="0" applyFont="1" applyBorder="1"/>
    <xf numFmtId="0" fontId="4" fillId="12" borderId="83" xfId="0" applyFont="1" applyFill="1" applyBorder="1" applyAlignment="1">
      <alignment horizontal="center" vertical="center" wrapText="1" readingOrder="1"/>
    </xf>
    <xf numFmtId="0" fontId="2" fillId="0" borderId="48" xfId="0" applyFont="1" applyBorder="1"/>
    <xf numFmtId="0" fontId="4" fillId="12" borderId="86" xfId="0" applyFont="1" applyFill="1" applyBorder="1" applyAlignment="1">
      <alignment horizontal="center" vertical="center" wrapText="1" readingOrder="1"/>
    </xf>
    <xf numFmtId="0" fontId="2" fillId="0" borderId="87" xfId="0" applyFont="1" applyBorder="1"/>
    <xf numFmtId="164" fontId="82" fillId="3" borderId="8" xfId="0" applyNumberFormat="1" applyFont="1" applyFill="1" applyBorder="1" applyAlignment="1">
      <alignment horizontal="center" vertical="center" wrapText="1"/>
    </xf>
    <xf numFmtId="164" fontId="82" fillId="3" borderId="13" xfId="0" applyNumberFormat="1" applyFont="1" applyFill="1" applyBorder="1" applyAlignment="1">
      <alignment horizontal="center" vertical="center" wrapText="1"/>
    </xf>
    <xf numFmtId="164" fontId="82" fillId="3" borderId="18" xfId="0" applyNumberFormat="1" applyFont="1" applyFill="1" applyBorder="1" applyAlignment="1">
      <alignment horizontal="center" vertical="center" wrapText="1"/>
    </xf>
  </cellXfs>
  <cellStyles count="1">
    <cellStyle name="Normal" xfId="0" builtinId="0"/>
  </cellStyles>
  <dxfs count="535">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534"/>
      <tableStyleElement type="firstRowStripe" dxfId="533"/>
      <tableStyleElement type="secondRowStripe" dxfId="5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layout/>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3</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AC5-4761-B5B3-B843AA0ED9F5}"/>
            </c:ext>
          </c:extLst>
        </c:ser>
        <c:dLbls>
          <c:showLegendKey val="0"/>
          <c:showVal val="0"/>
          <c:showCatName val="0"/>
          <c:showSerName val="0"/>
          <c:showPercent val="0"/>
          <c:showBubbleSize val="0"/>
        </c:dLbls>
        <c:gapWidth val="150"/>
        <c:axId val="841140366"/>
        <c:axId val="604154061"/>
      </c:barChart>
      <c:catAx>
        <c:axId val="841140366"/>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604154061"/>
        <c:crosses val="autoZero"/>
        <c:auto val="1"/>
        <c:lblAlgn val="ctr"/>
        <c:lblOffset val="100"/>
        <c:noMultiLvlLbl val="1"/>
      </c:catAx>
      <c:valAx>
        <c:axId val="604154061"/>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84114036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333333"/>
                </a:solidFill>
                <a:latin typeface="Calibri"/>
              </a:defRPr>
            </a:pPr>
            <a:r>
              <a:rPr lang="es-CO" sz="1600" b="1" i="0">
                <a:solidFill>
                  <a:srgbClr val="333333"/>
                </a:solidFill>
                <a:latin typeface="Calibri"/>
              </a:rPr>
              <a:t>Proporción por Tipo de Riesgos</a:t>
            </a:r>
          </a:p>
        </c:rich>
      </c:tx>
      <c:layout/>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extLst>
              <c:ext xmlns:c16="http://schemas.microsoft.com/office/drawing/2014/chart" uri="{C3380CC4-5D6E-409C-BE32-E72D297353CC}">
                <c16:uniqueId val="{00000001-A341-40B0-9AF5-A00C1BEC5ED4}"/>
              </c:ext>
            </c:extLst>
          </c:dPt>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2</c:v>
                </c:pt>
                <c:pt idx="2">
                  <c:v>3</c:v>
                </c:pt>
                <c:pt idx="3">
                  <c:v>1</c:v>
                </c:pt>
                <c:pt idx="4">
                  <c:v>2</c:v>
                </c:pt>
                <c:pt idx="5">
                  <c:v>2</c:v>
                </c:pt>
                <c:pt idx="6">
                  <c:v>1</c:v>
                </c:pt>
                <c:pt idx="7">
                  <c:v>3</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341-40B0-9AF5-A00C1BEC5ED4}"/>
            </c:ext>
          </c:extLst>
        </c:ser>
        <c:dLbls>
          <c:showLegendKey val="0"/>
          <c:showVal val="0"/>
          <c:showCatName val="0"/>
          <c:showSerName val="0"/>
          <c:showPercent val="0"/>
          <c:showBubbleSize val="0"/>
        </c:dLbls>
        <c:gapWidth val="150"/>
        <c:axId val="921704847"/>
        <c:axId val="399286965"/>
      </c:barChart>
      <c:catAx>
        <c:axId val="921704847"/>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out"/>
        <c:minorTickMark val="none"/>
        <c:tickLblPos val="nextTo"/>
        <c:txPr>
          <a:bodyPr/>
          <a:lstStyle/>
          <a:p>
            <a:pPr lvl="0">
              <a:defRPr b="0" i="0">
                <a:solidFill>
                  <a:srgbClr val="000000"/>
                </a:solidFill>
                <a:latin typeface="+mn-lt"/>
              </a:defRPr>
            </a:pPr>
            <a:endParaRPr lang="es-CO"/>
          </a:p>
        </c:txPr>
        <c:crossAx val="399286965"/>
        <c:crosses val="autoZero"/>
        <c:auto val="1"/>
        <c:lblAlgn val="ctr"/>
        <c:lblOffset val="100"/>
        <c:noMultiLvlLbl val="1"/>
      </c:catAx>
      <c:valAx>
        <c:axId val="399286965"/>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es-CO"/>
          </a:p>
        </c:txPr>
        <c:crossAx val="921704847"/>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257175</xdr:colOff>
      <xdr:row>24</xdr:row>
      <xdr:rowOff>152400</xdr:rowOff>
    </xdr:from>
    <xdr:ext cx="8220075" cy="5505450"/>
    <xdr:graphicFrame macro="">
      <xdr:nvGraphicFramePr>
        <xdr:cNvPr id="710194954" name="Chart 1" descr="Chart 0">
          <a:extLst>
            <a:ext uri="{FF2B5EF4-FFF2-40B4-BE49-F238E27FC236}">
              <a16:creationId xmlns:a16="http://schemas.microsoft.com/office/drawing/2014/main" id="{00000000-0008-0000-0000-00000AB754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304800</xdr:colOff>
      <xdr:row>24</xdr:row>
      <xdr:rowOff>104775</xdr:rowOff>
    </xdr:from>
    <xdr:ext cx="11087100" cy="5457825"/>
    <xdr:graphicFrame macro="">
      <xdr:nvGraphicFramePr>
        <xdr:cNvPr id="1985671062" name="Chart 2" descr="Chart 1">
          <a:extLst>
            <a:ext uri="{FF2B5EF4-FFF2-40B4-BE49-F238E27FC236}">
              <a16:creationId xmlns:a16="http://schemas.microsoft.com/office/drawing/2014/main" id="{00000000-0008-0000-0000-000096EF5A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209550</xdr:colOff>
      <xdr:row>1</xdr:row>
      <xdr:rowOff>123825</xdr:rowOff>
    </xdr:from>
    <xdr:ext cx="3419475" cy="904875"/>
    <xdr:sp macro="" textlink="">
      <xdr:nvSpPr>
        <xdr:cNvPr id="3" name="Shape 3">
          <a:extLst>
            <a:ext uri="{FF2B5EF4-FFF2-40B4-BE49-F238E27FC236}">
              <a16:creationId xmlns:a16="http://schemas.microsoft.com/office/drawing/2014/main" id="{00000000-0008-0000-0000-000003000000}"/>
            </a:ext>
          </a:extLst>
        </xdr:cNvPr>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refreshError="1"/>
      <sheetData sheetId="7" refreshError="1"/>
      <sheetData sheetId="8" refreshError="1"/>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docs.google.com/spreadsheets/d/1uzdZQiXoqDD3pnB6DMchqA3JB9vIP7jq/edit" TargetMode="External"/><Relationship Id="rId1" Type="http://schemas.openxmlformats.org/officeDocument/2006/relationships/hyperlink" Target="https://docs.google.com/spreadsheets/d/1uzdZQiXoqDD3pnB6DMchqA3JB9vIP7jq/edit"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Z1000"/>
  <sheetViews>
    <sheetView tabSelected="1" zoomScale="80" zoomScaleNormal="80" workbookViewId="0">
      <selection activeCell="Q9" sqref="Q9"/>
    </sheetView>
  </sheetViews>
  <sheetFormatPr baseColWidth="10" defaultColWidth="14.42578125" defaultRowHeight="15" customHeight="1"/>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15" width="29.85546875" customWidth="1"/>
    <col min="16" max="16" width="22.28515625" customWidth="1"/>
    <col min="17" max="17" width="31.5703125" customWidth="1"/>
    <col min="18" max="24" width="10" customWidth="1"/>
  </cols>
  <sheetData>
    <row r="1" spans="1:26" ht="102.75" customHeight="1">
      <c r="A1" s="379" t="s">
        <v>0</v>
      </c>
      <c r="B1" s="380"/>
      <c r="C1" s="380"/>
      <c r="D1" s="380"/>
      <c r="E1" s="380"/>
      <c r="F1" s="380"/>
      <c r="G1" s="380"/>
      <c r="H1" s="380"/>
      <c r="I1" s="380"/>
      <c r="J1" s="380"/>
      <c r="K1" s="380"/>
      <c r="L1" s="380"/>
      <c r="M1" s="380"/>
      <c r="N1" s="380"/>
      <c r="O1" s="380"/>
      <c r="P1" s="380"/>
      <c r="Q1" s="381"/>
      <c r="R1" s="1"/>
      <c r="S1" s="1"/>
      <c r="T1" s="1"/>
      <c r="U1" s="1"/>
      <c r="V1" s="1"/>
      <c r="W1" s="1"/>
      <c r="X1" s="1"/>
      <c r="Y1" s="1"/>
      <c r="Z1" s="1"/>
    </row>
    <row r="2" spans="1:26" ht="15" customHeight="1">
      <c r="A2" s="382"/>
      <c r="B2" s="383"/>
      <c r="C2" s="383"/>
      <c r="D2" s="383"/>
      <c r="E2" s="383"/>
      <c r="F2" s="383"/>
      <c r="G2" s="383"/>
      <c r="H2" s="383"/>
      <c r="I2" s="383"/>
      <c r="J2" s="383"/>
      <c r="K2" s="383"/>
      <c r="L2" s="383"/>
      <c r="M2" s="383"/>
      <c r="N2" s="384"/>
      <c r="O2" s="390" t="s">
        <v>1</v>
      </c>
      <c r="P2" s="391"/>
      <c r="Q2" s="393">
        <v>44926</v>
      </c>
      <c r="R2" s="1"/>
      <c r="S2" s="1"/>
      <c r="T2" s="1"/>
      <c r="U2" s="1"/>
      <c r="V2" s="1"/>
      <c r="W2" s="1"/>
      <c r="X2" s="1"/>
      <c r="Y2" s="1"/>
      <c r="Z2" s="1"/>
    </row>
    <row r="3" spans="1:26" ht="15.75" customHeight="1" thickBot="1">
      <c r="A3" s="385"/>
      <c r="B3" s="378"/>
      <c r="C3" s="378"/>
      <c r="D3" s="378"/>
      <c r="E3" s="378"/>
      <c r="F3" s="378"/>
      <c r="G3" s="378"/>
      <c r="H3" s="378"/>
      <c r="I3" s="378"/>
      <c r="J3" s="378"/>
      <c r="K3" s="378"/>
      <c r="L3" s="378"/>
      <c r="M3" s="378"/>
      <c r="N3" s="386"/>
      <c r="O3" s="387"/>
      <c r="P3" s="392"/>
      <c r="Q3" s="394"/>
      <c r="R3" s="1"/>
      <c r="S3" s="1"/>
      <c r="T3" s="1"/>
      <c r="U3" s="1"/>
      <c r="V3" s="1"/>
      <c r="W3" s="1"/>
      <c r="X3" s="1"/>
      <c r="Y3" s="1"/>
      <c r="Z3" s="1"/>
    </row>
    <row r="4" spans="1:26" ht="15" customHeight="1">
      <c r="A4" s="385"/>
      <c r="B4" s="378"/>
      <c r="C4" s="378"/>
      <c r="D4" s="378"/>
      <c r="E4" s="378"/>
      <c r="F4" s="378"/>
      <c r="G4" s="378"/>
      <c r="H4" s="378"/>
      <c r="I4" s="378"/>
      <c r="J4" s="378"/>
      <c r="K4" s="378"/>
      <c r="L4" s="378"/>
      <c r="M4" s="378"/>
      <c r="N4" s="386"/>
      <c r="O4" s="390" t="s">
        <v>2</v>
      </c>
      <c r="P4" s="391"/>
      <c r="Q4" s="477">
        <v>45046</v>
      </c>
      <c r="R4" s="1"/>
      <c r="S4" s="1"/>
      <c r="T4" s="1"/>
      <c r="U4" s="1"/>
      <c r="V4" s="1"/>
      <c r="W4" s="1"/>
      <c r="X4" s="1"/>
      <c r="Y4" s="1"/>
      <c r="Z4" s="1"/>
    </row>
    <row r="5" spans="1:26" ht="15.75" customHeight="1" thickBot="1">
      <c r="A5" s="385"/>
      <c r="B5" s="378"/>
      <c r="C5" s="378"/>
      <c r="D5" s="378"/>
      <c r="E5" s="378"/>
      <c r="F5" s="378"/>
      <c r="G5" s="378"/>
      <c r="H5" s="378"/>
      <c r="I5" s="378"/>
      <c r="J5" s="378"/>
      <c r="K5" s="378"/>
      <c r="L5" s="378"/>
      <c r="M5" s="378"/>
      <c r="N5" s="386"/>
      <c r="O5" s="387"/>
      <c r="P5" s="392"/>
      <c r="Q5" s="478"/>
      <c r="R5" s="1"/>
      <c r="S5" s="1"/>
      <c r="T5" s="1"/>
      <c r="U5" s="1"/>
      <c r="V5" s="1"/>
      <c r="W5" s="1"/>
      <c r="X5" s="1"/>
      <c r="Y5" s="1"/>
      <c r="Z5" s="1"/>
    </row>
    <row r="6" spans="1:26" ht="48" customHeight="1" thickBot="1">
      <c r="A6" s="387"/>
      <c r="B6" s="388"/>
      <c r="C6" s="388"/>
      <c r="D6" s="388"/>
      <c r="E6" s="388"/>
      <c r="F6" s="388"/>
      <c r="G6" s="388"/>
      <c r="H6" s="388"/>
      <c r="I6" s="388"/>
      <c r="J6" s="388"/>
      <c r="K6" s="388"/>
      <c r="L6" s="388"/>
      <c r="M6" s="388"/>
      <c r="N6" s="389"/>
      <c r="O6" s="395" t="s">
        <v>3</v>
      </c>
      <c r="P6" s="396"/>
      <c r="Q6" s="479">
        <v>44957</v>
      </c>
      <c r="R6" s="1"/>
      <c r="S6" s="1"/>
      <c r="T6" s="1"/>
      <c r="U6" s="1"/>
      <c r="V6" s="1"/>
      <c r="W6" s="1"/>
      <c r="X6" s="1"/>
      <c r="Y6" s="1"/>
      <c r="Z6" s="1"/>
    </row>
    <row r="7" spans="1:26" ht="15.75" customHeight="1">
      <c r="A7" s="2"/>
      <c r="B7" s="2"/>
      <c r="C7" s="2"/>
      <c r="D7" s="2"/>
      <c r="E7" s="2"/>
      <c r="F7" s="2"/>
      <c r="G7" s="2"/>
      <c r="H7" s="2"/>
      <c r="I7" s="2"/>
      <c r="J7" s="2"/>
      <c r="K7" s="2"/>
      <c r="L7" s="2"/>
      <c r="M7" s="2"/>
      <c r="N7" s="2"/>
      <c r="O7" s="2"/>
      <c r="P7" s="2"/>
      <c r="Q7" s="2"/>
      <c r="R7" s="1"/>
      <c r="S7" s="1"/>
      <c r="T7" s="1"/>
      <c r="U7" s="1"/>
      <c r="V7" s="1"/>
      <c r="W7" s="1"/>
      <c r="X7" s="1"/>
      <c r="Y7" s="1"/>
      <c r="Z7" s="1"/>
    </row>
    <row r="8" spans="1:26" ht="18.75" customHeight="1">
      <c r="A8" s="374" t="s">
        <v>4</v>
      </c>
      <c r="B8" s="375"/>
      <c r="C8" s="375"/>
      <c r="D8" s="375"/>
      <c r="E8" s="375"/>
      <c r="F8" s="375"/>
      <c r="G8" s="375"/>
      <c r="H8" s="375"/>
      <c r="I8" s="375"/>
      <c r="J8" s="375"/>
      <c r="K8" s="375"/>
      <c r="L8" s="375"/>
      <c r="M8" s="375"/>
      <c r="N8" s="376"/>
      <c r="O8" s="2"/>
      <c r="P8" s="2"/>
      <c r="Q8" s="2"/>
      <c r="R8" s="1"/>
      <c r="S8" s="1"/>
      <c r="T8" s="1"/>
      <c r="U8" s="1"/>
      <c r="V8" s="1"/>
      <c r="W8" s="1"/>
      <c r="X8" s="1"/>
      <c r="Y8" s="1"/>
      <c r="Z8" s="1"/>
    </row>
    <row r="9" spans="1:26" ht="60" customHeight="1">
      <c r="A9" s="3" t="s">
        <v>5</v>
      </c>
      <c r="B9" s="3" t="s">
        <v>6</v>
      </c>
      <c r="C9" s="3" t="s">
        <v>7</v>
      </c>
      <c r="D9" s="3" t="s">
        <v>8</v>
      </c>
      <c r="E9" s="3" t="s">
        <v>9</v>
      </c>
      <c r="F9" s="3" t="s">
        <v>10</v>
      </c>
      <c r="G9" s="3" t="s">
        <v>11</v>
      </c>
      <c r="H9" s="4" t="s">
        <v>12</v>
      </c>
      <c r="I9" s="4" t="s">
        <v>13</v>
      </c>
      <c r="J9" s="3" t="s">
        <v>14</v>
      </c>
      <c r="K9" s="3" t="s">
        <v>15</v>
      </c>
      <c r="L9" s="3" t="s">
        <v>16</v>
      </c>
      <c r="M9" s="3" t="s">
        <v>17</v>
      </c>
      <c r="N9" s="3" t="s">
        <v>18</v>
      </c>
      <c r="O9" s="2"/>
      <c r="P9" s="2"/>
      <c r="Q9" s="2"/>
      <c r="R9" s="1"/>
      <c r="S9" s="1"/>
      <c r="T9" s="1"/>
      <c r="U9" s="1"/>
      <c r="V9" s="1"/>
      <c r="W9" s="1"/>
      <c r="X9" s="1"/>
      <c r="Y9" s="1"/>
      <c r="Z9" s="1"/>
    </row>
    <row r="10" spans="1:26">
      <c r="A10" s="5" t="s">
        <v>19</v>
      </c>
      <c r="B10" s="6">
        <v>2</v>
      </c>
      <c r="C10" s="7"/>
      <c r="D10" s="7"/>
      <c r="E10" s="7"/>
      <c r="F10" s="7"/>
      <c r="G10" s="7"/>
      <c r="H10" s="7"/>
      <c r="I10" s="7"/>
      <c r="J10" s="7"/>
      <c r="K10" s="7">
        <v>0</v>
      </c>
      <c r="L10" s="7"/>
      <c r="M10" s="7"/>
      <c r="N10" s="8">
        <f t="shared" ref="N10:N23" si="0">SUM(B10:M10)</f>
        <v>2</v>
      </c>
      <c r="O10" s="2"/>
      <c r="P10" s="2"/>
      <c r="Q10" s="2"/>
      <c r="R10" s="1"/>
      <c r="S10" s="1"/>
      <c r="T10" s="1"/>
      <c r="U10" s="1"/>
      <c r="V10" s="1"/>
      <c r="W10" s="1"/>
      <c r="X10" s="1"/>
      <c r="Y10" s="1"/>
      <c r="Z10" s="1"/>
    </row>
    <row r="11" spans="1:26">
      <c r="A11" s="5" t="s">
        <v>20</v>
      </c>
      <c r="B11" s="9"/>
      <c r="C11" s="10">
        <v>2</v>
      </c>
      <c r="D11" s="10"/>
      <c r="E11" s="10"/>
      <c r="F11" s="10"/>
      <c r="G11" s="10"/>
      <c r="H11" s="10"/>
      <c r="I11" s="10"/>
      <c r="J11" s="7"/>
      <c r="K11" s="10">
        <v>1</v>
      </c>
      <c r="L11" s="10"/>
      <c r="M11" s="10"/>
      <c r="N11" s="8">
        <f t="shared" si="0"/>
        <v>3</v>
      </c>
      <c r="O11" s="2"/>
      <c r="P11" s="2"/>
      <c r="Q11" s="2"/>
      <c r="R11" s="1"/>
      <c r="S11" s="1"/>
      <c r="T11" s="1"/>
      <c r="U11" s="1"/>
      <c r="V11" s="1"/>
      <c r="W11" s="1"/>
      <c r="X11" s="1"/>
      <c r="Y11" s="1"/>
      <c r="Z11" s="1"/>
    </row>
    <row r="12" spans="1:26">
      <c r="A12" s="5" t="s">
        <v>21</v>
      </c>
      <c r="B12" s="6">
        <v>1</v>
      </c>
      <c r="C12" s="7"/>
      <c r="D12" s="7"/>
      <c r="E12" s="7"/>
      <c r="F12" s="7"/>
      <c r="G12" s="7"/>
      <c r="H12" s="7"/>
      <c r="I12" s="7"/>
      <c r="J12" s="7"/>
      <c r="K12" s="7">
        <v>1</v>
      </c>
      <c r="L12" s="7"/>
      <c r="M12" s="7"/>
      <c r="N12" s="8">
        <f t="shared" si="0"/>
        <v>2</v>
      </c>
      <c r="O12" s="2"/>
      <c r="P12" s="2"/>
      <c r="Q12" s="2"/>
      <c r="R12" s="1"/>
      <c r="S12" s="1"/>
      <c r="T12" s="1"/>
      <c r="U12" s="1"/>
      <c r="V12" s="1"/>
      <c r="W12" s="1"/>
      <c r="X12" s="1"/>
      <c r="Y12" s="1"/>
      <c r="Z12" s="1"/>
    </row>
    <row r="13" spans="1:26">
      <c r="A13" s="11" t="s">
        <v>22</v>
      </c>
      <c r="B13" s="12">
        <v>1</v>
      </c>
      <c r="C13" s="13"/>
      <c r="D13" s="13"/>
      <c r="E13" s="13"/>
      <c r="F13" s="13"/>
      <c r="G13" s="13"/>
      <c r="H13" s="13"/>
      <c r="I13" s="13"/>
      <c r="J13" s="13"/>
      <c r="K13" s="13">
        <v>1</v>
      </c>
      <c r="L13" s="13"/>
      <c r="M13" s="13">
        <v>1</v>
      </c>
      <c r="N13" s="14">
        <f t="shared" si="0"/>
        <v>3</v>
      </c>
      <c r="O13" s="2"/>
      <c r="P13" s="2"/>
      <c r="Q13" s="2"/>
      <c r="R13" s="1"/>
      <c r="S13" s="1"/>
      <c r="T13" s="1"/>
      <c r="U13" s="1"/>
      <c r="V13" s="1"/>
      <c r="W13" s="1"/>
      <c r="X13" s="1"/>
      <c r="Y13" s="1"/>
      <c r="Z13" s="1"/>
    </row>
    <row r="14" spans="1:26">
      <c r="A14" s="15" t="s">
        <v>23</v>
      </c>
      <c r="B14" s="16"/>
      <c r="C14" s="17"/>
      <c r="D14" s="17">
        <v>1</v>
      </c>
      <c r="E14" s="17"/>
      <c r="F14" s="17"/>
      <c r="G14" s="17"/>
      <c r="H14" s="17"/>
      <c r="I14" s="17"/>
      <c r="J14" s="17"/>
      <c r="K14" s="17">
        <v>1</v>
      </c>
      <c r="L14" s="17"/>
      <c r="M14" s="17"/>
      <c r="N14" s="18">
        <f t="shared" si="0"/>
        <v>2</v>
      </c>
      <c r="O14" s="2"/>
      <c r="P14" s="2"/>
      <c r="Q14" s="2"/>
      <c r="R14" s="1"/>
      <c r="S14" s="1"/>
      <c r="T14" s="1"/>
      <c r="U14" s="1"/>
      <c r="V14" s="1"/>
      <c r="W14" s="1"/>
      <c r="X14" s="1"/>
      <c r="Y14" s="1"/>
      <c r="Z14" s="1"/>
    </row>
    <row r="15" spans="1:26">
      <c r="A15" s="15" t="s">
        <v>24</v>
      </c>
      <c r="B15" s="16">
        <v>1</v>
      </c>
      <c r="C15" s="17"/>
      <c r="D15" s="17"/>
      <c r="E15" s="17"/>
      <c r="F15" s="17"/>
      <c r="G15" s="17"/>
      <c r="H15" s="17"/>
      <c r="I15" s="17"/>
      <c r="J15" s="17"/>
      <c r="K15" s="17">
        <v>0</v>
      </c>
      <c r="L15" s="17"/>
      <c r="M15" s="17"/>
      <c r="N15" s="18">
        <f t="shared" si="0"/>
        <v>1</v>
      </c>
      <c r="O15" s="2"/>
      <c r="P15" s="2"/>
      <c r="Q15" s="2"/>
      <c r="R15" s="1"/>
      <c r="S15" s="1"/>
      <c r="T15" s="1"/>
      <c r="U15" s="1"/>
      <c r="V15" s="1"/>
      <c r="W15" s="1"/>
      <c r="X15" s="1"/>
      <c r="Y15" s="1"/>
      <c r="Z15" s="1"/>
    </row>
    <row r="16" spans="1:26">
      <c r="A16" s="15" t="s">
        <v>25</v>
      </c>
      <c r="B16" s="16"/>
      <c r="C16" s="17"/>
      <c r="D16" s="17">
        <v>2</v>
      </c>
      <c r="E16" s="17"/>
      <c r="F16" s="17"/>
      <c r="G16" s="17"/>
      <c r="H16" s="17"/>
      <c r="I16" s="17"/>
      <c r="J16" s="17"/>
      <c r="K16" s="17">
        <v>0</v>
      </c>
      <c r="L16" s="17"/>
      <c r="M16" s="17"/>
      <c r="N16" s="18">
        <f t="shared" si="0"/>
        <v>2</v>
      </c>
      <c r="O16" s="2"/>
      <c r="P16" s="2"/>
      <c r="Q16" s="2"/>
      <c r="R16" s="1"/>
      <c r="S16" s="1"/>
      <c r="T16" s="1"/>
      <c r="U16" s="1"/>
      <c r="V16" s="1"/>
      <c r="W16" s="1"/>
      <c r="X16" s="1"/>
      <c r="Y16" s="1"/>
      <c r="Z16" s="1"/>
    </row>
    <row r="17" spans="1:26">
      <c r="A17" s="15" t="s">
        <v>26</v>
      </c>
      <c r="B17" s="16"/>
      <c r="C17" s="17"/>
      <c r="D17" s="17"/>
      <c r="E17" s="17"/>
      <c r="F17" s="17"/>
      <c r="G17" s="17">
        <v>2</v>
      </c>
      <c r="H17" s="17"/>
      <c r="I17" s="17"/>
      <c r="J17" s="17"/>
      <c r="K17" s="17">
        <v>1</v>
      </c>
      <c r="L17" s="17"/>
      <c r="M17" s="17"/>
      <c r="N17" s="18">
        <f t="shared" si="0"/>
        <v>3</v>
      </c>
      <c r="O17" s="2"/>
      <c r="P17" s="2"/>
      <c r="Q17" s="2"/>
      <c r="R17" s="1"/>
      <c r="S17" s="1"/>
      <c r="T17" s="1"/>
      <c r="U17" s="1"/>
      <c r="V17" s="1"/>
      <c r="W17" s="1"/>
      <c r="X17" s="1"/>
      <c r="Y17" s="1"/>
      <c r="Z17" s="1"/>
    </row>
    <row r="18" spans="1:26" ht="15.75" customHeight="1">
      <c r="A18" s="15" t="s">
        <v>27</v>
      </c>
      <c r="B18" s="16"/>
      <c r="C18" s="17"/>
      <c r="D18" s="17"/>
      <c r="E18" s="17"/>
      <c r="F18" s="17"/>
      <c r="G18" s="17"/>
      <c r="H18" s="17"/>
      <c r="I18" s="17"/>
      <c r="J18" s="17"/>
      <c r="K18" s="17">
        <v>1</v>
      </c>
      <c r="L18" s="17"/>
      <c r="M18" s="17"/>
      <c r="N18" s="18">
        <f t="shared" si="0"/>
        <v>1</v>
      </c>
      <c r="O18" s="2"/>
      <c r="P18" s="2"/>
      <c r="Q18" s="2"/>
      <c r="R18" s="1"/>
      <c r="S18" s="1"/>
      <c r="T18" s="1"/>
      <c r="U18" s="1"/>
      <c r="V18" s="1"/>
      <c r="W18" s="1"/>
      <c r="X18" s="1"/>
      <c r="Y18" s="1"/>
      <c r="Z18" s="1"/>
    </row>
    <row r="19" spans="1:26">
      <c r="A19" s="15" t="s">
        <v>28</v>
      </c>
      <c r="B19" s="16">
        <v>2</v>
      </c>
      <c r="C19" s="17"/>
      <c r="D19" s="17"/>
      <c r="E19" s="17"/>
      <c r="F19" s="17">
        <v>2</v>
      </c>
      <c r="G19" s="17"/>
      <c r="H19" s="17"/>
      <c r="I19" s="17"/>
      <c r="J19" s="17"/>
      <c r="K19" s="17">
        <v>3</v>
      </c>
      <c r="L19" s="17"/>
      <c r="M19" s="17"/>
      <c r="N19" s="18">
        <f t="shared" si="0"/>
        <v>7</v>
      </c>
      <c r="O19" s="2"/>
      <c r="P19" s="2"/>
      <c r="Q19" s="2"/>
      <c r="R19" s="1"/>
      <c r="S19" s="1"/>
      <c r="T19" s="1"/>
      <c r="U19" s="1"/>
      <c r="V19" s="1"/>
      <c r="W19" s="1"/>
      <c r="X19" s="1"/>
      <c r="Y19" s="1"/>
      <c r="Z19" s="1"/>
    </row>
    <row r="20" spans="1:26">
      <c r="A20" s="15" t="s">
        <v>29</v>
      </c>
      <c r="B20" s="16">
        <v>1</v>
      </c>
      <c r="C20" s="17"/>
      <c r="D20" s="17"/>
      <c r="E20" s="17"/>
      <c r="F20" s="17"/>
      <c r="G20" s="17"/>
      <c r="H20" s="17"/>
      <c r="I20" s="17"/>
      <c r="J20" s="17"/>
      <c r="K20" s="17">
        <v>1</v>
      </c>
      <c r="L20" s="17"/>
      <c r="M20" s="17"/>
      <c r="N20" s="18">
        <f t="shared" si="0"/>
        <v>2</v>
      </c>
      <c r="O20" s="2"/>
      <c r="P20" s="2"/>
      <c r="Q20" s="2"/>
      <c r="R20" s="1"/>
      <c r="S20" s="1"/>
      <c r="T20" s="1"/>
      <c r="U20" s="1"/>
      <c r="V20" s="1"/>
      <c r="W20" s="1"/>
      <c r="X20" s="1"/>
      <c r="Y20" s="1"/>
      <c r="Z20" s="1"/>
    </row>
    <row r="21" spans="1:26" ht="15.75" customHeight="1">
      <c r="A21" s="15" t="s">
        <v>30</v>
      </c>
      <c r="B21" s="16"/>
      <c r="C21" s="17"/>
      <c r="D21" s="17"/>
      <c r="E21" s="17"/>
      <c r="F21" s="17"/>
      <c r="G21" s="17"/>
      <c r="H21" s="17"/>
      <c r="I21" s="17">
        <v>3</v>
      </c>
      <c r="J21" s="17"/>
      <c r="K21" s="17">
        <v>0</v>
      </c>
      <c r="L21" s="17"/>
      <c r="M21" s="17"/>
      <c r="N21" s="18">
        <f t="shared" si="0"/>
        <v>3</v>
      </c>
      <c r="O21" s="2"/>
      <c r="P21" s="2"/>
      <c r="Q21" s="2"/>
      <c r="R21" s="1"/>
      <c r="S21" s="1"/>
      <c r="T21" s="1"/>
      <c r="U21" s="1"/>
      <c r="V21" s="1"/>
      <c r="W21" s="1"/>
      <c r="X21" s="1"/>
      <c r="Y21" s="1"/>
      <c r="Z21" s="1"/>
    </row>
    <row r="22" spans="1:26" ht="15.75" customHeight="1">
      <c r="A22" s="19" t="s">
        <v>31</v>
      </c>
      <c r="B22" s="20"/>
      <c r="C22" s="21"/>
      <c r="D22" s="21"/>
      <c r="E22" s="21">
        <v>1</v>
      </c>
      <c r="F22" s="21"/>
      <c r="G22" s="21"/>
      <c r="H22" s="21"/>
      <c r="I22" s="21"/>
      <c r="J22" s="21"/>
      <c r="K22" s="21">
        <v>0</v>
      </c>
      <c r="L22" s="21"/>
      <c r="M22" s="21"/>
      <c r="N22" s="22">
        <f t="shared" si="0"/>
        <v>1</v>
      </c>
      <c r="O22" s="2"/>
      <c r="P22" s="2"/>
      <c r="Q22" s="2"/>
      <c r="R22" s="1"/>
      <c r="S22" s="1"/>
      <c r="T22" s="1"/>
      <c r="U22" s="1"/>
      <c r="V22" s="1"/>
      <c r="W22" s="1"/>
      <c r="X22" s="1"/>
      <c r="Y22" s="1"/>
      <c r="Z22" s="1"/>
    </row>
    <row r="23" spans="1:26" ht="15.75" customHeight="1">
      <c r="A23" s="19" t="s">
        <v>32</v>
      </c>
      <c r="B23" s="20"/>
      <c r="C23" s="21"/>
      <c r="D23" s="21"/>
      <c r="E23" s="21"/>
      <c r="F23" s="21"/>
      <c r="G23" s="21"/>
      <c r="H23" s="21">
        <v>1</v>
      </c>
      <c r="I23" s="21"/>
      <c r="J23" s="21"/>
      <c r="K23" s="21">
        <v>1</v>
      </c>
      <c r="L23" s="21"/>
      <c r="M23" s="21"/>
      <c r="N23" s="22">
        <f t="shared" si="0"/>
        <v>2</v>
      </c>
      <c r="O23" s="2"/>
      <c r="P23" s="2"/>
      <c r="Q23" s="2"/>
      <c r="R23" s="1"/>
      <c r="S23" s="1"/>
      <c r="T23" s="1"/>
      <c r="U23" s="1"/>
      <c r="V23" s="1"/>
      <c r="W23" s="1"/>
      <c r="X23" s="1"/>
      <c r="Y23" s="1"/>
      <c r="Z23" s="1"/>
    </row>
    <row r="24" spans="1:26" ht="15.75" customHeight="1">
      <c r="A24" s="23" t="s">
        <v>18</v>
      </c>
      <c r="B24" s="24">
        <f t="shared" ref="B24:N24" si="1">SUM(B10:B23)</f>
        <v>8</v>
      </c>
      <c r="C24" s="24">
        <f t="shared" si="1"/>
        <v>2</v>
      </c>
      <c r="D24" s="24">
        <f t="shared" si="1"/>
        <v>3</v>
      </c>
      <c r="E24" s="24">
        <f t="shared" si="1"/>
        <v>1</v>
      </c>
      <c r="F24" s="24">
        <f t="shared" si="1"/>
        <v>2</v>
      </c>
      <c r="G24" s="24">
        <f t="shared" si="1"/>
        <v>2</v>
      </c>
      <c r="H24" s="24">
        <f t="shared" si="1"/>
        <v>1</v>
      </c>
      <c r="I24" s="24">
        <f t="shared" si="1"/>
        <v>3</v>
      </c>
      <c r="J24" s="24">
        <f t="shared" si="1"/>
        <v>0</v>
      </c>
      <c r="K24" s="24">
        <f t="shared" si="1"/>
        <v>11</v>
      </c>
      <c r="L24" s="24">
        <f t="shared" si="1"/>
        <v>0</v>
      </c>
      <c r="M24" s="24">
        <f t="shared" si="1"/>
        <v>1</v>
      </c>
      <c r="N24" s="24">
        <f t="shared" si="1"/>
        <v>34</v>
      </c>
      <c r="O24" s="2"/>
      <c r="P24" s="2"/>
      <c r="Q24" s="2"/>
      <c r="R24" s="1"/>
      <c r="S24" s="1"/>
      <c r="T24" s="1"/>
      <c r="U24" s="1"/>
      <c r="V24" s="1"/>
      <c r="W24" s="1"/>
      <c r="X24" s="1"/>
      <c r="Y24" s="1"/>
      <c r="Z24" s="1"/>
    </row>
    <row r="25" spans="1:26" ht="15.75" customHeight="1">
      <c r="A25" s="2"/>
      <c r="B25" s="2"/>
      <c r="C25" s="2"/>
      <c r="D25" s="2"/>
      <c r="E25" s="2"/>
      <c r="F25" s="2"/>
      <c r="G25" s="2"/>
      <c r="H25" s="2"/>
      <c r="I25" s="2"/>
      <c r="J25" s="2"/>
      <c r="K25" s="2"/>
      <c r="L25" s="2"/>
      <c r="M25" s="2"/>
      <c r="N25" s="2"/>
      <c r="O25" s="2"/>
      <c r="P25" s="2"/>
      <c r="Q25" s="2"/>
      <c r="R25" s="1"/>
      <c r="S25" s="1"/>
      <c r="T25" s="1"/>
      <c r="U25" s="1"/>
      <c r="V25" s="1"/>
      <c r="W25" s="1"/>
      <c r="X25" s="1"/>
      <c r="Y25" s="1"/>
      <c r="Z25" s="1"/>
    </row>
    <row r="26" spans="1:26" ht="15.75" customHeight="1">
      <c r="A26" s="1"/>
      <c r="B26" s="1"/>
      <c r="C26" s="1"/>
      <c r="D26" s="1"/>
      <c r="E26" s="1"/>
      <c r="F26" s="1"/>
      <c r="G26" s="1"/>
      <c r="H26" s="1"/>
      <c r="I26" s="1"/>
      <c r="J26" s="1"/>
      <c r="K26" s="1"/>
      <c r="L26" s="1"/>
      <c r="M26" s="1"/>
      <c r="N26" s="25"/>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6"/>
      <c r="B47" s="26"/>
      <c r="C47" s="26"/>
      <c r="D47" s="26"/>
      <c r="E47" s="26"/>
      <c r="F47" s="27"/>
      <c r="G47" s="27"/>
      <c r="H47" s="1"/>
      <c r="I47" s="1"/>
      <c r="J47" s="1"/>
      <c r="K47" s="1"/>
      <c r="L47" s="1"/>
      <c r="M47" s="1"/>
      <c r="N47" s="1"/>
      <c r="O47" s="1"/>
      <c r="P47" s="1"/>
      <c r="Q47" s="1"/>
      <c r="R47" s="1"/>
      <c r="S47" s="1"/>
      <c r="T47" s="1"/>
      <c r="U47" s="1"/>
      <c r="V47" s="1"/>
      <c r="W47" s="1"/>
      <c r="X47" s="1"/>
      <c r="Y47" s="1"/>
      <c r="Z47" s="1"/>
    </row>
    <row r="48" spans="1:26" ht="15.75" customHeight="1">
      <c r="A48" s="26"/>
      <c r="B48" s="26"/>
      <c r="C48" s="26"/>
      <c r="D48" s="26"/>
      <c r="E48" s="26"/>
      <c r="F48" s="28"/>
      <c r="G48" s="28"/>
      <c r="H48" s="1"/>
      <c r="I48" s="1"/>
      <c r="J48" s="1"/>
      <c r="K48" s="1"/>
      <c r="L48" s="1"/>
      <c r="M48" s="1"/>
      <c r="N48" s="1"/>
      <c r="O48" s="1"/>
      <c r="P48" s="1"/>
      <c r="Q48" s="1"/>
      <c r="R48" s="1"/>
      <c r="S48" s="1"/>
      <c r="T48" s="1"/>
      <c r="U48" s="1"/>
      <c r="V48" s="1"/>
      <c r="W48" s="1"/>
      <c r="X48" s="1"/>
      <c r="Y48" s="1"/>
      <c r="Z48" s="1"/>
    </row>
    <row r="49" spans="1:26" ht="15.75" customHeight="1">
      <c r="A49" s="26"/>
      <c r="B49" s="26"/>
      <c r="C49" s="26"/>
      <c r="D49" s="26"/>
      <c r="E49" s="26"/>
      <c r="F49" s="28"/>
      <c r="G49" s="28"/>
      <c r="H49" s="1"/>
      <c r="I49" s="1"/>
      <c r="J49" s="1"/>
      <c r="K49" s="1"/>
      <c r="L49" s="1"/>
      <c r="M49" s="1"/>
      <c r="N49" s="1"/>
      <c r="O49" s="1"/>
      <c r="P49" s="1"/>
      <c r="Q49" s="1"/>
      <c r="R49" s="1"/>
      <c r="S49" s="1"/>
      <c r="T49" s="1"/>
      <c r="U49" s="1"/>
      <c r="V49" s="1"/>
      <c r="W49" s="1"/>
      <c r="X49" s="1"/>
      <c r="Y49" s="1"/>
      <c r="Z49" s="1"/>
    </row>
    <row r="50" spans="1:26" ht="15.75" customHeight="1">
      <c r="A50" s="26"/>
      <c r="B50" s="26"/>
      <c r="C50" s="26"/>
      <c r="D50" s="26"/>
      <c r="E50" s="26"/>
      <c r="F50" s="28"/>
      <c r="G50" s="28"/>
      <c r="H50" s="1"/>
      <c r="I50" s="1"/>
      <c r="J50" s="1"/>
      <c r="K50" s="1"/>
      <c r="L50" s="1"/>
      <c r="M50" s="1"/>
      <c r="N50" s="1"/>
      <c r="O50" s="1"/>
      <c r="P50" s="1"/>
      <c r="Q50" s="1"/>
      <c r="R50" s="1"/>
      <c r="S50" s="1"/>
      <c r="T50" s="1"/>
      <c r="U50" s="1"/>
      <c r="V50" s="1"/>
      <c r="W50" s="1"/>
      <c r="X50" s="1"/>
      <c r="Y50" s="1"/>
      <c r="Z50" s="1"/>
    </row>
    <row r="51" spans="1:26" ht="15.75" customHeight="1">
      <c r="A51" s="26"/>
      <c r="B51" s="26"/>
      <c r="C51" s="26"/>
      <c r="D51" s="26"/>
      <c r="E51" s="26"/>
      <c r="F51" s="28"/>
      <c r="G51" s="28"/>
      <c r="H51" s="1"/>
      <c r="I51" s="1"/>
      <c r="J51" s="1"/>
      <c r="K51" s="1"/>
      <c r="L51" s="1"/>
      <c r="M51" s="1"/>
      <c r="N51" s="1"/>
      <c r="O51" s="1"/>
      <c r="P51" s="1"/>
      <c r="Q51" s="1"/>
      <c r="R51" s="1"/>
      <c r="S51" s="1"/>
      <c r="T51" s="1"/>
      <c r="U51" s="1"/>
      <c r="V51" s="1"/>
      <c r="W51" s="1"/>
      <c r="X51" s="1"/>
      <c r="Y51" s="1"/>
      <c r="Z51" s="1"/>
    </row>
    <row r="52" spans="1:26" ht="15.75" customHeight="1">
      <c r="A52" s="26"/>
      <c r="B52" s="26"/>
      <c r="C52" s="26"/>
      <c r="D52" s="26"/>
      <c r="E52" s="26"/>
      <c r="F52" s="28"/>
      <c r="G52" s="28"/>
      <c r="H52" s="1"/>
      <c r="I52" s="1"/>
      <c r="J52" s="1"/>
      <c r="K52" s="1"/>
      <c r="L52" s="1"/>
      <c r="M52" s="1"/>
      <c r="N52" s="1"/>
      <c r="O52" s="1"/>
      <c r="P52" s="1"/>
      <c r="Q52" s="1"/>
      <c r="R52" s="1"/>
      <c r="S52" s="1"/>
      <c r="T52" s="1"/>
      <c r="U52" s="1"/>
      <c r="V52" s="1"/>
      <c r="W52" s="1"/>
      <c r="X52" s="1"/>
      <c r="Y52" s="1"/>
      <c r="Z52" s="1"/>
    </row>
    <row r="53" spans="1:26" ht="15.75" customHeight="1">
      <c r="A53" s="26"/>
      <c r="B53" s="26"/>
      <c r="C53" s="26"/>
      <c r="D53" s="26"/>
      <c r="E53" s="26"/>
      <c r="F53" s="28"/>
      <c r="G53" s="28"/>
      <c r="H53" s="1"/>
      <c r="I53" s="1"/>
      <c r="J53" s="1"/>
      <c r="K53" s="1"/>
      <c r="L53" s="1"/>
      <c r="M53" s="1"/>
      <c r="N53" s="1"/>
      <c r="O53" s="1"/>
      <c r="P53" s="1"/>
      <c r="Q53" s="1"/>
      <c r="R53" s="1"/>
      <c r="S53" s="1"/>
      <c r="T53" s="1"/>
      <c r="U53" s="1"/>
      <c r="V53" s="1"/>
      <c r="W53" s="1"/>
      <c r="X53" s="1"/>
      <c r="Y53" s="1"/>
      <c r="Z53" s="1"/>
    </row>
    <row r="54" spans="1:26" ht="15.75" customHeight="1">
      <c r="A54" s="26"/>
      <c r="B54" s="26"/>
      <c r="C54" s="26"/>
      <c r="D54" s="26"/>
      <c r="E54" s="26"/>
      <c r="F54" s="28"/>
      <c r="G54" s="28"/>
      <c r="H54" s="1"/>
      <c r="I54" s="1"/>
      <c r="J54" s="1"/>
      <c r="K54" s="1"/>
      <c r="L54" s="1"/>
      <c r="M54" s="1"/>
      <c r="N54" s="1"/>
      <c r="O54" s="1"/>
      <c r="P54" s="1"/>
      <c r="Q54" s="1"/>
      <c r="R54" s="1"/>
      <c r="S54" s="1"/>
      <c r="T54" s="1"/>
      <c r="U54" s="1"/>
      <c r="V54" s="1"/>
      <c r="W54" s="1"/>
      <c r="X54" s="1"/>
      <c r="Y54" s="1"/>
      <c r="Z54" s="1"/>
    </row>
    <row r="55" spans="1:26" ht="15.75" customHeight="1">
      <c r="A55" s="26"/>
      <c r="B55" s="26"/>
      <c r="C55" s="26"/>
      <c r="D55" s="26"/>
      <c r="E55" s="26"/>
      <c r="F55" s="28"/>
      <c r="G55" s="28"/>
      <c r="H55" s="1"/>
      <c r="I55" s="1"/>
      <c r="J55" s="1"/>
      <c r="K55" s="1"/>
      <c r="L55" s="1"/>
      <c r="M55" s="1"/>
      <c r="N55" s="1"/>
      <c r="O55" s="1"/>
      <c r="P55" s="1"/>
      <c r="Q55" s="1"/>
      <c r="R55" s="1"/>
      <c r="S55" s="1"/>
      <c r="T55" s="1"/>
      <c r="U55" s="1"/>
      <c r="V55" s="1"/>
      <c r="W55" s="1"/>
      <c r="X55" s="1"/>
      <c r="Y55" s="1"/>
      <c r="Z55" s="1"/>
    </row>
    <row r="56" spans="1:26" ht="15.75" customHeight="1">
      <c r="A56" s="377"/>
      <c r="B56" s="378"/>
      <c r="C56" s="378"/>
      <c r="D56" s="378"/>
      <c r="E56" s="378"/>
      <c r="F56" s="378"/>
      <c r="G56" s="378"/>
      <c r="H56" s="378"/>
      <c r="I56" s="378"/>
      <c r="J56" s="378"/>
      <c r="K56" s="378"/>
      <c r="L56" s="378"/>
      <c r="M56" s="378"/>
      <c r="N56" s="378"/>
      <c r="O56" s="378"/>
      <c r="P56" s="378"/>
      <c r="Q56" s="1"/>
      <c r="R56" s="1"/>
      <c r="S56" s="1"/>
      <c r="T56" s="1"/>
      <c r="U56" s="1"/>
      <c r="V56" s="1"/>
      <c r="W56" s="1"/>
      <c r="X56" s="1"/>
      <c r="Y56" s="1"/>
      <c r="Z56" s="1"/>
    </row>
    <row r="57" spans="1:26" ht="15.75" customHeight="1">
      <c r="A57" s="378"/>
      <c r="B57" s="378"/>
      <c r="C57" s="378"/>
      <c r="D57" s="378"/>
      <c r="E57" s="378"/>
      <c r="F57" s="378"/>
      <c r="G57" s="378"/>
      <c r="H57" s="378"/>
      <c r="I57" s="378"/>
      <c r="J57" s="378"/>
      <c r="K57" s="378"/>
      <c r="L57" s="378"/>
      <c r="M57" s="378"/>
      <c r="N57" s="378"/>
      <c r="O57" s="378"/>
      <c r="P57" s="378"/>
      <c r="Q57" s="1"/>
      <c r="R57" s="1"/>
      <c r="S57" s="1"/>
      <c r="T57" s="1"/>
      <c r="U57" s="1"/>
      <c r="V57" s="1"/>
      <c r="W57" s="1"/>
      <c r="X57" s="1"/>
      <c r="Y57" s="1"/>
      <c r="Z57" s="1"/>
    </row>
    <row r="58" spans="1:26" ht="15.75" customHeight="1">
      <c r="A58" s="378"/>
      <c r="B58" s="378"/>
      <c r="C58" s="378"/>
      <c r="D58" s="378"/>
      <c r="E58" s="378"/>
      <c r="F58" s="378"/>
      <c r="G58" s="378"/>
      <c r="H58" s="378"/>
      <c r="I58" s="378"/>
      <c r="J58" s="378"/>
      <c r="K58" s="378"/>
      <c r="L58" s="378"/>
      <c r="M58" s="378"/>
      <c r="N58" s="378"/>
      <c r="O58" s="378"/>
      <c r="P58" s="378"/>
      <c r="Q58" s="1"/>
      <c r="R58" s="1"/>
      <c r="S58" s="1"/>
      <c r="T58" s="1"/>
      <c r="U58" s="1"/>
      <c r="V58" s="1"/>
      <c r="W58" s="1"/>
      <c r="X58" s="1"/>
      <c r="Y58" s="1"/>
      <c r="Z58" s="1"/>
    </row>
    <row r="59" spans="1:26" ht="15.75" customHeight="1">
      <c r="A59" s="378"/>
      <c r="B59" s="378"/>
      <c r="C59" s="378"/>
      <c r="D59" s="378"/>
      <c r="E59" s="378"/>
      <c r="F59" s="378"/>
      <c r="G59" s="378"/>
      <c r="H59" s="378"/>
      <c r="I59" s="378"/>
      <c r="J59" s="378"/>
      <c r="K59" s="378"/>
      <c r="L59" s="378"/>
      <c r="M59" s="378"/>
      <c r="N59" s="378"/>
      <c r="O59" s="378"/>
      <c r="P59" s="378"/>
      <c r="Q59" s="1"/>
      <c r="R59" s="1"/>
      <c r="S59" s="1"/>
      <c r="T59" s="1"/>
      <c r="U59" s="1"/>
      <c r="V59" s="1"/>
      <c r="W59" s="1"/>
      <c r="X59" s="1"/>
      <c r="Y59" s="1"/>
      <c r="Z59" s="1"/>
    </row>
    <row r="60" spans="1:26" ht="15.75" customHeight="1">
      <c r="A60" s="378"/>
      <c r="B60" s="378"/>
      <c r="C60" s="378"/>
      <c r="D60" s="378"/>
      <c r="E60" s="378"/>
      <c r="F60" s="378"/>
      <c r="G60" s="378"/>
      <c r="H60" s="378"/>
      <c r="I60" s="378"/>
      <c r="J60" s="378"/>
      <c r="K60" s="378"/>
      <c r="L60" s="378"/>
      <c r="M60" s="378"/>
      <c r="N60" s="378"/>
      <c r="O60" s="378"/>
      <c r="P60" s="378"/>
      <c r="Q60" s="1"/>
      <c r="R60" s="1"/>
      <c r="S60" s="1"/>
      <c r="T60" s="1"/>
      <c r="U60" s="1"/>
      <c r="V60" s="1"/>
      <c r="W60" s="1"/>
      <c r="X60" s="1"/>
      <c r="Y60" s="1"/>
      <c r="Z60" s="1"/>
    </row>
    <row r="61" spans="1:26" ht="15.75" customHeight="1">
      <c r="A61" s="378"/>
      <c r="B61" s="378"/>
      <c r="C61" s="378"/>
      <c r="D61" s="378"/>
      <c r="E61" s="378"/>
      <c r="F61" s="378"/>
      <c r="G61" s="378"/>
      <c r="H61" s="378"/>
      <c r="I61" s="378"/>
      <c r="J61" s="378"/>
      <c r="K61" s="378"/>
      <c r="L61" s="378"/>
      <c r="M61" s="378"/>
      <c r="N61" s="378"/>
      <c r="O61" s="378"/>
      <c r="P61" s="378"/>
      <c r="Q61" s="1"/>
      <c r="R61" s="1"/>
      <c r="S61" s="1"/>
      <c r="T61" s="1"/>
      <c r="U61" s="1"/>
      <c r="V61" s="1"/>
      <c r="W61" s="1"/>
      <c r="X61" s="1"/>
      <c r="Y61" s="1"/>
      <c r="Z61" s="1"/>
    </row>
    <row r="62" spans="1:26" ht="15.75" customHeight="1">
      <c r="A62" s="378"/>
      <c r="B62" s="378"/>
      <c r="C62" s="378"/>
      <c r="D62" s="378"/>
      <c r="E62" s="378"/>
      <c r="F62" s="378"/>
      <c r="G62" s="378"/>
      <c r="H62" s="378"/>
      <c r="I62" s="378"/>
      <c r="J62" s="378"/>
      <c r="K62" s="378"/>
      <c r="L62" s="378"/>
      <c r="M62" s="378"/>
      <c r="N62" s="378"/>
      <c r="O62" s="378"/>
      <c r="P62" s="378"/>
      <c r="Q62" s="1"/>
      <c r="R62" s="1"/>
      <c r="S62" s="1"/>
      <c r="T62" s="1"/>
      <c r="U62" s="1"/>
      <c r="V62" s="1"/>
      <c r="W62" s="1"/>
      <c r="X62" s="1"/>
      <c r="Y62" s="1"/>
      <c r="Z62" s="1"/>
    </row>
    <row r="63" spans="1:26" ht="15.75" customHeight="1">
      <c r="A63" s="378"/>
      <c r="B63" s="378"/>
      <c r="C63" s="378"/>
      <c r="D63" s="378"/>
      <c r="E63" s="378"/>
      <c r="F63" s="378"/>
      <c r="G63" s="378"/>
      <c r="H63" s="378"/>
      <c r="I63" s="378"/>
      <c r="J63" s="378"/>
      <c r="K63" s="378"/>
      <c r="L63" s="378"/>
      <c r="M63" s="378"/>
      <c r="N63" s="378"/>
      <c r="O63" s="378"/>
      <c r="P63" s="378"/>
      <c r="Q63" s="1"/>
      <c r="R63" s="1"/>
      <c r="S63" s="1"/>
      <c r="T63" s="1"/>
      <c r="U63" s="1"/>
      <c r="V63" s="1"/>
      <c r="W63" s="1"/>
      <c r="X63" s="1"/>
      <c r="Y63" s="1"/>
      <c r="Z63" s="1"/>
    </row>
    <row r="64" spans="1:26" ht="15.75" customHeight="1">
      <c r="A64" s="378"/>
      <c r="B64" s="378"/>
      <c r="C64" s="378"/>
      <c r="D64" s="378"/>
      <c r="E64" s="378"/>
      <c r="F64" s="378"/>
      <c r="G64" s="378"/>
      <c r="H64" s="378"/>
      <c r="I64" s="378"/>
      <c r="J64" s="378"/>
      <c r="K64" s="378"/>
      <c r="L64" s="378"/>
      <c r="M64" s="378"/>
      <c r="N64" s="378"/>
      <c r="O64" s="378"/>
      <c r="P64" s="378"/>
      <c r="Q64" s="1"/>
      <c r="R64" s="1"/>
      <c r="S64" s="1"/>
      <c r="T64" s="1"/>
      <c r="U64" s="1"/>
      <c r="V64" s="1"/>
      <c r="W64" s="1"/>
      <c r="X64" s="1"/>
      <c r="Y64" s="1"/>
      <c r="Z64" s="1"/>
    </row>
    <row r="65" spans="1:26" ht="15.75" customHeight="1">
      <c r="A65" s="378"/>
      <c r="B65" s="378"/>
      <c r="C65" s="378"/>
      <c r="D65" s="378"/>
      <c r="E65" s="378"/>
      <c r="F65" s="378"/>
      <c r="G65" s="378"/>
      <c r="H65" s="378"/>
      <c r="I65" s="378"/>
      <c r="J65" s="378"/>
      <c r="K65" s="378"/>
      <c r="L65" s="378"/>
      <c r="M65" s="378"/>
      <c r="N65" s="378"/>
      <c r="O65" s="378"/>
      <c r="P65" s="378"/>
      <c r="Q65" s="1"/>
      <c r="R65" s="1"/>
      <c r="S65" s="1"/>
      <c r="T65" s="1"/>
      <c r="U65" s="1"/>
      <c r="V65" s="1"/>
      <c r="W65" s="1"/>
      <c r="X65" s="1"/>
      <c r="Y65" s="1"/>
      <c r="Z65" s="1"/>
    </row>
    <row r="66" spans="1:26" ht="15.75" customHeight="1">
      <c r="A66" s="378"/>
      <c r="B66" s="378"/>
      <c r="C66" s="378"/>
      <c r="D66" s="378"/>
      <c r="E66" s="378"/>
      <c r="F66" s="378"/>
      <c r="G66" s="378"/>
      <c r="H66" s="378"/>
      <c r="I66" s="378"/>
      <c r="J66" s="378"/>
      <c r="K66" s="378"/>
      <c r="L66" s="378"/>
      <c r="M66" s="378"/>
      <c r="N66" s="378"/>
      <c r="O66" s="378"/>
      <c r="P66" s="378"/>
      <c r="Q66" s="1"/>
      <c r="R66" s="1"/>
      <c r="S66" s="1"/>
      <c r="T66" s="1"/>
      <c r="U66" s="1"/>
      <c r="V66" s="1"/>
      <c r="W66" s="1"/>
      <c r="X66" s="1"/>
      <c r="Y66" s="1"/>
      <c r="Z66" s="1"/>
    </row>
    <row r="67" spans="1:26" ht="15.75" customHeight="1">
      <c r="A67" s="378"/>
      <c r="B67" s="378"/>
      <c r="C67" s="378"/>
      <c r="D67" s="378"/>
      <c r="E67" s="378"/>
      <c r="F67" s="378"/>
      <c r="G67" s="378"/>
      <c r="H67" s="378"/>
      <c r="I67" s="378"/>
      <c r="J67" s="378"/>
      <c r="K67" s="378"/>
      <c r="L67" s="378"/>
      <c r="M67" s="378"/>
      <c r="N67" s="378"/>
      <c r="O67" s="378"/>
      <c r="P67" s="378"/>
      <c r="Q67" s="1"/>
      <c r="R67" s="1"/>
      <c r="S67" s="1"/>
      <c r="T67" s="1"/>
      <c r="U67" s="1"/>
      <c r="V67" s="1"/>
      <c r="W67" s="1"/>
      <c r="X67" s="1"/>
      <c r="Y67" s="1"/>
      <c r="Z67" s="1"/>
    </row>
    <row r="68" spans="1:26" ht="15.75" customHeight="1">
      <c r="A68" s="378"/>
      <c r="B68" s="378"/>
      <c r="C68" s="378"/>
      <c r="D68" s="378"/>
      <c r="E68" s="378"/>
      <c r="F68" s="378"/>
      <c r="G68" s="378"/>
      <c r="H68" s="378"/>
      <c r="I68" s="378"/>
      <c r="J68" s="378"/>
      <c r="K68" s="378"/>
      <c r="L68" s="378"/>
      <c r="M68" s="378"/>
      <c r="N68" s="378"/>
      <c r="O68" s="378"/>
      <c r="P68" s="378"/>
      <c r="Q68" s="1"/>
      <c r="R68" s="1"/>
      <c r="S68" s="1"/>
      <c r="T68" s="1"/>
      <c r="U68" s="1"/>
      <c r="V68" s="1"/>
      <c r="W68" s="1"/>
      <c r="X68" s="1"/>
      <c r="Y68" s="1"/>
      <c r="Z68" s="1"/>
    </row>
    <row r="69" spans="1:26" ht="15.75" customHeight="1">
      <c r="A69" s="378"/>
      <c r="B69" s="378"/>
      <c r="C69" s="378"/>
      <c r="D69" s="378"/>
      <c r="E69" s="378"/>
      <c r="F69" s="378"/>
      <c r="G69" s="378"/>
      <c r="H69" s="378"/>
      <c r="I69" s="378"/>
      <c r="J69" s="378"/>
      <c r="K69" s="378"/>
      <c r="L69" s="378"/>
      <c r="M69" s="378"/>
      <c r="N69" s="378"/>
      <c r="O69" s="378"/>
      <c r="P69" s="378"/>
      <c r="Q69" s="1"/>
      <c r="R69" s="1"/>
      <c r="S69" s="1"/>
      <c r="T69" s="1"/>
      <c r="U69" s="1"/>
      <c r="V69" s="1"/>
      <c r="W69" s="1"/>
      <c r="X69" s="1"/>
      <c r="Y69" s="1"/>
      <c r="Z69" s="1"/>
    </row>
    <row r="70" spans="1:26" ht="15.75" customHeight="1">
      <c r="A70" s="29"/>
      <c r="B70" s="30"/>
      <c r="C70" s="30"/>
      <c r="D70" s="30"/>
      <c r="E70" s="30"/>
      <c r="F70" s="30"/>
      <c r="G70" s="30"/>
      <c r="H70" s="30"/>
      <c r="I70" s="30"/>
      <c r="J70" s="30"/>
      <c r="K70" s="30"/>
      <c r="L70" s="30"/>
      <c r="M70" s="30"/>
      <c r="N70" s="30"/>
      <c r="O70" s="30"/>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8:N8"/>
    <mergeCell ref="A56:P69"/>
    <mergeCell ref="A1:Q1"/>
    <mergeCell ref="A2:N6"/>
    <mergeCell ref="O2:P3"/>
    <mergeCell ref="Q2:Q3"/>
    <mergeCell ref="O4:P5"/>
    <mergeCell ref="Q4:Q5"/>
    <mergeCell ref="O6:P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000"/>
  <sheetViews>
    <sheetView zoomScale="70" zoomScaleNormal="70" workbookViewId="0">
      <selection sqref="A1:B4"/>
    </sheetView>
  </sheetViews>
  <sheetFormatPr baseColWidth="10" defaultColWidth="14.42578125" defaultRowHeight="15" customHeight="1"/>
  <cols>
    <col min="1" max="1" width="4" customWidth="1"/>
    <col min="2" max="2" width="20.140625" customWidth="1"/>
    <col min="3" max="3" width="14.140625" customWidth="1"/>
    <col min="4" max="4" width="41" customWidth="1"/>
    <col min="5" max="5" width="45.85546875" customWidth="1"/>
    <col min="6" max="6" width="56.425781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94.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8.425781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50.140625" customWidth="1"/>
    <col min="44" max="44" width="38.42578125" customWidth="1"/>
    <col min="45" max="45" width="63" customWidth="1"/>
    <col min="46" max="46" width="101.5703125" customWidth="1"/>
    <col min="47" max="47" width="91.85546875" customWidth="1"/>
    <col min="48" max="48" width="28.5703125" customWidth="1"/>
    <col min="49" max="49" width="47.5703125" customWidth="1"/>
    <col min="50" max="50" width="77.140625" customWidth="1"/>
    <col min="51" max="51" width="71" customWidth="1"/>
    <col min="52" max="52" width="11.7109375" customWidth="1"/>
    <col min="53" max="53" width="22.85546875" customWidth="1"/>
    <col min="54" max="54" width="74.28515625" customWidth="1"/>
  </cols>
  <sheetData>
    <row r="1" spans="1:61" ht="21" customHeight="1">
      <c r="A1" s="399"/>
      <c r="B1" s="400"/>
      <c r="C1" s="405" t="s">
        <v>33</v>
      </c>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0"/>
      <c r="AN1" s="411" t="s">
        <v>34</v>
      </c>
      <c r="AO1" s="412"/>
      <c r="AP1" s="412"/>
      <c r="AQ1" s="271"/>
      <c r="AR1" s="272"/>
      <c r="AS1" s="272"/>
      <c r="AT1" s="272"/>
      <c r="AU1" s="272"/>
      <c r="AV1" s="272"/>
      <c r="AW1" s="272"/>
      <c r="AX1" s="271"/>
      <c r="AY1" s="272"/>
      <c r="AZ1" s="272"/>
      <c r="BA1" s="273"/>
      <c r="BB1" s="274"/>
    </row>
    <row r="2" spans="1:61" ht="12" customHeight="1">
      <c r="A2" s="401"/>
      <c r="B2" s="402"/>
      <c r="C2" s="407"/>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2"/>
      <c r="AN2" s="413" t="s">
        <v>35</v>
      </c>
      <c r="AO2" s="414"/>
      <c r="AP2" s="414"/>
      <c r="AQ2" s="275"/>
      <c r="AR2" s="276"/>
      <c r="AS2" s="276"/>
      <c r="AT2" s="276"/>
      <c r="AU2" s="276"/>
      <c r="AV2" s="276"/>
      <c r="AW2" s="276"/>
      <c r="AX2" s="275"/>
      <c r="AY2" s="276"/>
      <c r="AZ2" s="276"/>
      <c r="BA2" s="277"/>
      <c r="BB2" s="278"/>
    </row>
    <row r="3" spans="1:61" ht="11.25" customHeight="1">
      <c r="A3" s="401"/>
      <c r="B3" s="402"/>
      <c r="C3" s="407"/>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2"/>
      <c r="AN3" s="415" t="s">
        <v>36</v>
      </c>
      <c r="AO3" s="414"/>
      <c r="AP3" s="414"/>
      <c r="AQ3" s="275"/>
      <c r="AR3" s="276"/>
      <c r="AS3" s="276"/>
      <c r="AT3" s="276"/>
      <c r="AU3" s="276"/>
      <c r="AV3" s="276"/>
      <c r="AW3" s="276"/>
      <c r="AX3" s="275"/>
      <c r="AY3" s="276"/>
      <c r="AZ3" s="276"/>
      <c r="BA3" s="277"/>
      <c r="BB3" s="278"/>
    </row>
    <row r="4" spans="1:61" ht="16.5" customHeight="1">
      <c r="A4" s="403"/>
      <c r="B4" s="404"/>
      <c r="C4" s="409"/>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04"/>
      <c r="AN4" s="415" t="s">
        <v>37</v>
      </c>
      <c r="AO4" s="414"/>
      <c r="AP4" s="414"/>
      <c r="AQ4" s="275"/>
      <c r="AR4" s="276"/>
      <c r="AS4" s="276"/>
      <c r="AT4" s="276"/>
      <c r="AU4" s="276"/>
      <c r="AV4" s="276"/>
      <c r="AW4" s="276"/>
      <c r="AX4" s="275"/>
      <c r="AY4" s="276"/>
      <c r="AZ4" s="276"/>
      <c r="BA4" s="277"/>
      <c r="BB4" s="278"/>
    </row>
    <row r="5" spans="1:61" ht="23.25" customHeight="1">
      <c r="A5" s="397" t="s">
        <v>38</v>
      </c>
      <c r="B5" s="398"/>
      <c r="C5" s="416" t="s">
        <v>39</v>
      </c>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279"/>
      <c r="AR5" s="279"/>
      <c r="AS5" s="279"/>
      <c r="AT5" s="279"/>
      <c r="AU5" s="279"/>
      <c r="AV5" s="279"/>
      <c r="AW5" s="279"/>
      <c r="AX5" s="279"/>
      <c r="AY5" s="279"/>
      <c r="AZ5" s="279"/>
      <c r="BA5" s="280"/>
      <c r="BB5" s="281"/>
      <c r="BC5" s="33"/>
      <c r="BD5" s="34"/>
      <c r="BE5" s="34"/>
      <c r="BF5" s="34"/>
      <c r="BG5" s="34"/>
      <c r="BH5" s="34"/>
      <c r="BI5" s="34"/>
    </row>
    <row r="6" spans="1:61" ht="25.5" customHeight="1">
      <c r="A6" s="397" t="s">
        <v>40</v>
      </c>
      <c r="B6" s="398"/>
      <c r="C6" s="416" t="s">
        <v>41</v>
      </c>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279"/>
      <c r="AR6" s="279"/>
      <c r="AS6" s="279"/>
      <c r="AT6" s="279"/>
      <c r="AU6" s="279"/>
      <c r="AV6" s="279"/>
      <c r="AW6" s="279"/>
      <c r="AX6" s="279"/>
      <c r="AY6" s="279"/>
      <c r="AZ6" s="279"/>
      <c r="BA6" s="280"/>
      <c r="BB6" s="281"/>
      <c r="BC6" s="33"/>
      <c r="BD6" s="34"/>
      <c r="BE6" s="34"/>
      <c r="BF6" s="34"/>
      <c r="BG6" s="34"/>
      <c r="BH6" s="34"/>
      <c r="BI6" s="34"/>
    </row>
    <row r="7" spans="1:61" ht="43.5" customHeight="1">
      <c r="A7" s="397" t="s">
        <v>42</v>
      </c>
      <c r="B7" s="398"/>
      <c r="C7" s="416" t="s">
        <v>43</v>
      </c>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279"/>
      <c r="AR7" s="279"/>
      <c r="AS7" s="279"/>
      <c r="AT7" s="279"/>
      <c r="AU7" s="279"/>
      <c r="AV7" s="279"/>
      <c r="AW7" s="279"/>
      <c r="AX7" s="279"/>
      <c r="AY7" s="279"/>
      <c r="AZ7" s="279"/>
      <c r="BA7" s="280"/>
      <c r="BB7" s="281"/>
      <c r="BC7" s="33"/>
      <c r="BD7" s="34"/>
      <c r="BE7" s="34"/>
      <c r="BF7" s="34"/>
      <c r="BG7" s="34"/>
      <c r="BH7" s="34"/>
      <c r="BI7" s="34"/>
    </row>
    <row r="8" spans="1:61" ht="43.5" customHeight="1">
      <c r="A8" s="397" t="s">
        <v>44</v>
      </c>
      <c r="B8" s="398"/>
      <c r="C8" s="416" t="s">
        <v>45</v>
      </c>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26" t="s">
        <v>46</v>
      </c>
      <c r="AR8" s="427"/>
      <c r="AS8" s="427"/>
      <c r="AT8" s="428"/>
      <c r="AU8" s="429" t="s">
        <v>47</v>
      </c>
      <c r="AV8" s="417"/>
      <c r="AW8" s="417"/>
      <c r="AX8" s="398"/>
      <c r="AY8" s="430" t="s">
        <v>48</v>
      </c>
      <c r="AZ8" s="417"/>
      <c r="BA8" s="417"/>
      <c r="BB8" s="431"/>
      <c r="BC8" s="33"/>
      <c r="BD8" s="34"/>
      <c r="BE8" s="34"/>
      <c r="BF8" s="34"/>
      <c r="BG8" s="34"/>
      <c r="BH8" s="34"/>
      <c r="BI8" s="34"/>
    </row>
    <row r="9" spans="1:61" ht="46.5" customHeight="1" thickBot="1">
      <c r="A9" s="282" t="s">
        <v>49</v>
      </c>
      <c r="B9" s="283" t="s">
        <v>50</v>
      </c>
      <c r="C9" s="284" t="s">
        <v>51</v>
      </c>
      <c r="D9" s="283" t="s">
        <v>52</v>
      </c>
      <c r="E9" s="283" t="s">
        <v>53</v>
      </c>
      <c r="F9" s="284" t="s">
        <v>54</v>
      </c>
      <c r="G9" s="283" t="s">
        <v>55</v>
      </c>
      <c r="H9" s="285" t="s">
        <v>56</v>
      </c>
      <c r="I9" s="283" t="s">
        <v>57</v>
      </c>
      <c r="J9" s="286" t="s">
        <v>58</v>
      </c>
      <c r="K9" s="287" t="s">
        <v>59</v>
      </c>
      <c r="L9" s="287" t="s">
        <v>60</v>
      </c>
      <c r="M9" s="283" t="s">
        <v>61</v>
      </c>
      <c r="N9" s="284" t="s">
        <v>58</v>
      </c>
      <c r="O9" s="283" t="s">
        <v>62</v>
      </c>
      <c r="P9" s="288" t="s">
        <v>63</v>
      </c>
      <c r="Q9" s="283" t="s">
        <v>64</v>
      </c>
      <c r="R9" s="287" t="s">
        <v>65</v>
      </c>
      <c r="S9" s="432" t="s">
        <v>66</v>
      </c>
      <c r="T9" s="417"/>
      <c r="U9" s="417"/>
      <c r="V9" s="417"/>
      <c r="W9" s="417"/>
      <c r="X9" s="398"/>
      <c r="Y9" s="288" t="s">
        <v>67</v>
      </c>
      <c r="Z9" s="288" t="s">
        <v>68</v>
      </c>
      <c r="AA9" s="288" t="s">
        <v>58</v>
      </c>
      <c r="AB9" s="288" t="s">
        <v>69</v>
      </c>
      <c r="AC9" s="288" t="s">
        <v>58</v>
      </c>
      <c r="AD9" s="288" t="s">
        <v>70</v>
      </c>
      <c r="AE9" s="288" t="s">
        <v>71</v>
      </c>
      <c r="AF9" s="285" t="s">
        <v>72</v>
      </c>
      <c r="AG9" s="285" t="s">
        <v>73</v>
      </c>
      <c r="AH9" s="287" t="s">
        <v>74</v>
      </c>
      <c r="AI9" s="287" t="s">
        <v>75</v>
      </c>
      <c r="AJ9" s="285" t="s">
        <v>76</v>
      </c>
      <c r="AK9" s="418" t="s">
        <v>77</v>
      </c>
      <c r="AL9" s="398"/>
      <c r="AM9" s="419" t="s">
        <v>78</v>
      </c>
      <c r="AN9" s="398"/>
      <c r="AO9" s="420" t="s">
        <v>79</v>
      </c>
      <c r="AP9" s="398"/>
      <c r="AQ9" s="421" t="s">
        <v>80</v>
      </c>
      <c r="AR9" s="422"/>
      <c r="AS9" s="39" t="s">
        <v>81</v>
      </c>
      <c r="AT9" s="40" t="s">
        <v>82</v>
      </c>
      <c r="AU9" s="423" t="s">
        <v>47</v>
      </c>
      <c r="AV9" s="424"/>
      <c r="AW9" s="41" t="s">
        <v>81</v>
      </c>
      <c r="AX9" s="42" t="s">
        <v>82</v>
      </c>
      <c r="AY9" s="425" t="s">
        <v>83</v>
      </c>
      <c r="AZ9" s="424"/>
      <c r="BA9" s="43" t="s">
        <v>81</v>
      </c>
      <c r="BB9" s="289" t="s">
        <v>84</v>
      </c>
    </row>
    <row r="10" spans="1:61" ht="46.5" customHeight="1">
      <c r="A10" s="290"/>
      <c r="B10" s="45"/>
      <c r="C10" s="291"/>
      <c r="D10" s="291"/>
      <c r="E10" s="291"/>
      <c r="F10" s="291"/>
      <c r="G10" s="291"/>
      <c r="H10" s="292"/>
      <c r="I10" s="291"/>
      <c r="J10" s="291"/>
      <c r="K10" s="291"/>
      <c r="L10" s="291"/>
      <c r="M10" s="291"/>
      <c r="N10" s="291"/>
      <c r="O10" s="291"/>
      <c r="P10" s="291"/>
      <c r="Q10" s="291"/>
      <c r="R10" s="291"/>
      <c r="S10" s="293" t="s">
        <v>85</v>
      </c>
      <c r="T10" s="293" t="s">
        <v>86</v>
      </c>
      <c r="U10" s="293" t="s">
        <v>87</v>
      </c>
      <c r="V10" s="293" t="s">
        <v>88</v>
      </c>
      <c r="W10" s="293" t="s">
        <v>89</v>
      </c>
      <c r="X10" s="293" t="s">
        <v>90</v>
      </c>
      <c r="Y10" s="291"/>
      <c r="Z10" s="291"/>
      <c r="AA10" s="291"/>
      <c r="AB10" s="291"/>
      <c r="AC10" s="291"/>
      <c r="AD10" s="291"/>
      <c r="AE10" s="291"/>
      <c r="AF10" s="292"/>
      <c r="AG10" s="292"/>
      <c r="AH10" s="291"/>
      <c r="AI10" s="291"/>
      <c r="AJ10" s="292"/>
      <c r="AK10" s="294" t="s">
        <v>91</v>
      </c>
      <c r="AL10" s="295" t="s">
        <v>92</v>
      </c>
      <c r="AM10" s="294" t="s">
        <v>91</v>
      </c>
      <c r="AN10" s="295" t="s">
        <v>92</v>
      </c>
      <c r="AO10" s="296" t="s">
        <v>91</v>
      </c>
      <c r="AP10" s="297" t="s">
        <v>92</v>
      </c>
      <c r="AQ10" s="46" t="s">
        <v>93</v>
      </c>
      <c r="AR10" s="47" t="s">
        <v>94</v>
      </c>
      <c r="AS10" s="39" t="s">
        <v>93</v>
      </c>
      <c r="AT10" s="40" t="s">
        <v>93</v>
      </c>
      <c r="AU10" s="48" t="s">
        <v>93</v>
      </c>
      <c r="AV10" s="49" t="s">
        <v>94</v>
      </c>
      <c r="AW10" s="50" t="s">
        <v>93</v>
      </c>
      <c r="AX10" s="51" t="s">
        <v>93</v>
      </c>
      <c r="AY10" s="52" t="s">
        <v>93</v>
      </c>
      <c r="AZ10" s="53" t="s">
        <v>94</v>
      </c>
      <c r="BA10" s="54" t="s">
        <v>93</v>
      </c>
      <c r="BB10" s="298" t="s">
        <v>93</v>
      </c>
    </row>
    <row r="11" spans="1:61" ht="388.5" customHeight="1" thickBot="1">
      <c r="A11" s="299">
        <v>1</v>
      </c>
      <c r="B11" s="300" t="s">
        <v>95</v>
      </c>
      <c r="C11" s="57" t="s">
        <v>96</v>
      </c>
      <c r="D11" s="57" t="s">
        <v>97</v>
      </c>
      <c r="E11" s="57" t="s">
        <v>98</v>
      </c>
      <c r="F11" s="57" t="s">
        <v>99</v>
      </c>
      <c r="G11" s="57" t="s">
        <v>100</v>
      </c>
      <c r="H11" s="58">
        <v>12</v>
      </c>
      <c r="I11" s="59" t="str">
        <f t="shared" ref="I11:I13" si="0">IF(H11&lt;=0,"",IF(H11&lt;=2,"Muy Baja",IF(H11&lt;=24,"Baja",IF(H11&lt;=500,"Media",IF(H11&lt;=5000,"Alta","Muy Alta")))))</f>
        <v>Baja</v>
      </c>
      <c r="J11" s="60">
        <f t="shared" ref="J11:J13" si="1">IF(I11="","",IF(I11="Muy Baja",0.2,IF(I11="Baja",0.4,IF(I11="Media",0.6,IF(I11="Alta",0.8,IF(I11="Muy Alta",1,))))))</f>
        <v>0.4</v>
      </c>
      <c r="K11" s="60" t="s">
        <v>101</v>
      </c>
      <c r="L11" s="60"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59" t="str">
        <f ca="1">IF(OR(L11='Tabla Impacto'!$C$11,L11='Tabla Impacto'!$D$11),"Leve",IF(OR(L11='Tabla Impacto'!$C$12,L11='Tabla Impacto'!$D$12),"Menor",IF(OR(L11='Tabla Impacto'!$C$13,L11='Tabla Impacto'!$D$13),"Moderado",IF(OR(#REF!='Tabla Impacto'!$C$14,L11='Tabla Impacto'!$D$14),"Mayor",IF(OR(L11='Tabla Impacto'!$C$15,L33='Tabla Impacto'!$D$15),"Catastrófico","")))))</f>
        <v>Moderado</v>
      </c>
      <c r="N11" s="60">
        <f t="shared" ref="N11:N13" ca="1" si="2">IF(M11="","",IF(M11="Leve",0.2,IF(M11="Menor",0.4,IF(M11="Moderado",0.6,IF(M11="Mayor",0.8,IF(M11="Catastrófico",1,))))))</f>
        <v>0.6</v>
      </c>
      <c r="O11" s="61" t="str">
        <f t="shared" ref="O11:O13" ca="1"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58">
        <v>1</v>
      </c>
      <c r="Q11" s="62" t="s">
        <v>102</v>
      </c>
      <c r="R11" s="58" t="str">
        <f t="shared" ref="R11:R25" si="4">IF(OR(S11="Preventivo",S11="Detectivo"),"Probabilidad",IF(S11="Correctivo","Impacto",""))</f>
        <v>Probabilidad</v>
      </c>
      <c r="S11" s="63" t="s">
        <v>103</v>
      </c>
      <c r="T11" s="63" t="s">
        <v>104</v>
      </c>
      <c r="U11" s="64" t="str">
        <f t="shared" ref="U11:U57" si="5">IF(AND(S11="Preventivo",T11="Automático"),"50%",IF(AND(S11="Preventivo",T11="Manual"),"40%",IF(AND(S11="Detectivo",T11="Automático"),"40%",IF(AND(S11="Detectivo",T11="Manual"),"30%",IF(AND(S11="Correctivo",T11="Automático"),"35%",IF(AND(S11="Correctivo",T11="Manual"),"25%",""))))))</f>
        <v>40%</v>
      </c>
      <c r="V11" s="63" t="s">
        <v>105</v>
      </c>
      <c r="W11" s="63" t="s">
        <v>106</v>
      </c>
      <c r="X11" s="63" t="s">
        <v>107</v>
      </c>
      <c r="Y11" s="65">
        <f t="shared" ref="Y11:Y57" si="6">IFERROR(IF(R11="Probabilidad",(J11-(+J11*U11)),IF(R11="Impacto",J11,"")),"")</f>
        <v>0.24</v>
      </c>
      <c r="Z11" s="66" t="str">
        <f t="shared" ref="Z11:Z57" si="7">IFERROR(IF(Y11="","",IF(Y11&lt;=0.2,"Muy Baja",IF(Y11&lt;=0.4,"Baja",IF(Y11&lt;=0.6,"Media",IF(Y11&lt;=0.8,"Alta","Muy Alta"))))),"")</f>
        <v>Baja</v>
      </c>
      <c r="AA11" s="64">
        <f t="shared" ref="AA11:AA57" si="8">+Y11</f>
        <v>0.24</v>
      </c>
      <c r="AB11" s="66" t="str">
        <f t="shared" ref="AB11:AB57" ca="1" si="9">IFERROR(IF(AC11="","",IF(AC11&lt;=0.2,"Leve",IF(AC11&lt;=0.4,"Menor",IF(AC11&lt;=0.6,"Moderado",IF(AC11&lt;=0.8,"Mayor","Catastrófico"))))),"")</f>
        <v>Moderado</v>
      </c>
      <c r="AC11" s="64">
        <f t="shared" ref="AC11:AC57" ca="1" si="10">IFERROR(IF(R11="Impacto",(N11-(+N11*U11)),IF(R11="Probabilidad",N11,"")),"")</f>
        <v>0.6</v>
      </c>
      <c r="AD11" s="67" t="str">
        <f t="shared" ref="AD11:AD57" ca="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63" t="s">
        <v>108</v>
      </c>
      <c r="AF11" s="68" t="s">
        <v>109</v>
      </c>
      <c r="AG11" s="57" t="s">
        <v>110</v>
      </c>
      <c r="AH11" s="69">
        <v>44958</v>
      </c>
      <c r="AI11" s="357">
        <v>45291</v>
      </c>
      <c r="AJ11" s="70" t="s">
        <v>111</v>
      </c>
      <c r="AK11" s="58">
        <v>1</v>
      </c>
      <c r="AL11" s="71" t="s">
        <v>112</v>
      </c>
      <c r="AM11" s="58">
        <v>1</v>
      </c>
      <c r="AN11" s="72" t="s">
        <v>113</v>
      </c>
      <c r="AO11" s="58">
        <v>1</v>
      </c>
      <c r="AP11" s="73" t="s">
        <v>114</v>
      </c>
      <c r="AQ11" s="74"/>
      <c r="AR11" s="75"/>
      <c r="AS11" s="76"/>
      <c r="AT11" s="301"/>
      <c r="AU11" s="75"/>
      <c r="AV11" s="75"/>
      <c r="AW11" s="302"/>
      <c r="AX11" s="75"/>
      <c r="AY11" s="302"/>
      <c r="AZ11" s="77"/>
      <c r="BA11" s="303"/>
      <c r="BB11" s="304"/>
      <c r="BC11" s="1"/>
      <c r="BD11" s="1"/>
      <c r="BE11" s="1"/>
      <c r="BF11" s="1"/>
      <c r="BG11" s="1"/>
      <c r="BH11" s="1"/>
      <c r="BI11" s="1"/>
    </row>
    <row r="12" spans="1:61" ht="169.5" customHeight="1" thickBot="1">
      <c r="A12" s="299">
        <v>2</v>
      </c>
      <c r="B12" s="300" t="s">
        <v>95</v>
      </c>
      <c r="C12" s="57" t="s">
        <v>96</v>
      </c>
      <c r="D12" s="57" t="s">
        <v>115</v>
      </c>
      <c r="E12" s="57" t="s">
        <v>116</v>
      </c>
      <c r="F12" s="57" t="s">
        <v>117</v>
      </c>
      <c r="G12" s="57" t="s">
        <v>100</v>
      </c>
      <c r="H12" s="58">
        <v>4</v>
      </c>
      <c r="I12" s="59" t="str">
        <f t="shared" si="0"/>
        <v>Baja</v>
      </c>
      <c r="J12" s="60">
        <f t="shared" si="1"/>
        <v>0.4</v>
      </c>
      <c r="K12" s="60" t="s">
        <v>101</v>
      </c>
      <c r="L12" s="60"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59" t="str">
        <f ca="1">IF(OR(L12='Tabla Impacto'!$C$11,L12='Tabla Impacto'!$D$11),"Leve",IF(OR(L12='Tabla Impacto'!$C$12,L12='Tabla Impacto'!$D$12),"Menor",IF(OR(L12='Tabla Impacto'!$C$13,L12='Tabla Impacto'!$D$13),"Moderado",IF(OR(#REF!='Tabla Impacto'!$C$14,L12='Tabla Impacto'!$D$14),"Mayor",IF(OR(L12='Tabla Impacto'!$C$15,L36='Tabla Impacto'!$D$15),"Catastrófico","")))))</f>
        <v>Moderado</v>
      </c>
      <c r="N12" s="60">
        <f t="shared" ca="1" si="2"/>
        <v>0.6</v>
      </c>
      <c r="O12" s="61" t="str">
        <f t="shared" ca="1" si="3"/>
        <v>Moderado</v>
      </c>
      <c r="P12" s="58">
        <v>1</v>
      </c>
      <c r="Q12" s="62" t="s">
        <v>118</v>
      </c>
      <c r="R12" s="58" t="str">
        <f t="shared" si="4"/>
        <v>Probabilidad</v>
      </c>
      <c r="S12" s="63" t="s">
        <v>103</v>
      </c>
      <c r="T12" s="63" t="s">
        <v>104</v>
      </c>
      <c r="U12" s="64" t="str">
        <f t="shared" si="5"/>
        <v>40%</v>
      </c>
      <c r="V12" s="63" t="s">
        <v>105</v>
      </c>
      <c r="W12" s="63" t="s">
        <v>106</v>
      </c>
      <c r="X12" s="63" t="s">
        <v>107</v>
      </c>
      <c r="Y12" s="65">
        <f t="shared" si="6"/>
        <v>0.24</v>
      </c>
      <c r="Z12" s="66" t="str">
        <f t="shared" si="7"/>
        <v>Baja</v>
      </c>
      <c r="AA12" s="64">
        <f t="shared" si="8"/>
        <v>0.24</v>
      </c>
      <c r="AB12" s="66" t="str">
        <f t="shared" ca="1" si="9"/>
        <v>Moderado</v>
      </c>
      <c r="AC12" s="64">
        <f t="shared" ca="1" si="10"/>
        <v>0.6</v>
      </c>
      <c r="AD12" s="67" t="str">
        <f t="shared" ca="1" si="11"/>
        <v>Moderado</v>
      </c>
      <c r="AE12" s="63" t="s">
        <v>108</v>
      </c>
      <c r="AF12" s="78" t="s">
        <v>119</v>
      </c>
      <c r="AG12" s="57" t="s">
        <v>120</v>
      </c>
      <c r="AH12" s="69">
        <v>44958</v>
      </c>
      <c r="AI12" s="357">
        <v>45291</v>
      </c>
      <c r="AJ12" s="70" t="s">
        <v>111</v>
      </c>
      <c r="AK12" s="58">
        <v>1</v>
      </c>
      <c r="AL12" s="71" t="s">
        <v>112</v>
      </c>
      <c r="AM12" s="58">
        <v>1</v>
      </c>
      <c r="AN12" s="72" t="s">
        <v>113</v>
      </c>
      <c r="AO12" s="58">
        <v>1</v>
      </c>
      <c r="AP12" s="73" t="s">
        <v>114</v>
      </c>
      <c r="AQ12" s="74"/>
      <c r="AR12" s="79"/>
      <c r="AS12" s="80"/>
      <c r="AT12" s="305"/>
      <c r="AU12" s="75"/>
      <c r="AV12" s="75"/>
      <c r="AW12" s="302"/>
      <c r="AX12" s="75"/>
      <c r="AY12" s="264"/>
      <c r="AZ12" s="77"/>
      <c r="BA12" s="303"/>
      <c r="BB12" s="304"/>
      <c r="BC12" s="1"/>
      <c r="BD12" s="1"/>
      <c r="BE12" s="1"/>
      <c r="BF12" s="1"/>
      <c r="BG12" s="1"/>
      <c r="BH12" s="1"/>
      <c r="BI12" s="1"/>
    </row>
    <row r="13" spans="1:61" ht="135" customHeight="1" thickBot="1">
      <c r="A13" s="299">
        <v>3</v>
      </c>
      <c r="B13" s="300" t="s">
        <v>121</v>
      </c>
      <c r="C13" s="57" t="s">
        <v>122</v>
      </c>
      <c r="D13" s="57" t="s">
        <v>123</v>
      </c>
      <c r="E13" s="57" t="s">
        <v>124</v>
      </c>
      <c r="F13" s="57" t="s">
        <v>125</v>
      </c>
      <c r="G13" s="57" t="s">
        <v>100</v>
      </c>
      <c r="H13" s="58">
        <v>12</v>
      </c>
      <c r="I13" s="59" t="str">
        <f t="shared" si="0"/>
        <v>Baja</v>
      </c>
      <c r="J13" s="60">
        <f t="shared" si="1"/>
        <v>0.4</v>
      </c>
      <c r="K13" s="60" t="s">
        <v>101</v>
      </c>
      <c r="L13" s="60"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59" t="str">
        <f ca="1">IF(OR(L13='Tabla Impacto'!$C$11,L13='Tabla Impacto'!$D$11),"Leve",IF(OR(L13='Tabla Impacto'!$C$12,L13='Tabla Impacto'!$D$12),"Menor",IF(OR(L13='Tabla Impacto'!$C$13,L13='Tabla Impacto'!$D$13),"Moderado",IF(OR(#REF!='Tabla Impacto'!$C$14,L13='Tabla Impacto'!$D$14),"Mayor",IF(OR(L13='Tabla Impacto'!$C$15,L3='Tabla Impacto'!$D$15),"Catastrófico","")))))</f>
        <v>Moderado</v>
      </c>
      <c r="N13" s="60">
        <f t="shared" ca="1" si="2"/>
        <v>0.6</v>
      </c>
      <c r="O13" s="61" t="str">
        <f t="shared" ca="1" si="3"/>
        <v>Moderado</v>
      </c>
      <c r="P13" s="58">
        <v>1</v>
      </c>
      <c r="Q13" s="82" t="s">
        <v>126</v>
      </c>
      <c r="R13" s="58" t="str">
        <f t="shared" si="4"/>
        <v>Probabilidad</v>
      </c>
      <c r="S13" s="63" t="s">
        <v>103</v>
      </c>
      <c r="T13" s="63" t="s">
        <v>104</v>
      </c>
      <c r="U13" s="64" t="str">
        <f t="shared" si="5"/>
        <v>40%</v>
      </c>
      <c r="V13" s="63" t="s">
        <v>105</v>
      </c>
      <c r="W13" s="63" t="s">
        <v>106</v>
      </c>
      <c r="X13" s="63" t="s">
        <v>107</v>
      </c>
      <c r="Y13" s="65">
        <f t="shared" si="6"/>
        <v>0.24</v>
      </c>
      <c r="Z13" s="66" t="str">
        <f t="shared" si="7"/>
        <v>Baja</v>
      </c>
      <c r="AA13" s="64">
        <f t="shared" si="8"/>
        <v>0.24</v>
      </c>
      <c r="AB13" s="66" t="str">
        <f t="shared" ca="1" si="9"/>
        <v>Moderado</v>
      </c>
      <c r="AC13" s="64">
        <f t="shared" ca="1" si="10"/>
        <v>0.6</v>
      </c>
      <c r="AD13" s="67" t="str">
        <f t="shared" ca="1" si="11"/>
        <v>Moderado</v>
      </c>
      <c r="AE13" s="63" t="s">
        <v>108</v>
      </c>
      <c r="AF13" s="68" t="s">
        <v>127</v>
      </c>
      <c r="AG13" s="57" t="s">
        <v>128</v>
      </c>
      <c r="AH13" s="69">
        <v>44958</v>
      </c>
      <c r="AI13" s="357">
        <v>45291</v>
      </c>
      <c r="AJ13" s="70" t="s">
        <v>129</v>
      </c>
      <c r="AK13" s="58">
        <v>1</v>
      </c>
      <c r="AL13" s="71" t="s">
        <v>130</v>
      </c>
      <c r="AM13" s="58">
        <v>1</v>
      </c>
      <c r="AN13" s="72" t="s">
        <v>113</v>
      </c>
      <c r="AO13" s="58">
        <v>1</v>
      </c>
      <c r="AP13" s="73" t="s">
        <v>114</v>
      </c>
      <c r="AQ13" s="75"/>
      <c r="AR13" s="83"/>
      <c r="AS13" s="75"/>
      <c r="AT13" s="74"/>
      <c r="AU13" s="75"/>
      <c r="AV13" s="75"/>
      <c r="AW13" s="302"/>
      <c r="AX13" s="75"/>
      <c r="AY13" s="75"/>
      <c r="AZ13" s="84"/>
      <c r="BA13" s="303"/>
      <c r="BB13" s="304"/>
    </row>
    <row r="14" spans="1:61" ht="171" customHeight="1" thickBot="1">
      <c r="A14" s="306"/>
      <c r="B14" s="307"/>
      <c r="C14" s="85"/>
      <c r="D14" s="85"/>
      <c r="E14" s="85"/>
      <c r="F14" s="85"/>
      <c r="G14" s="85"/>
      <c r="H14" s="85"/>
      <c r="I14" s="85"/>
      <c r="J14" s="85"/>
      <c r="K14" s="85"/>
      <c r="L14" s="85"/>
      <c r="M14" s="85"/>
      <c r="N14" s="85"/>
      <c r="O14" s="85"/>
      <c r="P14" s="58">
        <v>2</v>
      </c>
      <c r="Q14" s="62" t="s">
        <v>131</v>
      </c>
      <c r="R14" s="58" t="str">
        <f t="shared" si="4"/>
        <v>Probabilidad</v>
      </c>
      <c r="S14" s="63" t="s">
        <v>132</v>
      </c>
      <c r="T14" s="63" t="s">
        <v>104</v>
      </c>
      <c r="U14" s="64" t="str">
        <f t="shared" si="5"/>
        <v>30%</v>
      </c>
      <c r="V14" s="63" t="s">
        <v>105</v>
      </c>
      <c r="W14" s="63" t="s">
        <v>106</v>
      </c>
      <c r="X14" s="63" t="s">
        <v>107</v>
      </c>
      <c r="Y14" s="65">
        <f t="shared" si="6"/>
        <v>0</v>
      </c>
      <c r="Z14" s="66" t="str">
        <f t="shared" si="7"/>
        <v>Muy Baja</v>
      </c>
      <c r="AA14" s="64">
        <f t="shared" si="8"/>
        <v>0</v>
      </c>
      <c r="AB14" s="66" t="str">
        <f t="shared" si="9"/>
        <v>Leve</v>
      </c>
      <c r="AC14" s="64">
        <f t="shared" si="10"/>
        <v>0</v>
      </c>
      <c r="AD14" s="67" t="str">
        <f t="shared" si="11"/>
        <v>Bajo</v>
      </c>
      <c r="AE14" s="63" t="s">
        <v>108</v>
      </c>
      <c r="AF14" s="68" t="s">
        <v>131</v>
      </c>
      <c r="AG14" s="57" t="s">
        <v>120</v>
      </c>
      <c r="AH14" s="69">
        <v>44958</v>
      </c>
      <c r="AI14" s="357">
        <v>45291</v>
      </c>
      <c r="AJ14" s="70" t="s">
        <v>133</v>
      </c>
      <c r="AK14" s="58">
        <v>2</v>
      </c>
      <c r="AL14" s="71" t="s">
        <v>134</v>
      </c>
      <c r="AM14" s="58">
        <v>2</v>
      </c>
      <c r="AN14" s="72" t="s">
        <v>113</v>
      </c>
      <c r="AO14" s="58">
        <v>2</v>
      </c>
      <c r="AP14" s="73" t="s">
        <v>114</v>
      </c>
      <c r="AQ14" s="75"/>
      <c r="AR14" s="83"/>
      <c r="AS14" s="75"/>
      <c r="AT14" s="74"/>
      <c r="AU14" s="75"/>
      <c r="AV14" s="264"/>
      <c r="AW14" s="302"/>
      <c r="AX14" s="75"/>
      <c r="AY14" s="264"/>
      <c r="AZ14" s="308"/>
      <c r="BA14" s="303"/>
      <c r="BB14" s="304"/>
    </row>
    <row r="15" spans="1:61" ht="135" customHeight="1" thickBot="1">
      <c r="A15" s="290"/>
      <c r="B15" s="86"/>
      <c r="C15" s="85"/>
      <c r="D15" s="85"/>
      <c r="E15" s="85"/>
      <c r="F15" s="85"/>
      <c r="G15" s="85"/>
      <c r="H15" s="85"/>
      <c r="I15" s="85"/>
      <c r="J15" s="85"/>
      <c r="K15" s="85"/>
      <c r="L15" s="85"/>
      <c r="M15" s="85"/>
      <c r="N15" s="85"/>
      <c r="O15" s="85"/>
      <c r="P15" s="58">
        <v>3</v>
      </c>
      <c r="Q15" s="82" t="s">
        <v>135</v>
      </c>
      <c r="R15" s="58" t="str">
        <f t="shared" si="4"/>
        <v>Probabilidad</v>
      </c>
      <c r="S15" s="63" t="s">
        <v>103</v>
      </c>
      <c r="T15" s="63" t="s">
        <v>104</v>
      </c>
      <c r="U15" s="64" t="str">
        <f t="shared" si="5"/>
        <v>40%</v>
      </c>
      <c r="V15" s="63" t="s">
        <v>105</v>
      </c>
      <c r="W15" s="63" t="s">
        <v>106</v>
      </c>
      <c r="X15" s="63" t="s">
        <v>107</v>
      </c>
      <c r="Y15" s="65">
        <f t="shared" si="6"/>
        <v>0</v>
      </c>
      <c r="Z15" s="66" t="str">
        <f t="shared" si="7"/>
        <v>Muy Baja</v>
      </c>
      <c r="AA15" s="64">
        <f t="shared" si="8"/>
        <v>0</v>
      </c>
      <c r="AB15" s="66" t="str">
        <f t="shared" si="9"/>
        <v>Leve</v>
      </c>
      <c r="AC15" s="64">
        <f t="shared" si="10"/>
        <v>0</v>
      </c>
      <c r="AD15" s="67" t="str">
        <f t="shared" si="11"/>
        <v>Bajo</v>
      </c>
      <c r="AE15" s="63" t="s">
        <v>108</v>
      </c>
      <c r="AF15" s="68" t="s">
        <v>136</v>
      </c>
      <c r="AG15" s="57" t="s">
        <v>128</v>
      </c>
      <c r="AH15" s="69">
        <v>44958</v>
      </c>
      <c r="AI15" s="357">
        <v>45291</v>
      </c>
      <c r="AJ15" s="70" t="s">
        <v>137</v>
      </c>
      <c r="AK15" s="58">
        <v>3</v>
      </c>
      <c r="AL15" s="71" t="s">
        <v>138</v>
      </c>
      <c r="AM15" s="58">
        <v>3</v>
      </c>
      <c r="AN15" s="72" t="s">
        <v>113</v>
      </c>
      <c r="AO15" s="58">
        <v>3</v>
      </c>
      <c r="AP15" s="73" t="s">
        <v>114</v>
      </c>
      <c r="AQ15" s="87"/>
      <c r="AR15" s="83"/>
      <c r="AS15" s="75"/>
      <c r="AT15" s="74"/>
      <c r="AU15" s="87"/>
      <c r="AV15" s="309"/>
      <c r="AW15" s="302"/>
      <c r="AX15" s="75"/>
      <c r="AY15" s="75"/>
      <c r="AZ15" s="310"/>
      <c r="BA15" s="303"/>
      <c r="BB15" s="304"/>
    </row>
    <row r="16" spans="1:61" ht="141.75" customHeight="1" thickBot="1">
      <c r="A16" s="311">
        <v>4</v>
      </c>
      <c r="B16" s="312" t="s">
        <v>20</v>
      </c>
      <c r="C16" s="57" t="s">
        <v>122</v>
      </c>
      <c r="D16" s="57" t="s">
        <v>139</v>
      </c>
      <c r="E16" s="57" t="s">
        <v>140</v>
      </c>
      <c r="F16" s="57" t="s">
        <v>141</v>
      </c>
      <c r="G16" s="57" t="s">
        <v>142</v>
      </c>
      <c r="H16" s="58">
        <v>12</v>
      </c>
      <c r="I16" s="59" t="str">
        <f t="shared" ref="I16:I17" si="12">IF(H16&lt;=0,"",IF(H16&lt;=2,"Muy Baja",IF(H16&lt;=24,"Baja",IF(H16&lt;=500,"Media",IF(H16&lt;=5000,"Alta","Muy Alta")))))</f>
        <v>Baja</v>
      </c>
      <c r="J16" s="60">
        <f t="shared" ref="J16:J17" si="13">IF(I16="","",IF(I16="Muy Baja",0.2,IF(I16="Baja",0.4,IF(I16="Media",0.6,IF(I16="Alta",0.8,IF(I16="Muy Alta",1,))))))</f>
        <v>0.4</v>
      </c>
      <c r="K16" s="57" t="s">
        <v>101</v>
      </c>
      <c r="L16" s="60"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59" t="str">
        <f ca="1">IF(OR(L16='Tabla Impacto'!$C$11,L16='Tabla Impacto'!$D$11),"Leve",IF(OR(L16='Tabla Impacto'!$C$12,L16='Tabla Impacto'!$D$12),"Menor",IF(OR(L16='Tabla Impacto'!$C$13,L16='Tabla Impacto'!$D$13),"Moderado",IF(OR(#REF!='Tabla Impacto'!$C$14,L16='Tabla Impacto'!$D$14),"Mayor",IF(OR(L16='Tabla Impacto'!$C$15,L39='Tabla Impacto'!$D$15),"Catastrófico","")))))</f>
        <v>Moderado</v>
      </c>
      <c r="N16" s="60">
        <f t="shared" ref="N16:N17" ca="1" si="14">IF(M16="","",IF(M16="Leve",0.2,IF(M16="Menor",0.4,IF(M16="Moderado",0.6,IF(M16="Mayor",0.8,IF(M16="Catastrófico",1,))))))</f>
        <v>0.6</v>
      </c>
      <c r="O16" s="61" t="str">
        <f t="shared" ref="O16:O17" ca="1"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58">
        <v>1</v>
      </c>
      <c r="Q16" s="78" t="s">
        <v>143</v>
      </c>
      <c r="R16" s="58" t="str">
        <f t="shared" si="4"/>
        <v>Probabilidad</v>
      </c>
      <c r="S16" s="63" t="s">
        <v>103</v>
      </c>
      <c r="T16" s="63" t="s">
        <v>104</v>
      </c>
      <c r="U16" s="64" t="str">
        <f t="shared" si="5"/>
        <v>40%</v>
      </c>
      <c r="V16" s="63" t="s">
        <v>105</v>
      </c>
      <c r="W16" s="63" t="s">
        <v>106</v>
      </c>
      <c r="X16" s="63" t="s">
        <v>107</v>
      </c>
      <c r="Y16" s="65">
        <f t="shared" si="6"/>
        <v>0.24</v>
      </c>
      <c r="Z16" s="66" t="str">
        <f t="shared" si="7"/>
        <v>Baja</v>
      </c>
      <c r="AA16" s="64">
        <f t="shared" si="8"/>
        <v>0.24</v>
      </c>
      <c r="AB16" s="66" t="str">
        <f t="shared" ca="1" si="9"/>
        <v>Moderado</v>
      </c>
      <c r="AC16" s="64">
        <f t="shared" ca="1" si="10"/>
        <v>0.6</v>
      </c>
      <c r="AD16" s="67" t="str">
        <f t="shared" ca="1" si="11"/>
        <v>Moderado</v>
      </c>
      <c r="AE16" s="63" t="s">
        <v>108</v>
      </c>
      <c r="AF16" s="68" t="s">
        <v>144</v>
      </c>
      <c r="AG16" s="57" t="s">
        <v>128</v>
      </c>
      <c r="AH16" s="69">
        <v>45017</v>
      </c>
      <c r="AI16" s="357">
        <v>45291</v>
      </c>
      <c r="AJ16" s="57" t="s">
        <v>145</v>
      </c>
      <c r="AK16" s="58">
        <v>1</v>
      </c>
      <c r="AL16" s="71" t="s">
        <v>146</v>
      </c>
      <c r="AM16" s="58">
        <v>1</v>
      </c>
      <c r="AN16" s="72" t="s">
        <v>113</v>
      </c>
      <c r="AO16" s="58">
        <v>1</v>
      </c>
      <c r="AP16" s="73" t="s">
        <v>114</v>
      </c>
      <c r="AQ16" s="87"/>
      <c r="AR16" s="83"/>
      <c r="AS16" s="75"/>
      <c r="AT16" s="74"/>
      <c r="AU16" s="75"/>
      <c r="AV16" s="88"/>
      <c r="AW16" s="302"/>
      <c r="AX16" s="89"/>
      <c r="AY16" s="75"/>
      <c r="AZ16" s="79"/>
      <c r="BA16" s="303"/>
      <c r="BB16" s="304"/>
    </row>
    <row r="17" spans="1:61" ht="198.75" customHeight="1" thickBot="1">
      <c r="A17" s="299">
        <v>5</v>
      </c>
      <c r="B17" s="300" t="s">
        <v>21</v>
      </c>
      <c r="C17" s="57" t="s">
        <v>122</v>
      </c>
      <c r="D17" s="57" t="s">
        <v>147</v>
      </c>
      <c r="E17" s="57" t="s">
        <v>148</v>
      </c>
      <c r="F17" s="57" t="s">
        <v>149</v>
      </c>
      <c r="G17" s="57" t="s">
        <v>100</v>
      </c>
      <c r="H17" s="58">
        <v>365</v>
      </c>
      <c r="I17" s="59" t="str">
        <f t="shared" si="12"/>
        <v>Media</v>
      </c>
      <c r="J17" s="60">
        <f t="shared" si="13"/>
        <v>0.6</v>
      </c>
      <c r="K17" s="60" t="s">
        <v>101</v>
      </c>
      <c r="L17" s="60"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59" t="str">
        <f ca="1">IF(OR(L17='Tabla Impacto'!$C$11,L17='Tabla Impacto'!$D$11),"Leve",IF(OR(L17='Tabla Impacto'!$C$12,L17='Tabla Impacto'!$D$12),"Menor",IF(OR(L17='Tabla Impacto'!$C$13,L17='Tabla Impacto'!$D$13),"Moderado",IF(OR(L13='Tabla Impacto'!$C$14,L17='Tabla Impacto'!$D$14),"Mayor",IF(OR(L17='Tabla Impacto'!$C$15,#REF!='Tabla Impacto'!$D$15),"Catastrófico","")))))</f>
        <v>Moderado</v>
      </c>
      <c r="N17" s="60">
        <f t="shared" ca="1" si="14"/>
        <v>0.6</v>
      </c>
      <c r="O17" s="61" t="str">
        <f t="shared" ca="1" si="15"/>
        <v>Moderado</v>
      </c>
      <c r="P17" s="58">
        <v>1</v>
      </c>
      <c r="Q17" s="259" t="s">
        <v>150</v>
      </c>
      <c r="R17" s="58" t="str">
        <f t="shared" si="4"/>
        <v>Probabilidad</v>
      </c>
      <c r="S17" s="63" t="s">
        <v>103</v>
      </c>
      <c r="T17" s="63" t="s">
        <v>104</v>
      </c>
      <c r="U17" s="64" t="str">
        <f t="shared" si="5"/>
        <v>40%</v>
      </c>
      <c r="V17" s="63" t="s">
        <v>105</v>
      </c>
      <c r="W17" s="63" t="s">
        <v>106</v>
      </c>
      <c r="X17" s="63" t="s">
        <v>107</v>
      </c>
      <c r="Y17" s="65">
        <f t="shared" si="6"/>
        <v>0.36</v>
      </c>
      <c r="Z17" s="66" t="str">
        <f t="shared" si="7"/>
        <v>Baja</v>
      </c>
      <c r="AA17" s="64">
        <f t="shared" si="8"/>
        <v>0.36</v>
      </c>
      <c r="AB17" s="66" t="str">
        <f t="shared" ca="1" si="9"/>
        <v>Moderado</v>
      </c>
      <c r="AC17" s="64">
        <f t="shared" ca="1" si="10"/>
        <v>0.6</v>
      </c>
      <c r="AD17" s="67" t="str">
        <f t="shared" ca="1" si="11"/>
        <v>Moderado</v>
      </c>
      <c r="AE17" s="63" t="s">
        <v>108</v>
      </c>
      <c r="AF17" s="68" t="s">
        <v>151</v>
      </c>
      <c r="AG17" s="57" t="s">
        <v>128</v>
      </c>
      <c r="AH17" s="69">
        <v>45017</v>
      </c>
      <c r="AI17" s="357">
        <v>45291</v>
      </c>
      <c r="AJ17" s="82" t="s">
        <v>152</v>
      </c>
      <c r="AK17" s="58">
        <v>1</v>
      </c>
      <c r="AL17" s="71" t="s">
        <v>153</v>
      </c>
      <c r="AM17" s="58">
        <v>1</v>
      </c>
      <c r="AN17" s="72" t="s">
        <v>113</v>
      </c>
      <c r="AO17" s="58">
        <v>1</v>
      </c>
      <c r="AP17" s="73" t="s">
        <v>114</v>
      </c>
      <c r="AQ17" s="87"/>
      <c r="AR17" s="83"/>
      <c r="AS17" s="75"/>
      <c r="AT17" s="74"/>
      <c r="AU17" s="90"/>
      <c r="AV17" s="91"/>
      <c r="AW17" s="302"/>
      <c r="AX17" s="75"/>
      <c r="AY17" s="87"/>
      <c r="AZ17" s="79"/>
      <c r="BA17" s="303"/>
      <c r="BB17" s="304"/>
    </row>
    <row r="18" spans="1:61" ht="201" customHeight="1" thickBot="1">
      <c r="A18" s="313"/>
      <c r="B18" s="314"/>
      <c r="C18" s="57"/>
      <c r="D18" s="57"/>
      <c r="E18" s="57"/>
      <c r="F18" s="57"/>
      <c r="G18" s="57"/>
      <c r="H18" s="58"/>
      <c r="I18" s="59"/>
      <c r="J18" s="60"/>
      <c r="K18" s="60"/>
      <c r="L18" s="60"/>
      <c r="M18" s="59"/>
      <c r="N18" s="60"/>
      <c r="O18" s="61"/>
      <c r="P18" s="58">
        <v>2</v>
      </c>
      <c r="Q18" s="260" t="s">
        <v>154</v>
      </c>
      <c r="R18" s="58" t="str">
        <f t="shared" si="4"/>
        <v>Probabilidad</v>
      </c>
      <c r="S18" s="63" t="s">
        <v>103</v>
      </c>
      <c r="T18" s="63" t="s">
        <v>104</v>
      </c>
      <c r="U18" s="64" t="str">
        <f t="shared" si="5"/>
        <v>40%</v>
      </c>
      <c r="V18" s="63" t="s">
        <v>105</v>
      </c>
      <c r="W18" s="63" t="s">
        <v>106</v>
      </c>
      <c r="X18" s="63" t="s">
        <v>107</v>
      </c>
      <c r="Y18" s="65">
        <f t="shared" si="6"/>
        <v>0</v>
      </c>
      <c r="Z18" s="66" t="str">
        <f t="shared" si="7"/>
        <v>Muy Baja</v>
      </c>
      <c r="AA18" s="64">
        <f t="shared" si="8"/>
        <v>0</v>
      </c>
      <c r="AB18" s="66" t="str">
        <f t="shared" si="9"/>
        <v>Leve</v>
      </c>
      <c r="AC18" s="64">
        <f t="shared" si="10"/>
        <v>0</v>
      </c>
      <c r="AD18" s="67" t="str">
        <f t="shared" si="11"/>
        <v>Bajo</v>
      </c>
      <c r="AE18" s="63" t="s">
        <v>108</v>
      </c>
      <c r="AF18" s="68" t="s">
        <v>155</v>
      </c>
      <c r="AG18" s="58" t="s">
        <v>156</v>
      </c>
      <c r="AH18" s="69">
        <v>45017</v>
      </c>
      <c r="AI18" s="357">
        <v>45291</v>
      </c>
      <c r="AJ18" s="92" t="s">
        <v>157</v>
      </c>
      <c r="AK18" s="58">
        <v>2</v>
      </c>
      <c r="AL18" s="72" t="s">
        <v>158</v>
      </c>
      <c r="AM18" s="58">
        <v>2</v>
      </c>
      <c r="AN18" s="72" t="s">
        <v>113</v>
      </c>
      <c r="AO18" s="58">
        <v>2</v>
      </c>
      <c r="AP18" s="73" t="s">
        <v>114</v>
      </c>
      <c r="AQ18" s="75"/>
      <c r="AR18" s="84"/>
      <c r="AS18" s="75"/>
      <c r="AT18" s="93"/>
      <c r="AU18" s="90"/>
      <c r="AV18" s="91"/>
      <c r="AW18" s="302"/>
      <c r="AX18" s="75"/>
      <c r="AY18" s="90"/>
      <c r="AZ18" s="94"/>
      <c r="BA18" s="303"/>
      <c r="BB18" s="304"/>
    </row>
    <row r="19" spans="1:61" ht="104.25" customHeight="1" thickBot="1">
      <c r="A19" s="313"/>
      <c r="B19" s="314"/>
      <c r="C19" s="57"/>
      <c r="D19" s="57"/>
      <c r="E19" s="57"/>
      <c r="F19" s="57"/>
      <c r="G19" s="57"/>
      <c r="H19" s="58"/>
      <c r="I19" s="59"/>
      <c r="J19" s="60"/>
      <c r="K19" s="60"/>
      <c r="L19" s="60"/>
      <c r="M19" s="59"/>
      <c r="N19" s="60"/>
      <c r="O19" s="61"/>
      <c r="P19" s="58">
        <v>3</v>
      </c>
      <c r="Q19" s="260" t="s">
        <v>159</v>
      </c>
      <c r="R19" s="58" t="str">
        <f t="shared" si="4"/>
        <v>Probabilidad</v>
      </c>
      <c r="S19" s="63" t="s">
        <v>103</v>
      </c>
      <c r="T19" s="63" t="s">
        <v>104</v>
      </c>
      <c r="U19" s="64" t="str">
        <f t="shared" si="5"/>
        <v>40%</v>
      </c>
      <c r="V19" s="63" t="s">
        <v>105</v>
      </c>
      <c r="W19" s="63" t="s">
        <v>106</v>
      </c>
      <c r="X19" s="63" t="s">
        <v>107</v>
      </c>
      <c r="Y19" s="65">
        <f t="shared" si="6"/>
        <v>0</v>
      </c>
      <c r="Z19" s="66" t="str">
        <f t="shared" si="7"/>
        <v>Muy Baja</v>
      </c>
      <c r="AA19" s="64">
        <f t="shared" si="8"/>
        <v>0</v>
      </c>
      <c r="AB19" s="66" t="str">
        <f t="shared" si="9"/>
        <v>Leve</v>
      </c>
      <c r="AC19" s="64">
        <f t="shared" si="10"/>
        <v>0</v>
      </c>
      <c r="AD19" s="67" t="str">
        <f t="shared" si="11"/>
        <v>Bajo</v>
      </c>
      <c r="AE19" s="63" t="s">
        <v>108</v>
      </c>
      <c r="AF19" s="68" t="s">
        <v>159</v>
      </c>
      <c r="AG19" s="57" t="s">
        <v>128</v>
      </c>
      <c r="AH19" s="69">
        <v>45017</v>
      </c>
      <c r="AI19" s="357">
        <v>45291</v>
      </c>
      <c r="AJ19" s="92" t="s">
        <v>160</v>
      </c>
      <c r="AK19" s="58">
        <v>3</v>
      </c>
      <c r="AL19" s="72" t="s">
        <v>161</v>
      </c>
      <c r="AM19" s="58">
        <v>3</v>
      </c>
      <c r="AN19" s="72" t="s">
        <v>113</v>
      </c>
      <c r="AO19" s="58">
        <v>3</v>
      </c>
      <c r="AP19" s="73" t="s">
        <v>114</v>
      </c>
      <c r="AQ19" s="75"/>
      <c r="AR19" s="83"/>
      <c r="AS19" s="75"/>
      <c r="AT19" s="93"/>
      <c r="AU19" s="95"/>
      <c r="AV19" s="96"/>
      <c r="AW19" s="302"/>
      <c r="AX19" s="75"/>
      <c r="AY19" s="95"/>
      <c r="AZ19" s="96"/>
      <c r="BA19" s="303"/>
      <c r="BB19" s="304"/>
    </row>
    <row r="20" spans="1:61" ht="203.25" customHeight="1" thickBot="1">
      <c r="A20" s="313"/>
      <c r="B20" s="314"/>
      <c r="C20" s="57"/>
      <c r="D20" s="57"/>
      <c r="E20" s="57"/>
      <c r="F20" s="57"/>
      <c r="G20" s="57"/>
      <c r="H20" s="58"/>
      <c r="I20" s="59"/>
      <c r="J20" s="60"/>
      <c r="K20" s="60"/>
      <c r="L20" s="60"/>
      <c r="M20" s="59"/>
      <c r="N20" s="60"/>
      <c r="O20" s="61"/>
      <c r="P20" s="58">
        <v>4</v>
      </c>
      <c r="Q20" s="260" t="s">
        <v>162</v>
      </c>
      <c r="R20" s="58" t="str">
        <f t="shared" si="4"/>
        <v>Probabilidad</v>
      </c>
      <c r="S20" s="63" t="s">
        <v>132</v>
      </c>
      <c r="T20" s="63" t="s">
        <v>104</v>
      </c>
      <c r="U20" s="64" t="str">
        <f t="shared" si="5"/>
        <v>30%</v>
      </c>
      <c r="V20" s="63" t="s">
        <v>105</v>
      </c>
      <c r="W20" s="63" t="s">
        <v>106</v>
      </c>
      <c r="X20" s="63" t="s">
        <v>107</v>
      </c>
      <c r="Y20" s="65">
        <f t="shared" si="6"/>
        <v>0</v>
      </c>
      <c r="Z20" s="66" t="str">
        <f t="shared" si="7"/>
        <v>Muy Baja</v>
      </c>
      <c r="AA20" s="64">
        <f t="shared" si="8"/>
        <v>0</v>
      </c>
      <c r="AB20" s="66" t="str">
        <f t="shared" si="9"/>
        <v>Leve</v>
      </c>
      <c r="AC20" s="64">
        <f t="shared" si="10"/>
        <v>0</v>
      </c>
      <c r="AD20" s="67" t="str">
        <f t="shared" si="11"/>
        <v>Bajo</v>
      </c>
      <c r="AE20" s="63" t="s">
        <v>108</v>
      </c>
      <c r="AF20" s="68" t="s">
        <v>163</v>
      </c>
      <c r="AG20" s="58" t="s">
        <v>120</v>
      </c>
      <c r="AH20" s="69">
        <v>45017</v>
      </c>
      <c r="AI20" s="357">
        <v>45291</v>
      </c>
      <c r="AJ20" s="97" t="s">
        <v>133</v>
      </c>
      <c r="AK20" s="58">
        <v>4</v>
      </c>
      <c r="AL20" s="72" t="s">
        <v>164</v>
      </c>
      <c r="AM20" s="58">
        <v>4</v>
      </c>
      <c r="AN20" s="72" t="s">
        <v>113</v>
      </c>
      <c r="AO20" s="58">
        <v>4</v>
      </c>
      <c r="AP20" s="73" t="s">
        <v>114</v>
      </c>
      <c r="AQ20" s="75"/>
      <c r="AR20" s="83"/>
      <c r="AS20" s="75"/>
      <c r="AT20" s="93"/>
      <c r="AU20" s="75"/>
      <c r="AV20" s="75"/>
      <c r="AW20" s="302"/>
      <c r="AX20" s="75"/>
      <c r="AY20" s="75"/>
      <c r="AZ20" s="75"/>
      <c r="BA20" s="303"/>
      <c r="BB20" s="304"/>
    </row>
    <row r="21" spans="1:61" ht="99.75" customHeight="1" thickBot="1">
      <c r="A21" s="315"/>
      <c r="B21" s="99"/>
      <c r="C21" s="57"/>
      <c r="D21" s="57"/>
      <c r="E21" s="57"/>
      <c r="F21" s="57"/>
      <c r="G21" s="57"/>
      <c r="H21" s="58"/>
      <c r="I21" s="59"/>
      <c r="J21" s="60"/>
      <c r="K21" s="60"/>
      <c r="L21" s="60"/>
      <c r="M21" s="59"/>
      <c r="N21" s="60"/>
      <c r="O21" s="61"/>
      <c r="P21" s="58">
        <v>5</v>
      </c>
      <c r="Q21" s="260" t="s">
        <v>165</v>
      </c>
      <c r="R21" s="58" t="str">
        <f t="shared" si="4"/>
        <v>Impacto</v>
      </c>
      <c r="S21" s="63" t="s">
        <v>166</v>
      </c>
      <c r="T21" s="63" t="s">
        <v>104</v>
      </c>
      <c r="U21" s="64" t="str">
        <f t="shared" si="5"/>
        <v>25%</v>
      </c>
      <c r="V21" s="63" t="s">
        <v>105</v>
      </c>
      <c r="W21" s="63" t="s">
        <v>167</v>
      </c>
      <c r="X21" s="63" t="s">
        <v>107</v>
      </c>
      <c r="Y21" s="65">
        <f t="shared" si="6"/>
        <v>0</v>
      </c>
      <c r="Z21" s="66" t="str">
        <f t="shared" si="7"/>
        <v>Muy Baja</v>
      </c>
      <c r="AA21" s="64">
        <f t="shared" si="8"/>
        <v>0</v>
      </c>
      <c r="AB21" s="66" t="str">
        <f t="shared" si="9"/>
        <v>Leve</v>
      </c>
      <c r="AC21" s="64">
        <f t="shared" si="10"/>
        <v>0</v>
      </c>
      <c r="AD21" s="67" t="str">
        <f t="shared" si="11"/>
        <v>Bajo</v>
      </c>
      <c r="AE21" s="63" t="s">
        <v>108</v>
      </c>
      <c r="AF21" s="68" t="s">
        <v>168</v>
      </c>
      <c r="AG21" s="58" t="s">
        <v>169</v>
      </c>
      <c r="AH21" s="69">
        <v>45017</v>
      </c>
      <c r="AI21" s="357">
        <v>45291</v>
      </c>
      <c r="AJ21" s="97" t="s">
        <v>133</v>
      </c>
      <c r="AK21" s="58">
        <v>5</v>
      </c>
      <c r="AL21" s="72" t="s">
        <v>170</v>
      </c>
      <c r="AM21" s="58">
        <v>5</v>
      </c>
      <c r="AN21" s="72" t="s">
        <v>113</v>
      </c>
      <c r="AO21" s="58">
        <v>5</v>
      </c>
      <c r="AP21" s="73" t="s">
        <v>114</v>
      </c>
      <c r="AQ21" s="75"/>
      <c r="AR21" s="83"/>
      <c r="AS21" s="75"/>
      <c r="AT21" s="74"/>
      <c r="AU21" s="87"/>
      <c r="AV21" s="100"/>
      <c r="AW21" s="302"/>
      <c r="AX21" s="75"/>
      <c r="AY21" s="87"/>
      <c r="AZ21" s="100"/>
      <c r="BA21" s="303"/>
      <c r="BB21" s="304"/>
      <c r="BC21" s="1"/>
      <c r="BD21" s="1"/>
      <c r="BE21" s="1"/>
      <c r="BF21" s="1"/>
      <c r="BG21" s="1"/>
      <c r="BH21" s="1"/>
      <c r="BI21" s="1"/>
    </row>
    <row r="22" spans="1:61" ht="143.25" customHeight="1" thickBot="1">
      <c r="A22" s="299">
        <v>6</v>
      </c>
      <c r="B22" s="300" t="s">
        <v>171</v>
      </c>
      <c r="C22" s="57" t="s">
        <v>96</v>
      </c>
      <c r="D22" s="57" t="s">
        <v>172</v>
      </c>
      <c r="E22" s="57" t="s">
        <v>173</v>
      </c>
      <c r="F22" s="57" t="s">
        <v>174</v>
      </c>
      <c r="G22" s="57" t="s">
        <v>100</v>
      </c>
      <c r="H22" s="58">
        <v>3</v>
      </c>
      <c r="I22" s="59" t="str">
        <f>IF(H22&lt;=0,"",IF(H22&lt;=2,"Muy Baja",IF(H22&lt;=24,"Baja",IF(H22&lt;=500,"Media",IF(H22&lt;=5000,"Alta","Muy Alta")))))</f>
        <v>Baja</v>
      </c>
      <c r="J22" s="60">
        <f>IF(I22="","",IF(I22="Muy Baja",0.2,IF(I22="Baja",0.4,IF(I22="Media",0.6,IF(I22="Alta",0.8,IF(I22="Muy Alta",1,))))))</f>
        <v>0.4</v>
      </c>
      <c r="K22" s="60" t="s">
        <v>175</v>
      </c>
      <c r="L22" s="60" t="str">
        <f ca="1">IF(NOT(ISERROR(MATCH(K22,'Tabla Impacto'!$B$152:$B$154,0))),'Tabla Impacto'!$F$154&amp;"Por favor no seleccionar los criterios de impacto(Afectación Económica o presupuestal y Pérdida Reputacional)",K22)</f>
        <v xml:space="preserve">     Entre 100 y 500 SMLMV </v>
      </c>
      <c r="M22" s="59" t="s">
        <v>176</v>
      </c>
      <c r="N22" s="60">
        <f>IF(M22="","",IF(M22="Leve",0.2,IF(M22="Menor",0.4,IF(M22="Moderado",0.6,IF(M22="Mayor",0.8,IF(M22="Catastrófico",1,))))))</f>
        <v>0.6</v>
      </c>
      <c r="O22" s="61"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58">
        <v>1</v>
      </c>
      <c r="Q22" s="82" t="s">
        <v>177</v>
      </c>
      <c r="R22" s="58" t="str">
        <f t="shared" si="4"/>
        <v>Probabilidad</v>
      </c>
      <c r="S22" s="63" t="s">
        <v>103</v>
      </c>
      <c r="T22" s="63" t="s">
        <v>104</v>
      </c>
      <c r="U22" s="64" t="str">
        <f t="shared" si="5"/>
        <v>40%</v>
      </c>
      <c r="V22" s="63" t="s">
        <v>105</v>
      </c>
      <c r="W22" s="63" t="s">
        <v>106</v>
      </c>
      <c r="X22" s="63" t="s">
        <v>107</v>
      </c>
      <c r="Y22" s="65">
        <f t="shared" si="6"/>
        <v>0.24</v>
      </c>
      <c r="Z22" s="66" t="str">
        <f t="shared" si="7"/>
        <v>Baja</v>
      </c>
      <c r="AA22" s="64">
        <f t="shared" si="8"/>
        <v>0.24</v>
      </c>
      <c r="AB22" s="66" t="str">
        <f t="shared" si="9"/>
        <v>Moderado</v>
      </c>
      <c r="AC22" s="64">
        <f t="shared" si="10"/>
        <v>0.6</v>
      </c>
      <c r="AD22" s="67" t="str">
        <f t="shared" si="11"/>
        <v>Moderado</v>
      </c>
      <c r="AE22" s="63" t="s">
        <v>108</v>
      </c>
      <c r="AF22" s="68" t="s">
        <v>178</v>
      </c>
      <c r="AG22" s="57" t="s">
        <v>120</v>
      </c>
      <c r="AH22" s="69">
        <v>45017</v>
      </c>
      <c r="AI22" s="357">
        <v>45291</v>
      </c>
      <c r="AJ22" s="70" t="s">
        <v>179</v>
      </c>
      <c r="AK22" s="58">
        <v>1</v>
      </c>
      <c r="AL22" s="71" t="s">
        <v>180</v>
      </c>
      <c r="AM22" s="58">
        <v>1</v>
      </c>
      <c r="AN22" s="72" t="s">
        <v>113</v>
      </c>
      <c r="AO22" s="58">
        <v>1</v>
      </c>
      <c r="AP22" s="73" t="s">
        <v>114</v>
      </c>
      <c r="AQ22" s="87"/>
      <c r="AR22" s="83"/>
      <c r="AS22" s="75"/>
      <c r="AT22" s="74"/>
      <c r="AU22" s="75"/>
      <c r="AV22" s="83"/>
      <c r="AW22" s="302"/>
      <c r="AX22" s="75"/>
      <c r="AY22" s="75"/>
      <c r="AZ22" s="79"/>
      <c r="BA22" s="303"/>
      <c r="BB22" s="304"/>
    </row>
    <row r="23" spans="1:61" ht="193.5" customHeight="1" thickBot="1">
      <c r="A23" s="313"/>
      <c r="B23" s="314"/>
      <c r="C23" s="57"/>
      <c r="D23" s="57"/>
      <c r="E23" s="57"/>
      <c r="F23" s="57"/>
      <c r="G23" s="57"/>
      <c r="H23" s="58"/>
      <c r="I23" s="59"/>
      <c r="J23" s="60"/>
      <c r="K23" s="60"/>
      <c r="L23" s="60"/>
      <c r="M23" s="59"/>
      <c r="N23" s="60"/>
      <c r="O23" s="61"/>
      <c r="P23" s="58">
        <v>2</v>
      </c>
      <c r="Q23" s="82" t="s">
        <v>181</v>
      </c>
      <c r="R23" s="58" t="str">
        <f t="shared" si="4"/>
        <v>Probabilidad</v>
      </c>
      <c r="S23" s="63" t="s">
        <v>103</v>
      </c>
      <c r="T23" s="63" t="s">
        <v>104</v>
      </c>
      <c r="U23" s="64" t="str">
        <f t="shared" si="5"/>
        <v>40%</v>
      </c>
      <c r="V23" s="63" t="s">
        <v>105</v>
      </c>
      <c r="W23" s="63" t="s">
        <v>106</v>
      </c>
      <c r="X23" s="63" t="s">
        <v>107</v>
      </c>
      <c r="Y23" s="65">
        <f t="shared" si="6"/>
        <v>0</v>
      </c>
      <c r="Z23" s="66" t="str">
        <f t="shared" si="7"/>
        <v>Muy Baja</v>
      </c>
      <c r="AA23" s="64">
        <f t="shared" si="8"/>
        <v>0</v>
      </c>
      <c r="AB23" s="66" t="str">
        <f t="shared" si="9"/>
        <v>Leve</v>
      </c>
      <c r="AC23" s="64">
        <f t="shared" si="10"/>
        <v>0</v>
      </c>
      <c r="AD23" s="67" t="str">
        <f t="shared" si="11"/>
        <v>Bajo</v>
      </c>
      <c r="AE23" s="63" t="s">
        <v>108</v>
      </c>
      <c r="AF23" s="68" t="s">
        <v>182</v>
      </c>
      <c r="AG23" s="58" t="s">
        <v>156</v>
      </c>
      <c r="AH23" s="69">
        <v>45017</v>
      </c>
      <c r="AI23" s="357">
        <v>45291</v>
      </c>
      <c r="AJ23" s="92" t="s">
        <v>183</v>
      </c>
      <c r="AK23" s="58">
        <v>2</v>
      </c>
      <c r="AL23" s="72" t="s">
        <v>184</v>
      </c>
      <c r="AM23" s="58">
        <v>2</v>
      </c>
      <c r="AN23" s="72" t="s">
        <v>113</v>
      </c>
      <c r="AO23" s="58">
        <v>2</v>
      </c>
      <c r="AP23" s="73" t="s">
        <v>114</v>
      </c>
      <c r="AQ23" s="75"/>
      <c r="AR23" s="95"/>
      <c r="AS23" s="75"/>
      <c r="AT23" s="74"/>
      <c r="AU23" s="87"/>
      <c r="AV23" s="83"/>
      <c r="AW23" s="302"/>
      <c r="AX23" s="75"/>
      <c r="AY23" s="75"/>
      <c r="AZ23" s="79"/>
      <c r="BA23" s="303"/>
      <c r="BB23" s="304"/>
    </row>
    <row r="24" spans="1:61" ht="138.75" customHeight="1" thickBot="1">
      <c r="A24" s="299">
        <v>7</v>
      </c>
      <c r="B24" s="300" t="s">
        <v>171</v>
      </c>
      <c r="C24" s="57" t="s">
        <v>96</v>
      </c>
      <c r="D24" s="57" t="s">
        <v>185</v>
      </c>
      <c r="E24" s="57" t="s">
        <v>186</v>
      </c>
      <c r="F24" s="57" t="s">
        <v>187</v>
      </c>
      <c r="G24" s="57" t="s">
        <v>188</v>
      </c>
      <c r="H24" s="58">
        <v>180</v>
      </c>
      <c r="I24" s="59" t="str">
        <f>IF(H24&lt;=0,"",IF(H24&lt;=2,"Muy Baja",IF(H24&lt;=24,"Baja",IF(H24&lt;=500,"Media",IF(H24&lt;=5000,"Alta","Muy Alta")))))</f>
        <v>Media</v>
      </c>
      <c r="J24" s="60">
        <f>IF(I24="","",IF(I24="Muy Baja",0.2,IF(I24="Baja",0.4,IF(I24="Media",0.6,IF(I24="Alta",0.8,IF(I24="Muy Alta",1,))))))</f>
        <v>0.6</v>
      </c>
      <c r="K24" s="60" t="s">
        <v>189</v>
      </c>
      <c r="L24" s="60" t="str">
        <f ca="1">IF(NOT(ISERROR(MATCH(K24,'Tabla Impacto'!$B$152:$B$154,0))),'Tabla Impacto'!$F$154&amp;"Por favor no seleccionar los criterios de impacto(Afectación Económica o presupuestal y Pérdida Reputacional)",K24)</f>
        <v xml:space="preserve">     El riesgo afecta la imagen de  la entidad con efecto publicitario sostenido a nivel de sector administrativo, nivel departamental o municipal</v>
      </c>
      <c r="M24" s="101" t="s">
        <v>176</v>
      </c>
      <c r="N24" s="102">
        <f>IF(M24="","",IF(M24="Leve",0.2,IF(M24="Menor",0.4,IF(M24="Moderado",0.6,IF(M24="Mayor",0.8,IF(M24="Catastrófico",1,))))))</f>
        <v>0.6</v>
      </c>
      <c r="O24" s="103" t="str">
        <f>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58">
        <v>1</v>
      </c>
      <c r="Q24" s="62" t="s">
        <v>190</v>
      </c>
      <c r="R24" s="58" t="str">
        <f t="shared" si="4"/>
        <v>Probabilidad</v>
      </c>
      <c r="S24" s="63" t="s">
        <v>132</v>
      </c>
      <c r="T24" s="63" t="s">
        <v>191</v>
      </c>
      <c r="U24" s="64" t="str">
        <f t="shared" si="5"/>
        <v>40%</v>
      </c>
      <c r="V24" s="63" t="s">
        <v>105</v>
      </c>
      <c r="W24" s="63" t="s">
        <v>106</v>
      </c>
      <c r="X24" s="63" t="s">
        <v>107</v>
      </c>
      <c r="Y24" s="65">
        <f t="shared" si="6"/>
        <v>0.36</v>
      </c>
      <c r="Z24" s="66" t="str">
        <f t="shared" si="7"/>
        <v>Baja</v>
      </c>
      <c r="AA24" s="64">
        <f t="shared" si="8"/>
        <v>0.36</v>
      </c>
      <c r="AB24" s="66" t="str">
        <f t="shared" si="9"/>
        <v>Moderado</v>
      </c>
      <c r="AC24" s="64">
        <f t="shared" si="10"/>
        <v>0.6</v>
      </c>
      <c r="AD24" s="67" t="str">
        <f t="shared" si="11"/>
        <v>Moderado</v>
      </c>
      <c r="AE24" s="63" t="s">
        <v>108</v>
      </c>
      <c r="AF24" s="68" t="s">
        <v>192</v>
      </c>
      <c r="AG24" s="57" t="s">
        <v>193</v>
      </c>
      <c r="AH24" s="69">
        <v>45017</v>
      </c>
      <c r="AI24" s="357">
        <v>45291</v>
      </c>
      <c r="AJ24" s="92" t="s">
        <v>194</v>
      </c>
      <c r="AK24" s="58">
        <v>1</v>
      </c>
      <c r="AL24" s="71" t="s">
        <v>195</v>
      </c>
      <c r="AM24" s="58">
        <v>1</v>
      </c>
      <c r="AN24" s="72" t="s">
        <v>113</v>
      </c>
      <c r="AO24" s="58">
        <v>1</v>
      </c>
      <c r="AP24" s="73" t="s">
        <v>114</v>
      </c>
      <c r="AQ24" s="75"/>
      <c r="AR24" s="95"/>
      <c r="AS24" s="75"/>
      <c r="AT24" s="74"/>
      <c r="AU24" s="87"/>
      <c r="AV24" s="83"/>
      <c r="AW24" s="302"/>
      <c r="AX24" s="75"/>
      <c r="AY24" s="87"/>
      <c r="AZ24" s="79"/>
      <c r="BA24" s="303"/>
      <c r="BB24" s="304"/>
    </row>
    <row r="25" spans="1:61" ht="162.75" customHeight="1" thickBot="1">
      <c r="A25" s="313"/>
      <c r="B25" s="314"/>
      <c r="C25" s="57"/>
      <c r="D25" s="57"/>
      <c r="E25" s="57"/>
      <c r="F25" s="57"/>
      <c r="G25" s="57"/>
      <c r="H25" s="58"/>
      <c r="I25" s="59"/>
      <c r="J25" s="60"/>
      <c r="K25" s="60"/>
      <c r="L25" s="60"/>
      <c r="M25" s="59"/>
      <c r="N25" s="60"/>
      <c r="O25" s="61"/>
      <c r="P25" s="58">
        <v>2</v>
      </c>
      <c r="Q25" s="62" t="s">
        <v>196</v>
      </c>
      <c r="R25" s="58" t="str">
        <f t="shared" si="4"/>
        <v>Probabilidad</v>
      </c>
      <c r="S25" s="63" t="s">
        <v>132</v>
      </c>
      <c r="T25" s="63" t="s">
        <v>104</v>
      </c>
      <c r="U25" s="64" t="str">
        <f t="shared" si="5"/>
        <v>30%</v>
      </c>
      <c r="V25" s="63" t="s">
        <v>105</v>
      </c>
      <c r="W25" s="63" t="s">
        <v>106</v>
      </c>
      <c r="X25" s="63" t="s">
        <v>107</v>
      </c>
      <c r="Y25" s="65">
        <f t="shared" si="6"/>
        <v>0</v>
      </c>
      <c r="Z25" s="66" t="str">
        <f t="shared" si="7"/>
        <v>Muy Baja</v>
      </c>
      <c r="AA25" s="64">
        <f t="shared" si="8"/>
        <v>0</v>
      </c>
      <c r="AB25" s="66" t="str">
        <f t="shared" si="9"/>
        <v>Leve</v>
      </c>
      <c r="AC25" s="64">
        <f t="shared" si="10"/>
        <v>0</v>
      </c>
      <c r="AD25" s="67" t="str">
        <f t="shared" si="11"/>
        <v>Bajo</v>
      </c>
      <c r="AE25" s="63" t="s">
        <v>108</v>
      </c>
      <c r="AF25" s="68" t="s">
        <v>197</v>
      </c>
      <c r="AG25" s="58" t="s">
        <v>156</v>
      </c>
      <c r="AH25" s="69">
        <v>45017</v>
      </c>
      <c r="AI25" s="357">
        <v>45291</v>
      </c>
      <c r="AJ25" s="92" t="s">
        <v>198</v>
      </c>
      <c r="AK25" s="58">
        <v>2</v>
      </c>
      <c r="AL25" s="72" t="s">
        <v>199</v>
      </c>
      <c r="AM25" s="58">
        <v>2</v>
      </c>
      <c r="AN25" s="72" t="s">
        <v>113</v>
      </c>
      <c r="AO25" s="58">
        <v>2</v>
      </c>
      <c r="AP25" s="73" t="s">
        <v>114</v>
      </c>
      <c r="AQ25" s="75"/>
      <c r="AR25" s="75"/>
      <c r="AS25" s="75"/>
      <c r="AT25" s="74"/>
      <c r="AU25" s="75"/>
      <c r="AV25" s="75"/>
      <c r="AW25" s="302"/>
      <c r="AX25" s="71"/>
      <c r="AY25" s="75"/>
      <c r="AZ25" s="75"/>
      <c r="BA25" s="303"/>
      <c r="BB25" s="304"/>
    </row>
    <row r="26" spans="1:61" ht="139.5" customHeight="1" thickBot="1">
      <c r="A26" s="299">
        <v>8</v>
      </c>
      <c r="B26" s="300" t="s">
        <v>23</v>
      </c>
      <c r="C26" s="57" t="s">
        <v>122</v>
      </c>
      <c r="D26" s="57" t="s">
        <v>200</v>
      </c>
      <c r="E26" s="57" t="s">
        <v>201</v>
      </c>
      <c r="F26" s="57" t="s">
        <v>202</v>
      </c>
      <c r="G26" s="57" t="s">
        <v>100</v>
      </c>
      <c r="H26" s="58">
        <v>12</v>
      </c>
      <c r="I26" s="59" t="str">
        <f>IF(H26&lt;=0,"",IF(H26&lt;=2,"Muy Baja",IF(H26&lt;=24,"Baja",IF(H26&lt;=500,"Media",IF(H26&lt;=5000,"Alta","Muy Alta")))))</f>
        <v>Baja</v>
      </c>
      <c r="J26" s="60">
        <f>IF(I26="","",IF(I26="Muy Baja",0.2,IF(I26="Baja",0.4,IF(I26="Media",0.6,IF(I26="Alta",0.8,IF(I26="Muy Alta",1,))))))</f>
        <v>0.4</v>
      </c>
      <c r="K26" s="60" t="s">
        <v>101</v>
      </c>
      <c r="L26" s="60" t="str">
        <f ca="1">IF(NOT(ISERROR(MATCH(K26,'Tabla Impacto'!$B$152:$B$154,0))),'Tabla Impacto'!$F$154&amp;"Por favor no seleccionar los criterios de impacto(Afectación Económica o presupuestal y Pérdida Reputacional)",K26)</f>
        <v xml:space="preserve">     El riesgo afecta la imagen de la entidad con algunos usuarios de relevancia frente al logro de los objetivos</v>
      </c>
      <c r="M26" s="59" t="str">
        <f ca="1">IF(OR(L26='Tabla Impacto'!$C$11,L26='Tabla Impacto'!$D$11),"Leve",IF(OR(L26='Tabla Impacto'!$C$12,L26='Tabla Impacto'!$D$12),"Menor",IF(OR(L26='Tabla Impacto'!$C$13,L26='Tabla Impacto'!$D$13),"Moderado",IF(OR(#REF!='Tabla Impacto'!$C$14,L26='Tabla Impacto'!$D$14),"Mayor",IF(OR(L26='Tabla Impacto'!$C$15,L3='Tabla Impacto'!$D$15),"Catastrófico","")))))</f>
        <v>Moderado</v>
      </c>
      <c r="N26" s="60">
        <f ca="1">IF(M26="","",IF(M26="Leve",0.2,IF(M26="Menor",0.4,IF(M26="Moderado",0.6,IF(M26="Mayor",0.8,IF(M26="Catastrófico",1,))))))</f>
        <v>0.6</v>
      </c>
      <c r="O26" s="61" t="str">
        <f ca="1">IF(OR(AND(I26="Muy Baja",M26="Leve"),AND(I26="Muy Baja",M26="Menor"),AND(I26="Baja",M26="Leve")),"Bajo",IF(OR(AND(I26="Muy baja",M26="Moderado"),AND(I26="Baja",M26="Menor"),AND(I26="Baja",M26="Moderado"),AND(I26="Media",M26="Leve"),AND(I26="Media",M26="Menor"),AND(I26="Media",M26="Moderado"),AND(I26="Alta",M26="Leve"),AND(I26="Alta",M26="Menor")),"Moderado",IF(OR(AND(I26="Muy Baja",M26="Mayor"),AND(I26="Baja",M26="Mayor"),AND(I26="Media",M26="Mayor"),AND(I26="Alta",M26="Moderado"),AND(I26="Alta",M26="Mayor"),AND(I26="Muy Alta",M26="Leve"),AND(I26="Muy Alta",M26="Menor"),AND(I26="Muy Alta",M26="Moderado"),AND(I26="Muy Alta",M26="Mayor")),"Alto",IF(OR(AND(I26="Muy Baja",M26="Catastrófico"),AND(I26="Baja",M26="Catastrófico"),AND(I26="Media",M26="Catastrófico"),AND(I26="Alta",M26="Catastrófico"),AND(I26="Muy Alta",M26="Catastrófico")),"Extremo",""))))</f>
        <v>Moderado</v>
      </c>
      <c r="P26" s="58">
        <v>1</v>
      </c>
      <c r="Q26" s="82" t="s">
        <v>203</v>
      </c>
      <c r="R26" s="58" t="s">
        <v>204</v>
      </c>
      <c r="S26" s="63" t="s">
        <v>103</v>
      </c>
      <c r="T26" s="63" t="s">
        <v>104</v>
      </c>
      <c r="U26" s="64" t="str">
        <f t="shared" si="5"/>
        <v>40%</v>
      </c>
      <c r="V26" s="63" t="s">
        <v>105</v>
      </c>
      <c r="W26" s="63" t="s">
        <v>106</v>
      </c>
      <c r="X26" s="63" t="s">
        <v>107</v>
      </c>
      <c r="Y26" s="65">
        <f t="shared" si="6"/>
        <v>0.24</v>
      </c>
      <c r="Z26" s="66" t="str">
        <f t="shared" si="7"/>
        <v>Baja</v>
      </c>
      <c r="AA26" s="64">
        <f t="shared" si="8"/>
        <v>0.24</v>
      </c>
      <c r="AB26" s="66" t="str">
        <f t="shared" ca="1" si="9"/>
        <v>Moderado</v>
      </c>
      <c r="AC26" s="64">
        <f t="shared" ca="1" si="10"/>
        <v>0.6</v>
      </c>
      <c r="AD26" s="67" t="str">
        <f t="shared" ca="1" si="11"/>
        <v>Moderado</v>
      </c>
      <c r="AE26" s="63" t="s">
        <v>108</v>
      </c>
      <c r="AF26" s="68" t="s">
        <v>205</v>
      </c>
      <c r="AG26" s="57" t="s">
        <v>169</v>
      </c>
      <c r="AH26" s="69">
        <v>45017</v>
      </c>
      <c r="AI26" s="357">
        <v>45291</v>
      </c>
      <c r="AJ26" s="57" t="s">
        <v>206</v>
      </c>
      <c r="AK26" s="58">
        <v>1</v>
      </c>
      <c r="AL26" s="71" t="s">
        <v>207</v>
      </c>
      <c r="AM26" s="58">
        <v>1</v>
      </c>
      <c r="AN26" s="72" t="s">
        <v>113</v>
      </c>
      <c r="AO26" s="58">
        <v>1</v>
      </c>
      <c r="AP26" s="73" t="s">
        <v>114</v>
      </c>
      <c r="AQ26" s="263"/>
      <c r="AR26" s="104"/>
      <c r="AS26" s="75"/>
      <c r="AT26" s="74"/>
      <c r="AU26" s="71"/>
      <c r="AV26" s="105"/>
      <c r="AW26" s="302"/>
      <c r="AX26" s="75"/>
      <c r="AY26" s="87"/>
      <c r="AZ26" s="83"/>
      <c r="BA26" s="303"/>
      <c r="BB26" s="316"/>
    </row>
    <row r="27" spans="1:61" ht="77.25" customHeight="1" thickBot="1">
      <c r="A27" s="306"/>
      <c r="B27" s="307"/>
      <c r="C27" s="85"/>
      <c r="D27" s="85"/>
      <c r="E27" s="85"/>
      <c r="F27" s="85"/>
      <c r="G27" s="85"/>
      <c r="H27" s="85"/>
      <c r="I27" s="85"/>
      <c r="J27" s="85"/>
      <c r="K27" s="85"/>
      <c r="L27" s="85"/>
      <c r="M27" s="85"/>
      <c r="N27" s="85"/>
      <c r="O27" s="85"/>
      <c r="P27" s="58">
        <v>2</v>
      </c>
      <c r="Q27" s="82" t="s">
        <v>208</v>
      </c>
      <c r="R27" s="58" t="s">
        <v>204</v>
      </c>
      <c r="S27" s="63" t="s">
        <v>103</v>
      </c>
      <c r="T27" s="63" t="s">
        <v>104</v>
      </c>
      <c r="U27" s="64" t="str">
        <f t="shared" si="5"/>
        <v>40%</v>
      </c>
      <c r="V27" s="63" t="s">
        <v>105</v>
      </c>
      <c r="W27" s="63" t="s">
        <v>106</v>
      </c>
      <c r="X27" s="63" t="s">
        <v>107</v>
      </c>
      <c r="Y27" s="65">
        <f t="shared" si="6"/>
        <v>0</v>
      </c>
      <c r="Z27" s="66" t="str">
        <f t="shared" si="7"/>
        <v>Muy Baja</v>
      </c>
      <c r="AA27" s="64">
        <f t="shared" si="8"/>
        <v>0</v>
      </c>
      <c r="AB27" s="66" t="str">
        <f t="shared" si="9"/>
        <v>Leve</v>
      </c>
      <c r="AC27" s="64">
        <f t="shared" si="10"/>
        <v>0</v>
      </c>
      <c r="AD27" s="67" t="str">
        <f t="shared" si="11"/>
        <v>Bajo</v>
      </c>
      <c r="AE27" s="63" t="s">
        <v>108</v>
      </c>
      <c r="AF27" s="68" t="s">
        <v>209</v>
      </c>
      <c r="AG27" s="58" t="s">
        <v>169</v>
      </c>
      <c r="AH27" s="69">
        <v>45017</v>
      </c>
      <c r="AI27" s="357">
        <v>45291</v>
      </c>
      <c r="AJ27" s="57" t="s">
        <v>210</v>
      </c>
      <c r="AK27" s="58">
        <v>2</v>
      </c>
      <c r="AL27" s="71" t="s">
        <v>211</v>
      </c>
      <c r="AM27" s="58">
        <v>2</v>
      </c>
      <c r="AN27" s="72" t="s">
        <v>113</v>
      </c>
      <c r="AO27" s="58">
        <v>2</v>
      </c>
      <c r="AP27" s="73" t="s">
        <v>114</v>
      </c>
      <c r="AQ27" s="71"/>
      <c r="AR27" s="104"/>
      <c r="AS27" s="75"/>
      <c r="AT27" s="74"/>
      <c r="AU27" s="75"/>
      <c r="AV27" s="83"/>
      <c r="AW27" s="302"/>
      <c r="AX27" s="75"/>
      <c r="AY27" s="90"/>
      <c r="AZ27" s="83"/>
      <c r="BA27" s="303"/>
      <c r="BB27" s="304"/>
    </row>
    <row r="28" spans="1:61" ht="72.75" customHeight="1" thickBot="1">
      <c r="A28" s="290"/>
      <c r="B28" s="86"/>
      <c r="C28" s="85"/>
      <c r="D28" s="85"/>
      <c r="E28" s="85"/>
      <c r="F28" s="85"/>
      <c r="G28" s="85"/>
      <c r="H28" s="85"/>
      <c r="I28" s="85"/>
      <c r="J28" s="85"/>
      <c r="K28" s="85"/>
      <c r="L28" s="85"/>
      <c r="M28" s="85"/>
      <c r="N28" s="85"/>
      <c r="O28" s="85"/>
      <c r="P28" s="58">
        <v>3</v>
      </c>
      <c r="Q28" s="82" t="s">
        <v>212</v>
      </c>
      <c r="R28" s="58" t="s">
        <v>204</v>
      </c>
      <c r="S28" s="63" t="s">
        <v>132</v>
      </c>
      <c r="T28" s="63" t="s">
        <v>104</v>
      </c>
      <c r="U28" s="64" t="str">
        <f t="shared" si="5"/>
        <v>30%</v>
      </c>
      <c r="V28" s="63" t="s">
        <v>105</v>
      </c>
      <c r="W28" s="63" t="s">
        <v>106</v>
      </c>
      <c r="X28" s="63" t="s">
        <v>107</v>
      </c>
      <c r="Y28" s="65">
        <f t="shared" si="6"/>
        <v>0</v>
      </c>
      <c r="Z28" s="66" t="str">
        <f t="shared" si="7"/>
        <v>Muy Baja</v>
      </c>
      <c r="AA28" s="64">
        <f t="shared" si="8"/>
        <v>0</v>
      </c>
      <c r="AB28" s="66" t="str">
        <f t="shared" si="9"/>
        <v>Leve</v>
      </c>
      <c r="AC28" s="64">
        <f t="shared" si="10"/>
        <v>0</v>
      </c>
      <c r="AD28" s="67" t="str">
        <f t="shared" si="11"/>
        <v>Bajo</v>
      </c>
      <c r="AE28" s="63" t="s">
        <v>108</v>
      </c>
      <c r="AF28" s="106" t="s">
        <v>213</v>
      </c>
      <c r="AG28" s="58" t="s">
        <v>193</v>
      </c>
      <c r="AH28" s="69">
        <v>45017</v>
      </c>
      <c r="AI28" s="357">
        <v>45291</v>
      </c>
      <c r="AJ28" s="57" t="s">
        <v>214</v>
      </c>
      <c r="AK28" s="58">
        <v>3</v>
      </c>
      <c r="AL28" s="71" t="s">
        <v>215</v>
      </c>
      <c r="AM28" s="58">
        <v>3</v>
      </c>
      <c r="AN28" s="72" t="s">
        <v>113</v>
      </c>
      <c r="AO28" s="58">
        <v>3</v>
      </c>
      <c r="AP28" s="73" t="s">
        <v>114</v>
      </c>
      <c r="AQ28" s="71"/>
      <c r="AR28" s="104"/>
      <c r="AS28" s="75"/>
      <c r="AT28" s="74"/>
      <c r="AU28" s="75"/>
      <c r="AV28" s="83"/>
      <c r="AW28" s="302"/>
      <c r="AX28" s="75"/>
      <c r="AY28" s="75"/>
      <c r="AZ28" s="83"/>
      <c r="BA28" s="303"/>
      <c r="BB28" s="304"/>
    </row>
    <row r="29" spans="1:61" ht="172.5" customHeight="1" thickBot="1">
      <c r="A29" s="299">
        <v>9</v>
      </c>
      <c r="B29" s="300" t="s">
        <v>24</v>
      </c>
      <c r="C29" s="57" t="s">
        <v>216</v>
      </c>
      <c r="D29" s="57" t="s">
        <v>217</v>
      </c>
      <c r="E29" s="57" t="s">
        <v>218</v>
      </c>
      <c r="F29" s="57" t="s">
        <v>219</v>
      </c>
      <c r="G29" s="57" t="s">
        <v>100</v>
      </c>
      <c r="H29" s="58">
        <v>16</v>
      </c>
      <c r="I29" s="59" t="str">
        <f>IF(H29&lt;=0,"",IF(H29&lt;=2,"Muy Baja",IF(H29&lt;=24,"Baja",IF(H29&lt;=500,"Media",IF(H29&lt;=5000,"Alta","Muy Alta")))))</f>
        <v>Baja</v>
      </c>
      <c r="J29" s="60">
        <f>IF(I29="","",IF(I29="Muy Baja",0.2,IF(I29="Baja",0.4,IF(I29="Media",0.6,IF(I29="Alta",0.8,IF(I29="Muy Alta",1,))))))</f>
        <v>0.4</v>
      </c>
      <c r="K29" s="60" t="s">
        <v>220</v>
      </c>
      <c r="L29" s="60" t="str">
        <f ca="1">IF(NOT(ISERROR(MATCH(K29,'Tabla Impacto'!$B$152:$B$154,0))),'Tabla Impacto'!$F$154&amp;"Por favor no seleccionar los criterios de impacto(Afectación Económica o presupuestal y Pérdida Reputacional)",K29)</f>
        <v xml:space="preserve">     Afectación menor a 10 SMLMV .</v>
      </c>
      <c r="M29" s="59" t="str">
        <f ca="1">IF(OR(L29='Tabla Impacto'!$C$11,L29='Tabla Impacto'!$D$11),"Leve",IF(OR(L29='Tabla Impacto'!$C$12,L29='Tabla Impacto'!$D$12),"Menor",IF(OR(L29='Tabla Impacto'!$C$13,L29='Tabla Impacto'!$D$13),"Moderado",IF(OR(#REF!='Tabla Impacto'!$C$14,L29='Tabla Impacto'!$D$14),"Mayor",IF(OR(L29='Tabla Impacto'!$C$15,#REF!='Tabla Impacto'!$D$15),"Catastrófico","")))))</f>
        <v>Leve</v>
      </c>
      <c r="N29" s="60">
        <f ca="1">IF(M29="","",IF(M29="Leve",0.2,IF(M29="Menor",0.4,IF(M29="Moderado",0.6,IF(M29="Mayor",0.8,IF(M29="Catastrófico",1,))))))</f>
        <v>0.2</v>
      </c>
      <c r="O29" s="61" t="str">
        <f ca="1">IF(OR(AND(I29="Muy Baja",M29="Leve"),AND(I29="Muy Baja",M29="Menor"),AND(I29="Baja",M29="Leve")),"Bajo",IF(OR(AND(I29="Muy baja",M29="Moderado"),AND(I29="Baja",M29="Menor"),AND(I29="Baja",M29="Moderado"),AND(I29="Media",M29="Leve"),AND(I29="Media",M29="Menor"),AND(I29="Media",M29="Moderado"),AND(I29="Alta",M29="Leve"),AND(I29="Alta",M29="Menor")),"Moderado",IF(OR(AND(I29="Muy Baja",M29="Mayor"),AND(I29="Baja",M29="Mayor"),AND(I29="Media",M29="Mayor"),AND(I29="Alta",M29="Moderado"),AND(I29="Alta",M29="Mayor"),AND(I29="Muy Alta",M29="Leve"),AND(I29="Muy Alta",M29="Menor"),AND(I29="Muy Alta",M29="Moderado"),AND(I29="Muy Alta",M29="Mayor")),"Alto",IF(OR(AND(I29="Muy Baja",M29="Catastrófico"),AND(I29="Baja",M29="Catastrófico"),AND(I29="Media",M29="Catastrófico"),AND(I29="Alta",M29="Catastrófico"),AND(I29="Muy Alta",M29="Catastrófico")),"Extremo",""))))</f>
        <v>Bajo</v>
      </c>
      <c r="P29" s="58">
        <v>1</v>
      </c>
      <c r="Q29" s="82" t="s">
        <v>221</v>
      </c>
      <c r="R29" s="58" t="str">
        <f t="shared" ref="R29:R57" si="16">IF(OR(S29="Preventivo",S29="Detectivo"),"Probabilidad",IF(S29="Correctivo","Impacto",""))</f>
        <v>Probabilidad</v>
      </c>
      <c r="S29" s="63" t="s">
        <v>132</v>
      </c>
      <c r="T29" s="63" t="s">
        <v>104</v>
      </c>
      <c r="U29" s="64" t="str">
        <f t="shared" si="5"/>
        <v>30%</v>
      </c>
      <c r="V29" s="63" t="s">
        <v>105</v>
      </c>
      <c r="W29" s="63" t="s">
        <v>106</v>
      </c>
      <c r="X29" s="63" t="s">
        <v>107</v>
      </c>
      <c r="Y29" s="65">
        <f t="shared" si="6"/>
        <v>0.28000000000000003</v>
      </c>
      <c r="Z29" s="66" t="str">
        <f t="shared" si="7"/>
        <v>Baja</v>
      </c>
      <c r="AA29" s="64">
        <f t="shared" si="8"/>
        <v>0.28000000000000003</v>
      </c>
      <c r="AB29" s="66" t="str">
        <f t="shared" ca="1" si="9"/>
        <v>Leve</v>
      </c>
      <c r="AC29" s="64">
        <f t="shared" ca="1" si="10"/>
        <v>0.2</v>
      </c>
      <c r="AD29" s="67" t="str">
        <f t="shared" ca="1" si="11"/>
        <v>Bajo</v>
      </c>
      <c r="AE29" s="63" t="s">
        <v>108</v>
      </c>
      <c r="AF29" s="68" t="s">
        <v>222</v>
      </c>
      <c r="AG29" s="57" t="s">
        <v>110</v>
      </c>
      <c r="AH29" s="69">
        <v>45017</v>
      </c>
      <c r="AI29" s="357">
        <v>45291</v>
      </c>
      <c r="AJ29" s="70" t="s">
        <v>223</v>
      </c>
      <c r="AK29" s="58">
        <v>1</v>
      </c>
      <c r="AL29" s="71" t="s">
        <v>224</v>
      </c>
      <c r="AM29" s="58">
        <v>1</v>
      </c>
      <c r="AN29" s="72" t="s">
        <v>113</v>
      </c>
      <c r="AO29" s="58">
        <v>1</v>
      </c>
      <c r="AP29" s="73" t="s">
        <v>114</v>
      </c>
      <c r="AQ29" s="75"/>
      <c r="AR29" s="79"/>
      <c r="AS29" s="75"/>
      <c r="AT29" s="74"/>
      <c r="AU29" s="75"/>
      <c r="AV29" s="83"/>
      <c r="AW29" s="302"/>
      <c r="AX29" s="75"/>
      <c r="AY29" s="75"/>
      <c r="AZ29" s="83"/>
      <c r="BA29" s="303"/>
      <c r="BB29" s="304"/>
    </row>
    <row r="30" spans="1:61" ht="188.25" customHeight="1" thickBot="1">
      <c r="A30" s="306"/>
      <c r="B30" s="307"/>
      <c r="C30" s="85"/>
      <c r="D30" s="85"/>
      <c r="E30" s="85"/>
      <c r="F30" s="85"/>
      <c r="G30" s="85"/>
      <c r="H30" s="85"/>
      <c r="I30" s="85"/>
      <c r="J30" s="85"/>
      <c r="K30" s="85"/>
      <c r="L30" s="85"/>
      <c r="M30" s="85"/>
      <c r="N30" s="85"/>
      <c r="O30" s="85"/>
      <c r="P30" s="58">
        <v>2</v>
      </c>
      <c r="Q30" s="82" t="s">
        <v>225</v>
      </c>
      <c r="R30" s="58" t="str">
        <f t="shared" si="16"/>
        <v>Probabilidad</v>
      </c>
      <c r="S30" s="63" t="s">
        <v>103</v>
      </c>
      <c r="T30" s="63" t="s">
        <v>104</v>
      </c>
      <c r="U30" s="64" t="str">
        <f t="shared" si="5"/>
        <v>40%</v>
      </c>
      <c r="V30" s="63" t="s">
        <v>105</v>
      </c>
      <c r="W30" s="63" t="s">
        <v>106</v>
      </c>
      <c r="X30" s="63" t="s">
        <v>107</v>
      </c>
      <c r="Y30" s="65">
        <f t="shared" si="6"/>
        <v>0</v>
      </c>
      <c r="Z30" s="66" t="str">
        <f t="shared" si="7"/>
        <v>Muy Baja</v>
      </c>
      <c r="AA30" s="64">
        <f t="shared" si="8"/>
        <v>0</v>
      </c>
      <c r="AB30" s="66" t="str">
        <f t="shared" si="9"/>
        <v>Leve</v>
      </c>
      <c r="AC30" s="64">
        <f t="shared" si="10"/>
        <v>0</v>
      </c>
      <c r="AD30" s="67" t="str">
        <f t="shared" si="11"/>
        <v>Bajo</v>
      </c>
      <c r="AE30" s="63" t="s">
        <v>108</v>
      </c>
      <c r="AF30" s="68" t="s">
        <v>226</v>
      </c>
      <c r="AG30" s="57" t="s">
        <v>110</v>
      </c>
      <c r="AH30" s="69">
        <v>45017</v>
      </c>
      <c r="AI30" s="357">
        <v>45291</v>
      </c>
      <c r="AJ30" s="70" t="s">
        <v>227</v>
      </c>
      <c r="AK30" s="58">
        <v>2</v>
      </c>
      <c r="AL30" s="71" t="s">
        <v>228</v>
      </c>
      <c r="AM30" s="58">
        <v>2</v>
      </c>
      <c r="AN30" s="72" t="s">
        <v>113</v>
      </c>
      <c r="AO30" s="58">
        <v>2</v>
      </c>
      <c r="AP30" s="73" t="s">
        <v>114</v>
      </c>
      <c r="AQ30" s="75"/>
      <c r="AR30" s="79"/>
      <c r="AS30" s="75"/>
      <c r="AT30" s="74"/>
      <c r="AU30" s="75"/>
      <c r="AV30" s="83"/>
      <c r="AW30" s="302"/>
      <c r="AX30" s="75"/>
      <c r="AY30" s="75"/>
      <c r="AZ30" s="83"/>
      <c r="BA30" s="303"/>
      <c r="BB30" s="304"/>
    </row>
    <row r="31" spans="1:61" ht="146.25" customHeight="1" thickBot="1">
      <c r="A31" s="290"/>
      <c r="B31" s="86"/>
      <c r="C31" s="85"/>
      <c r="D31" s="85"/>
      <c r="E31" s="85"/>
      <c r="F31" s="85"/>
      <c r="G31" s="85"/>
      <c r="H31" s="85"/>
      <c r="I31" s="85"/>
      <c r="J31" s="85"/>
      <c r="K31" s="85"/>
      <c r="L31" s="85"/>
      <c r="M31" s="85"/>
      <c r="N31" s="85"/>
      <c r="O31" s="85"/>
      <c r="P31" s="58">
        <v>3</v>
      </c>
      <c r="Q31" s="261" t="s">
        <v>229</v>
      </c>
      <c r="R31" s="58" t="str">
        <f t="shared" si="16"/>
        <v>Probabilidad</v>
      </c>
      <c r="S31" s="63" t="s">
        <v>103</v>
      </c>
      <c r="T31" s="63" t="s">
        <v>104</v>
      </c>
      <c r="U31" s="64" t="str">
        <f t="shared" si="5"/>
        <v>40%</v>
      </c>
      <c r="V31" s="63" t="s">
        <v>105</v>
      </c>
      <c r="W31" s="63" t="s">
        <v>106</v>
      </c>
      <c r="X31" s="63" t="s">
        <v>107</v>
      </c>
      <c r="Y31" s="65">
        <f t="shared" si="6"/>
        <v>0</v>
      </c>
      <c r="Z31" s="66" t="str">
        <f t="shared" si="7"/>
        <v>Muy Baja</v>
      </c>
      <c r="AA31" s="64">
        <f t="shared" si="8"/>
        <v>0</v>
      </c>
      <c r="AB31" s="66" t="str">
        <f t="shared" si="9"/>
        <v>Leve</v>
      </c>
      <c r="AC31" s="64">
        <f t="shared" si="10"/>
        <v>0</v>
      </c>
      <c r="AD31" s="67" t="str">
        <f t="shared" si="11"/>
        <v>Bajo</v>
      </c>
      <c r="AE31" s="63" t="s">
        <v>108</v>
      </c>
      <c r="AF31" s="68" t="s">
        <v>230</v>
      </c>
      <c r="AG31" s="57" t="s">
        <v>110</v>
      </c>
      <c r="AH31" s="69">
        <v>45017</v>
      </c>
      <c r="AI31" s="357">
        <v>45291</v>
      </c>
      <c r="AJ31" s="70" t="s">
        <v>231</v>
      </c>
      <c r="AK31" s="58">
        <v>3</v>
      </c>
      <c r="AL31" s="71" t="s">
        <v>228</v>
      </c>
      <c r="AM31" s="58">
        <v>3</v>
      </c>
      <c r="AN31" s="72" t="s">
        <v>113</v>
      </c>
      <c r="AO31" s="58">
        <v>3</v>
      </c>
      <c r="AP31" s="73" t="s">
        <v>114</v>
      </c>
      <c r="AQ31" s="75"/>
      <c r="AR31" s="79"/>
      <c r="AS31" s="75"/>
      <c r="AT31" s="74"/>
      <c r="AU31" s="75"/>
      <c r="AV31" s="83"/>
      <c r="AW31" s="302"/>
      <c r="AX31" s="75"/>
      <c r="AY31" s="75"/>
      <c r="AZ31" s="83"/>
      <c r="BA31" s="303"/>
      <c r="BB31" s="304"/>
    </row>
    <row r="32" spans="1:61" ht="161.25" customHeight="1" thickBot="1">
      <c r="A32" s="299">
        <v>10</v>
      </c>
      <c r="B32" s="300" t="s">
        <v>232</v>
      </c>
      <c r="C32" s="57" t="s">
        <v>216</v>
      </c>
      <c r="D32" s="57" t="s">
        <v>233</v>
      </c>
      <c r="E32" s="57" t="s">
        <v>234</v>
      </c>
      <c r="F32" s="57" t="s">
        <v>235</v>
      </c>
      <c r="G32" s="57" t="s">
        <v>236</v>
      </c>
      <c r="H32" s="58">
        <v>10</v>
      </c>
      <c r="I32" s="59" t="str">
        <f>IF(H32&lt;=0,"",IF(H32&lt;=2,"Muy Baja",IF(H32&lt;=24,"Baja",IF(H32&lt;=500,"Media",IF(H32&lt;=5000,"Alta","Muy Alta")))))</f>
        <v>Baja</v>
      </c>
      <c r="J32" s="60">
        <f>IF(I32="","",IF(I32="Muy Baja",0.2,IF(I32="Baja",0.4,IF(I32="Media",0.6,IF(I32="Alta",0.8,IF(I32="Muy Alta",1,))))))</f>
        <v>0.4</v>
      </c>
      <c r="K32" s="60" t="s">
        <v>220</v>
      </c>
      <c r="L32" s="60" t="str">
        <f ca="1">IF(NOT(ISERROR(MATCH(K32,'Tabla Impacto'!$B$152:$B$154,0))),'Tabla Impacto'!$F$154&amp;"Por favor no seleccionar los criterios de impacto(Afectación Económica o presupuestal y Pérdida Reputacional)",K32)</f>
        <v xml:space="preserve">     Afectación menor a 10 SMLMV .</v>
      </c>
      <c r="M32" s="59" t="str">
        <f ca="1">IF(OR(L32='Tabla Impacto'!$C$11,L32='Tabla Impacto'!$D$11),"Leve",IF(OR(L32='Tabla Impacto'!$C$12,L32='Tabla Impacto'!$D$12),"Menor",IF(OR(L32='Tabla Impacto'!$C$13,L32='Tabla Impacto'!$D$13),"Moderado",IF(OR(L44='Tabla Impacto'!$C$14,L32='Tabla Impacto'!$D$14),"Mayor",IF(OR(L32='Tabla Impacto'!$C$15,#REF!='Tabla Impacto'!$D$15),"Catastrófico","")))))</f>
        <v>Leve</v>
      </c>
      <c r="N32" s="60">
        <f ca="1">IF(M32="","",IF(M32="Leve",0.2,IF(M32="Menor",0.4,IF(M32="Moderado",0.6,IF(M32="Mayor",0.8,IF(M32="Catastrófico",1,))))))</f>
        <v>0.2</v>
      </c>
      <c r="O32" s="61" t="str">
        <f ca="1">IF(OR(AND(I32="Muy Baja",M32="Leve"),AND(I32="Muy Baja",M32="Menor"),AND(I32="Baja",M32="Leve")),"Bajo",IF(OR(AND(I32="Muy baja",M32="Moderado"),AND(I32="Baja",M32="Menor"),AND(I32="Baja",M32="Moderado"),AND(I32="Media",M32="Leve"),AND(I32="Media",M32="Menor"),AND(I32="Media",M32="Moderado"),AND(I32="Alta",M32="Leve"),AND(I32="Alta",M32="Menor")),"Moderado",IF(OR(AND(I32="Muy Baja",M32="Mayor"),AND(I32="Baja",M32="Mayor"),AND(I32="Media",M32="Mayor"),AND(I32="Alta",M32="Moderado"),AND(I32="Alta",M32="Mayor"),AND(I32="Muy Alta",M32="Leve"),AND(I32="Muy Alta",M32="Menor"),AND(I32="Muy Alta",M32="Moderado"),AND(I32="Muy Alta",M32="Mayor")),"Alto",IF(OR(AND(I32="Muy Baja",M32="Catastrófico"),AND(I32="Baja",M32="Catastrófico"),AND(I32="Media",M32="Catastrófico"),AND(I32="Alta",M32="Catastrófico"),AND(I32="Muy Alta",M32="Catastrófico")),"Extremo",""))))</f>
        <v>Bajo</v>
      </c>
      <c r="P32" s="58">
        <v>1</v>
      </c>
      <c r="Q32" s="82" t="s">
        <v>237</v>
      </c>
      <c r="R32" s="58" t="str">
        <f t="shared" si="16"/>
        <v>Probabilidad</v>
      </c>
      <c r="S32" s="63" t="s">
        <v>103</v>
      </c>
      <c r="T32" s="63" t="s">
        <v>104</v>
      </c>
      <c r="U32" s="64" t="str">
        <f t="shared" si="5"/>
        <v>40%</v>
      </c>
      <c r="V32" s="63" t="s">
        <v>105</v>
      </c>
      <c r="W32" s="63" t="s">
        <v>106</v>
      </c>
      <c r="X32" s="63" t="s">
        <v>107</v>
      </c>
      <c r="Y32" s="65">
        <f t="shared" si="6"/>
        <v>0.24</v>
      </c>
      <c r="Z32" s="66" t="str">
        <f t="shared" si="7"/>
        <v>Baja</v>
      </c>
      <c r="AA32" s="64">
        <f t="shared" si="8"/>
        <v>0.24</v>
      </c>
      <c r="AB32" s="66" t="str">
        <f t="shared" ca="1" si="9"/>
        <v>Leve</v>
      </c>
      <c r="AC32" s="64">
        <f t="shared" ca="1" si="10"/>
        <v>0.2</v>
      </c>
      <c r="AD32" s="67" t="str">
        <f t="shared" ca="1" si="11"/>
        <v>Bajo</v>
      </c>
      <c r="AE32" s="63" t="s">
        <v>108</v>
      </c>
      <c r="AF32" s="68" t="s">
        <v>238</v>
      </c>
      <c r="AG32" s="57" t="s">
        <v>110</v>
      </c>
      <c r="AH32" s="69">
        <v>45017</v>
      </c>
      <c r="AI32" s="357">
        <v>45291</v>
      </c>
      <c r="AJ32" s="70" t="s">
        <v>239</v>
      </c>
      <c r="AK32" s="58">
        <v>1</v>
      </c>
      <c r="AL32" s="82" t="s">
        <v>240</v>
      </c>
      <c r="AM32" s="58">
        <v>1</v>
      </c>
      <c r="AN32" s="72" t="s">
        <v>113</v>
      </c>
      <c r="AO32" s="58">
        <v>1</v>
      </c>
      <c r="AP32" s="73" t="s">
        <v>114</v>
      </c>
      <c r="AQ32" s="75"/>
      <c r="AR32" s="107"/>
      <c r="AS32" s="75"/>
      <c r="AT32" s="74"/>
      <c r="AU32" s="75"/>
      <c r="AV32" s="91"/>
      <c r="AW32" s="302"/>
      <c r="AX32" s="75"/>
      <c r="AY32" s="108"/>
      <c r="AZ32" s="87"/>
      <c r="BA32" s="303"/>
      <c r="BB32" s="304"/>
    </row>
    <row r="33" spans="1:61" ht="169.5" customHeight="1" thickBot="1">
      <c r="A33" s="306"/>
      <c r="B33" s="307"/>
      <c r="C33" s="85"/>
      <c r="D33" s="85"/>
      <c r="E33" s="85"/>
      <c r="F33" s="85"/>
      <c r="G33" s="85"/>
      <c r="H33" s="85"/>
      <c r="I33" s="85"/>
      <c r="J33" s="85"/>
      <c r="K33" s="85"/>
      <c r="L33" s="85"/>
      <c r="M33" s="85"/>
      <c r="N33" s="85"/>
      <c r="O33" s="85"/>
      <c r="P33" s="58">
        <v>2</v>
      </c>
      <c r="Q33" s="261" t="s">
        <v>590</v>
      </c>
      <c r="R33" s="58" t="str">
        <f t="shared" si="16"/>
        <v>Probabilidad</v>
      </c>
      <c r="S33" s="63" t="s">
        <v>103</v>
      </c>
      <c r="T33" s="63" t="s">
        <v>104</v>
      </c>
      <c r="U33" s="64" t="str">
        <f t="shared" si="5"/>
        <v>40%</v>
      </c>
      <c r="V33" s="63" t="s">
        <v>105</v>
      </c>
      <c r="W33" s="63" t="s">
        <v>106</v>
      </c>
      <c r="X33" s="63" t="s">
        <v>107</v>
      </c>
      <c r="Y33" s="65">
        <f t="shared" si="6"/>
        <v>0</v>
      </c>
      <c r="Z33" s="66" t="str">
        <f t="shared" si="7"/>
        <v>Muy Baja</v>
      </c>
      <c r="AA33" s="64">
        <f t="shared" si="8"/>
        <v>0</v>
      </c>
      <c r="AB33" s="66" t="str">
        <f t="shared" si="9"/>
        <v>Leve</v>
      </c>
      <c r="AC33" s="64">
        <f t="shared" si="10"/>
        <v>0</v>
      </c>
      <c r="AD33" s="67" t="str">
        <f t="shared" si="11"/>
        <v>Bajo</v>
      </c>
      <c r="AE33" s="63" t="s">
        <v>108</v>
      </c>
      <c r="AF33" s="68" t="s">
        <v>241</v>
      </c>
      <c r="AG33" s="58" t="s">
        <v>156</v>
      </c>
      <c r="AH33" s="69">
        <v>45017</v>
      </c>
      <c r="AI33" s="357">
        <v>45291</v>
      </c>
      <c r="AJ33" s="70" t="s">
        <v>242</v>
      </c>
      <c r="AK33" s="58">
        <v>2</v>
      </c>
      <c r="AL33" s="82" t="s">
        <v>243</v>
      </c>
      <c r="AM33" s="58">
        <v>2</v>
      </c>
      <c r="AN33" s="72" t="s">
        <v>113</v>
      </c>
      <c r="AO33" s="58">
        <v>2</v>
      </c>
      <c r="AP33" s="73" t="s">
        <v>114</v>
      </c>
      <c r="AQ33" s="75"/>
      <c r="AR33" s="107"/>
      <c r="AS33" s="75"/>
      <c r="AT33" s="74"/>
      <c r="AU33" s="89"/>
      <c r="AV33" s="91"/>
      <c r="AW33" s="302"/>
      <c r="AX33" s="75"/>
      <c r="AY33" s="75"/>
      <c r="AZ33" s="87"/>
      <c r="BA33" s="303"/>
      <c r="BB33" s="304"/>
    </row>
    <row r="34" spans="1:61" ht="90" customHeight="1" thickBot="1">
      <c r="A34" s="290"/>
      <c r="B34" s="86"/>
      <c r="C34" s="85"/>
      <c r="D34" s="85"/>
      <c r="E34" s="85"/>
      <c r="F34" s="85"/>
      <c r="G34" s="85"/>
      <c r="H34" s="85"/>
      <c r="I34" s="85"/>
      <c r="J34" s="85"/>
      <c r="K34" s="85"/>
      <c r="L34" s="85"/>
      <c r="M34" s="85"/>
      <c r="N34" s="85"/>
      <c r="O34" s="85"/>
      <c r="P34" s="58">
        <v>3</v>
      </c>
      <c r="Q34" s="82" t="s">
        <v>244</v>
      </c>
      <c r="R34" s="58" t="str">
        <f t="shared" si="16"/>
        <v>Probabilidad</v>
      </c>
      <c r="S34" s="63" t="s">
        <v>132</v>
      </c>
      <c r="T34" s="63" t="s">
        <v>104</v>
      </c>
      <c r="U34" s="64" t="str">
        <f t="shared" si="5"/>
        <v>30%</v>
      </c>
      <c r="V34" s="63" t="s">
        <v>105</v>
      </c>
      <c r="W34" s="63" t="s">
        <v>106</v>
      </c>
      <c r="X34" s="63" t="s">
        <v>107</v>
      </c>
      <c r="Y34" s="65">
        <f t="shared" si="6"/>
        <v>0</v>
      </c>
      <c r="Z34" s="66" t="str">
        <f t="shared" si="7"/>
        <v>Muy Baja</v>
      </c>
      <c r="AA34" s="64">
        <f t="shared" si="8"/>
        <v>0</v>
      </c>
      <c r="AB34" s="66" t="str">
        <f t="shared" si="9"/>
        <v>Leve</v>
      </c>
      <c r="AC34" s="64">
        <f t="shared" si="10"/>
        <v>0</v>
      </c>
      <c r="AD34" s="67" t="str">
        <f t="shared" si="11"/>
        <v>Bajo</v>
      </c>
      <c r="AE34" s="63" t="s">
        <v>108</v>
      </c>
      <c r="AF34" s="68"/>
      <c r="AG34" s="58" t="s">
        <v>110</v>
      </c>
      <c r="AH34" s="69">
        <v>45017</v>
      </c>
      <c r="AI34" s="357">
        <v>45291</v>
      </c>
      <c r="AJ34" s="70" t="s">
        <v>245</v>
      </c>
      <c r="AK34" s="58">
        <v>3</v>
      </c>
      <c r="AL34" s="82" t="s">
        <v>243</v>
      </c>
      <c r="AM34" s="58">
        <v>3</v>
      </c>
      <c r="AN34" s="72" t="s">
        <v>113</v>
      </c>
      <c r="AO34" s="58">
        <v>3</v>
      </c>
      <c r="AP34" s="73" t="s">
        <v>114</v>
      </c>
      <c r="AQ34" s="75"/>
      <c r="AR34" s="107"/>
      <c r="AS34" s="75"/>
      <c r="AT34" s="317"/>
      <c r="AU34" s="105"/>
      <c r="AV34" s="90"/>
      <c r="AW34" s="302"/>
      <c r="AX34" s="75"/>
      <c r="AY34" s="108"/>
      <c r="AZ34" s="318"/>
      <c r="BA34" s="303"/>
      <c r="BB34" s="304"/>
    </row>
    <row r="35" spans="1:61" ht="192" customHeight="1" thickBot="1">
      <c r="A35" s="299">
        <v>11</v>
      </c>
      <c r="B35" s="300" t="s">
        <v>232</v>
      </c>
      <c r="C35" s="57" t="s">
        <v>216</v>
      </c>
      <c r="D35" s="57" t="s">
        <v>246</v>
      </c>
      <c r="E35" s="57" t="s">
        <v>247</v>
      </c>
      <c r="F35" s="57" t="s">
        <v>248</v>
      </c>
      <c r="G35" s="57" t="s">
        <v>236</v>
      </c>
      <c r="H35" s="58">
        <v>365</v>
      </c>
      <c r="I35" s="59" t="str">
        <f>IF(H35&lt;=0,"",IF(H35&lt;=2,"Muy Baja",IF(H35&lt;=24,"Baja",IF(H35&lt;=500,"Media",IF(H35&lt;=5000,"Alta","Muy Alta")))))</f>
        <v>Media</v>
      </c>
      <c r="J35" s="60">
        <f>IF(I35="","",IF(I35="Muy Baja",0.2,IF(I35="Baja",0.4,IF(I35="Media",0.6,IF(I35="Alta",0.8,IF(I35="Muy Alta",1,))))))</f>
        <v>0.6</v>
      </c>
      <c r="K35" s="60" t="s">
        <v>249</v>
      </c>
      <c r="L35" s="60" t="str">
        <f ca="1">IF(NOT(ISERROR(MATCH(K35,'Tabla Impacto'!$B$152:$B$154,0))),'Tabla Impacto'!$F$154&amp;"Por favor no seleccionar los criterios de impacto(Afectación Económica o presupuestal y Pérdida Reputacional)",K35)</f>
        <v xml:space="preserve">     Entre 50 y 100 SMLMV </v>
      </c>
      <c r="M35" s="59" t="str">
        <f ca="1">IF(OR(L35='Tabla Impacto'!$C$11,L35='Tabla Impacto'!$D$11),"Leve",IF(OR(L35='Tabla Impacto'!$C$12,L35='Tabla Impacto'!$D$12),"Menor",IF(OR(L35='Tabla Impacto'!$C$13,L35='Tabla Impacto'!$D$13),"Moderado",IF(OR(#REF!='Tabla Impacto'!$C$14,L35='Tabla Impacto'!$D$14),"Mayor",IF(OR(L35='Tabla Impacto'!$C$15,#REF!='Tabla Impacto'!$D$15),"Catastrófico","")))))</f>
        <v>Moderado</v>
      </c>
      <c r="N35" s="60">
        <f ca="1">IF(M35="","",IF(M35="Leve",0.2,IF(M35="Menor",0.4,IF(M35="Moderado",0.6,IF(M35="Mayor",0.8,IF(M35="Catastrófico",1,))))))</f>
        <v>0.6</v>
      </c>
      <c r="O35" s="61" t="str">
        <f ca="1">IF(OR(AND(I35="Muy Baja",M35="Leve"),AND(I35="Muy Baja",M35="Menor"),AND(I35="Baja",M35="Leve")),"Bajo",IF(OR(AND(I35="Muy baja",M35="Moderado"),AND(I35="Baja",M35="Menor"),AND(I35="Baja",M35="Moderado"),AND(I35="Media",M35="Leve"),AND(I35="Media",M35="Menor"),AND(I35="Media",M35="Moderado"),AND(I35="Alta",M35="Leve"),AND(I35="Alta",M35="Menor")),"Moderado",IF(OR(AND(I35="Muy Baja",M35="Mayor"),AND(I35="Baja",M35="Mayor"),AND(I35="Media",M35="Mayor"),AND(I35="Alta",M35="Moderado"),AND(I35="Alta",M35="Mayor"),AND(I35="Muy Alta",M35="Leve"),AND(I35="Muy Alta",M35="Menor"),AND(I35="Muy Alta",M35="Moderado"),AND(I35="Muy Alta",M35="Mayor")),"Alto",IF(OR(AND(I35="Muy Baja",M35="Catastrófico"),AND(I35="Baja",M35="Catastrófico"),AND(I35="Media",M35="Catastrófico"),AND(I35="Alta",M35="Catastrófico"),AND(I35="Muy Alta",M35="Catastrófico")),"Extremo",""))))</f>
        <v>Moderado</v>
      </c>
      <c r="P35" s="58">
        <v>1</v>
      </c>
      <c r="Q35" s="82" t="s">
        <v>250</v>
      </c>
      <c r="R35" s="58" t="str">
        <f t="shared" si="16"/>
        <v>Probabilidad</v>
      </c>
      <c r="S35" s="63" t="s">
        <v>132</v>
      </c>
      <c r="T35" s="63" t="s">
        <v>104</v>
      </c>
      <c r="U35" s="64" t="str">
        <f t="shared" si="5"/>
        <v>30%</v>
      </c>
      <c r="V35" s="63" t="s">
        <v>105</v>
      </c>
      <c r="W35" s="63" t="s">
        <v>106</v>
      </c>
      <c r="X35" s="63" t="s">
        <v>107</v>
      </c>
      <c r="Y35" s="65">
        <f t="shared" si="6"/>
        <v>0.42</v>
      </c>
      <c r="Z35" s="66" t="str">
        <f t="shared" si="7"/>
        <v>Media</v>
      </c>
      <c r="AA35" s="64">
        <f t="shared" si="8"/>
        <v>0.42</v>
      </c>
      <c r="AB35" s="66" t="str">
        <f t="shared" ca="1" si="9"/>
        <v>Moderado</v>
      </c>
      <c r="AC35" s="64">
        <f t="shared" ca="1" si="10"/>
        <v>0.6</v>
      </c>
      <c r="AD35" s="67" t="str">
        <f t="shared" ca="1" si="11"/>
        <v>Moderado</v>
      </c>
      <c r="AE35" s="63" t="s">
        <v>108</v>
      </c>
      <c r="AF35" s="68" t="s">
        <v>251</v>
      </c>
      <c r="AG35" s="57" t="s">
        <v>193</v>
      </c>
      <c r="AH35" s="69">
        <v>45017</v>
      </c>
      <c r="AI35" s="357">
        <v>45291</v>
      </c>
      <c r="AJ35" s="70" t="s">
        <v>252</v>
      </c>
      <c r="AK35" s="58">
        <v>1</v>
      </c>
      <c r="AL35" s="82" t="s">
        <v>253</v>
      </c>
      <c r="AM35" s="58">
        <v>1</v>
      </c>
      <c r="AN35" s="72" t="s">
        <v>113</v>
      </c>
      <c r="AO35" s="58">
        <v>1</v>
      </c>
      <c r="AP35" s="73" t="s">
        <v>114</v>
      </c>
      <c r="AQ35" s="75"/>
      <c r="AR35" s="107"/>
      <c r="AS35" s="75"/>
      <c r="AT35" s="74"/>
      <c r="AU35" s="319"/>
      <c r="AV35" s="91"/>
      <c r="AW35" s="302"/>
      <c r="AX35" s="75"/>
      <c r="AY35" s="302"/>
      <c r="AZ35" s="302"/>
      <c r="BA35" s="303"/>
      <c r="BB35" s="304"/>
    </row>
    <row r="36" spans="1:61" ht="98.25" customHeight="1" thickBot="1">
      <c r="A36" s="306"/>
      <c r="B36" s="307"/>
      <c r="C36" s="85"/>
      <c r="D36" s="85"/>
      <c r="E36" s="85"/>
      <c r="F36" s="85"/>
      <c r="G36" s="85"/>
      <c r="H36" s="85"/>
      <c r="I36" s="85"/>
      <c r="J36" s="85"/>
      <c r="K36" s="85"/>
      <c r="L36" s="85"/>
      <c r="M36" s="85"/>
      <c r="N36" s="85"/>
      <c r="O36" s="85"/>
      <c r="P36" s="58">
        <v>2</v>
      </c>
      <c r="Q36" s="82" t="s">
        <v>254</v>
      </c>
      <c r="R36" s="58" t="str">
        <f t="shared" si="16"/>
        <v>Probabilidad</v>
      </c>
      <c r="S36" s="63" t="s">
        <v>103</v>
      </c>
      <c r="T36" s="63" t="s">
        <v>104</v>
      </c>
      <c r="U36" s="64" t="str">
        <f t="shared" si="5"/>
        <v>40%</v>
      </c>
      <c r="V36" s="63" t="s">
        <v>105</v>
      </c>
      <c r="W36" s="63" t="s">
        <v>106</v>
      </c>
      <c r="X36" s="63" t="s">
        <v>107</v>
      </c>
      <c r="Y36" s="65">
        <f t="shared" si="6"/>
        <v>0</v>
      </c>
      <c r="Z36" s="66" t="str">
        <f t="shared" si="7"/>
        <v>Muy Baja</v>
      </c>
      <c r="AA36" s="64">
        <f t="shared" si="8"/>
        <v>0</v>
      </c>
      <c r="AB36" s="66" t="str">
        <f t="shared" si="9"/>
        <v>Leve</v>
      </c>
      <c r="AC36" s="64">
        <f t="shared" si="10"/>
        <v>0</v>
      </c>
      <c r="AD36" s="67" t="str">
        <f t="shared" si="11"/>
        <v>Bajo</v>
      </c>
      <c r="AE36" s="63" t="s">
        <v>108</v>
      </c>
      <c r="AF36" s="68" t="s">
        <v>255</v>
      </c>
      <c r="AG36" s="58" t="s">
        <v>110</v>
      </c>
      <c r="AH36" s="69">
        <v>45017</v>
      </c>
      <c r="AI36" s="357">
        <v>45291</v>
      </c>
      <c r="AJ36" s="70" t="s">
        <v>256</v>
      </c>
      <c r="AK36" s="58">
        <v>2</v>
      </c>
      <c r="AL36" s="82" t="s">
        <v>243</v>
      </c>
      <c r="AM36" s="58">
        <v>2</v>
      </c>
      <c r="AN36" s="72" t="s">
        <v>113</v>
      </c>
      <c r="AO36" s="58">
        <v>2</v>
      </c>
      <c r="AP36" s="73" t="s">
        <v>114</v>
      </c>
      <c r="AQ36" s="75"/>
      <c r="AR36" s="107"/>
      <c r="AS36" s="75"/>
      <c r="AT36" s="93"/>
      <c r="AU36" s="75"/>
      <c r="AV36" s="89"/>
      <c r="AW36" s="320"/>
      <c r="AX36" s="75"/>
      <c r="AY36" s="75"/>
      <c r="AZ36" s="79"/>
      <c r="BA36" s="303"/>
      <c r="BB36" s="304"/>
    </row>
    <row r="37" spans="1:61" ht="199.5" customHeight="1" thickBot="1">
      <c r="A37" s="290"/>
      <c r="B37" s="86"/>
      <c r="C37" s="85"/>
      <c r="D37" s="85"/>
      <c r="E37" s="85"/>
      <c r="F37" s="85"/>
      <c r="G37" s="85"/>
      <c r="H37" s="85"/>
      <c r="I37" s="85"/>
      <c r="J37" s="85"/>
      <c r="K37" s="85"/>
      <c r="L37" s="85"/>
      <c r="M37" s="85"/>
      <c r="N37" s="85"/>
      <c r="O37" s="85"/>
      <c r="P37" s="58">
        <v>3</v>
      </c>
      <c r="Q37" s="82" t="s">
        <v>257</v>
      </c>
      <c r="R37" s="58" t="str">
        <f t="shared" si="16"/>
        <v>Probabilidad</v>
      </c>
      <c r="S37" s="63" t="s">
        <v>103</v>
      </c>
      <c r="T37" s="63" t="s">
        <v>104</v>
      </c>
      <c r="U37" s="64" t="str">
        <f t="shared" si="5"/>
        <v>40%</v>
      </c>
      <c r="V37" s="63" t="s">
        <v>105</v>
      </c>
      <c r="W37" s="63" t="s">
        <v>106</v>
      </c>
      <c r="X37" s="63" t="s">
        <v>107</v>
      </c>
      <c r="Y37" s="65">
        <f t="shared" si="6"/>
        <v>0</v>
      </c>
      <c r="Z37" s="66" t="str">
        <f t="shared" si="7"/>
        <v>Muy Baja</v>
      </c>
      <c r="AA37" s="64">
        <f t="shared" si="8"/>
        <v>0</v>
      </c>
      <c r="AB37" s="66" t="str">
        <f t="shared" si="9"/>
        <v>Leve</v>
      </c>
      <c r="AC37" s="64">
        <f t="shared" si="10"/>
        <v>0</v>
      </c>
      <c r="AD37" s="67" t="str">
        <f t="shared" si="11"/>
        <v>Bajo</v>
      </c>
      <c r="AE37" s="63" t="s">
        <v>108</v>
      </c>
      <c r="AF37" s="68" t="s">
        <v>258</v>
      </c>
      <c r="AG37" s="58" t="s">
        <v>110</v>
      </c>
      <c r="AH37" s="69">
        <v>45017</v>
      </c>
      <c r="AI37" s="357">
        <v>45291</v>
      </c>
      <c r="AJ37" s="70" t="s">
        <v>259</v>
      </c>
      <c r="AK37" s="58">
        <v>3</v>
      </c>
      <c r="AL37" s="82" t="s">
        <v>243</v>
      </c>
      <c r="AM37" s="58">
        <v>3</v>
      </c>
      <c r="AN37" s="72" t="s">
        <v>113</v>
      </c>
      <c r="AO37" s="58">
        <v>3</v>
      </c>
      <c r="AP37" s="73" t="s">
        <v>114</v>
      </c>
      <c r="AQ37" s="75"/>
      <c r="AR37" s="107"/>
      <c r="AS37" s="75"/>
      <c r="AT37" s="93"/>
      <c r="AU37" s="75"/>
      <c r="AV37" s="89"/>
      <c r="AW37" s="320"/>
      <c r="AX37" s="75"/>
      <c r="AY37" s="321"/>
      <c r="AZ37" s="109"/>
      <c r="BA37" s="303"/>
      <c r="BB37" s="322"/>
    </row>
    <row r="38" spans="1:61" ht="122.25" customHeight="1" thickBot="1">
      <c r="A38" s="299">
        <v>12</v>
      </c>
      <c r="B38" s="300" t="s">
        <v>260</v>
      </c>
      <c r="C38" s="57" t="s">
        <v>96</v>
      </c>
      <c r="D38" s="57" t="s">
        <v>261</v>
      </c>
      <c r="E38" s="57" t="s">
        <v>262</v>
      </c>
      <c r="F38" s="57" t="s">
        <v>263</v>
      </c>
      <c r="G38" s="57" t="s">
        <v>100</v>
      </c>
      <c r="H38" s="58">
        <v>365</v>
      </c>
      <c r="I38" s="59" t="str">
        <f>IF(H38&lt;=0,"",IF(H38&lt;=2,"Muy Baja",IF(H38&lt;=24,"Baja",IF(H38&lt;=500,"Media",IF(H38&lt;=5000,"Alta","Muy Alta")))))</f>
        <v>Media</v>
      </c>
      <c r="J38" s="60">
        <f>IF(I38="","",IF(I38="Muy Baja",0.2,IF(I38="Baja",0.4,IF(I38="Media",0.6,IF(I38="Alta",0.8,IF(I38="Muy Alta",1,))))))</f>
        <v>0.6</v>
      </c>
      <c r="K38" s="60" t="s">
        <v>249</v>
      </c>
      <c r="L38" s="60" t="str">
        <f ca="1">IF(NOT(ISERROR(MATCH(K38,'Tabla Impacto'!$B$152:$B$154,0))),'Tabla Impacto'!$F$154&amp;"Por favor no seleccionar los criterios de impacto(Afectación Económica o presupuestal y Pérdida Reputacional)",K38)</f>
        <v xml:space="preserve">     Entre 50 y 100 SMLMV </v>
      </c>
      <c r="M38" s="59" t="str">
        <f ca="1">IF(OR(L38='Tabla Impacto'!$C$11,L38='Tabla Impacto'!$D$11),"Leve",IF(OR(L38='Tabla Impacto'!$C$12,L38='Tabla Impacto'!$D$12),"Menor",IF(OR(L38='Tabla Impacto'!$C$13,L38='Tabla Impacto'!$D$13),"Moderado",IF(OR(L38='Tabla Impacto'!$C$14,L38='Tabla Impacto'!$D$14),"Mayor",IF(OR(L38='Tabla Impacto'!$C$15,L38='Tabla Impacto'!$D$15),"Catastrófico","")))))</f>
        <v>Moderado</v>
      </c>
      <c r="N38" s="60">
        <f ca="1">IF(M38="","",IF(M38="Leve",0.2,IF(M38="Menor",0.4,IF(M38="Moderado",0.6,IF(M38="Mayor",0.8,IF(M38="Catastrófico",1,))))))</f>
        <v>0.6</v>
      </c>
      <c r="O38" s="61" t="str">
        <f ca="1">IF(OR(AND(I38="Muy Baja",M38="Leve"),AND(I38="Muy Baja",M38="Menor"),AND(I38="Baja",M38="Leve")),"Bajo",IF(OR(AND(I38="Muy baja",M38="Moderado"),AND(I38="Baja",M38="Menor"),AND(I38="Baja",M38="Moderado"),AND(I38="Media",M38="Leve"),AND(I38="Media",M38="Menor"),AND(I38="Media",M38="Moderado"),AND(I38="Alta",M38="Leve"),AND(I38="Alta",M38="Menor")),"Moderado",IF(OR(AND(I38="Muy Baja",M38="Mayor"),AND(I38="Baja",M38="Mayor"),AND(I38="Media",M38="Mayor"),AND(I38="Alta",M38="Moderado"),AND(I38="Alta",M38="Mayor"),AND(I38="Muy Alta",M38="Leve"),AND(I38="Muy Alta",M38="Menor"),AND(I38="Muy Alta",M38="Moderado"),AND(I38="Muy Alta",M38="Mayor")),"Alto",IF(OR(AND(I38="Muy Baja",M38="Catastrófico"),AND(I38="Baja",M38="Catastrófico"),AND(I38="Media",M38="Catastrófico"),AND(I38="Alta",M38="Catastrófico"),AND(I38="Muy Alta",M38="Catastrófico")),"Extremo",""))))</f>
        <v>Moderado</v>
      </c>
      <c r="P38" s="58">
        <v>1</v>
      </c>
      <c r="Q38" s="82" t="s">
        <v>264</v>
      </c>
      <c r="R38" s="58" t="str">
        <f t="shared" si="16"/>
        <v>Probabilidad</v>
      </c>
      <c r="S38" s="63" t="s">
        <v>103</v>
      </c>
      <c r="T38" s="63" t="s">
        <v>104</v>
      </c>
      <c r="U38" s="64" t="str">
        <f t="shared" si="5"/>
        <v>40%</v>
      </c>
      <c r="V38" s="63" t="s">
        <v>105</v>
      </c>
      <c r="W38" s="63" t="s">
        <v>106</v>
      </c>
      <c r="X38" s="63" t="s">
        <v>107</v>
      </c>
      <c r="Y38" s="65">
        <f t="shared" si="6"/>
        <v>0.36</v>
      </c>
      <c r="Z38" s="66" t="str">
        <f t="shared" si="7"/>
        <v>Baja</v>
      </c>
      <c r="AA38" s="64">
        <f t="shared" si="8"/>
        <v>0.36</v>
      </c>
      <c r="AB38" s="66" t="str">
        <f t="shared" ca="1" si="9"/>
        <v>Moderado</v>
      </c>
      <c r="AC38" s="64">
        <f t="shared" ca="1" si="10"/>
        <v>0.6</v>
      </c>
      <c r="AD38" s="67" t="str">
        <f t="shared" ca="1" si="11"/>
        <v>Moderado</v>
      </c>
      <c r="AE38" s="63" t="s">
        <v>108</v>
      </c>
      <c r="AF38" s="68" t="s">
        <v>265</v>
      </c>
      <c r="AG38" s="57" t="s">
        <v>266</v>
      </c>
      <c r="AH38" s="69">
        <v>45017</v>
      </c>
      <c r="AI38" s="357">
        <v>45291</v>
      </c>
      <c r="AJ38" s="70" t="s">
        <v>267</v>
      </c>
      <c r="AK38" s="58">
        <v>1</v>
      </c>
      <c r="AL38" s="82" t="s">
        <v>268</v>
      </c>
      <c r="AM38" s="58">
        <v>1</v>
      </c>
      <c r="AN38" s="72" t="s">
        <v>113</v>
      </c>
      <c r="AO38" s="58">
        <v>1</v>
      </c>
      <c r="AP38" s="73" t="s">
        <v>114</v>
      </c>
      <c r="AQ38" s="74"/>
      <c r="AR38" s="110"/>
      <c r="AS38" s="74"/>
      <c r="AT38" s="74"/>
      <c r="AU38" s="111"/>
      <c r="AV38" s="88"/>
      <c r="AW38" s="302"/>
      <c r="AX38" s="74"/>
      <c r="AY38" s="111"/>
      <c r="AZ38" s="88"/>
      <c r="BA38" s="112"/>
      <c r="BB38" s="304"/>
    </row>
    <row r="39" spans="1:61" ht="127.5" customHeight="1" thickBot="1">
      <c r="A39" s="306"/>
      <c r="B39" s="307"/>
      <c r="C39" s="85"/>
      <c r="D39" s="85"/>
      <c r="E39" s="85"/>
      <c r="F39" s="85"/>
      <c r="G39" s="85"/>
      <c r="H39" s="85"/>
      <c r="I39" s="85"/>
      <c r="J39" s="85"/>
      <c r="K39" s="85"/>
      <c r="L39" s="85"/>
      <c r="M39" s="85"/>
      <c r="N39" s="85"/>
      <c r="O39" s="85"/>
      <c r="P39" s="58">
        <v>2</v>
      </c>
      <c r="Q39" s="82" t="s">
        <v>269</v>
      </c>
      <c r="R39" s="58" t="str">
        <f t="shared" si="16"/>
        <v>Probabilidad</v>
      </c>
      <c r="S39" s="63" t="s">
        <v>103</v>
      </c>
      <c r="T39" s="63" t="s">
        <v>104</v>
      </c>
      <c r="U39" s="64" t="str">
        <f t="shared" si="5"/>
        <v>40%</v>
      </c>
      <c r="V39" s="63" t="s">
        <v>105</v>
      </c>
      <c r="W39" s="63" t="s">
        <v>106</v>
      </c>
      <c r="X39" s="63" t="s">
        <v>107</v>
      </c>
      <c r="Y39" s="65">
        <f t="shared" si="6"/>
        <v>0</v>
      </c>
      <c r="Z39" s="66" t="str">
        <f t="shared" si="7"/>
        <v>Muy Baja</v>
      </c>
      <c r="AA39" s="64">
        <f t="shared" si="8"/>
        <v>0</v>
      </c>
      <c r="AB39" s="66" t="str">
        <f t="shared" si="9"/>
        <v>Leve</v>
      </c>
      <c r="AC39" s="64">
        <f t="shared" si="10"/>
        <v>0</v>
      </c>
      <c r="AD39" s="67" t="str">
        <f t="shared" si="11"/>
        <v>Bajo</v>
      </c>
      <c r="AE39" s="63" t="s">
        <v>108</v>
      </c>
      <c r="AF39" s="68" t="s">
        <v>270</v>
      </c>
      <c r="AG39" s="58" t="s">
        <v>110</v>
      </c>
      <c r="AH39" s="69">
        <v>45017</v>
      </c>
      <c r="AI39" s="357">
        <v>45291</v>
      </c>
      <c r="AJ39" s="70" t="s">
        <v>271</v>
      </c>
      <c r="AK39" s="58">
        <v>2</v>
      </c>
      <c r="AL39" s="82" t="s">
        <v>272</v>
      </c>
      <c r="AM39" s="58">
        <v>2</v>
      </c>
      <c r="AN39" s="72" t="s">
        <v>113</v>
      </c>
      <c r="AO39" s="58">
        <v>2</v>
      </c>
      <c r="AP39" s="73" t="s">
        <v>114</v>
      </c>
      <c r="AQ39" s="74"/>
      <c r="AR39" s="113"/>
      <c r="AS39" s="74"/>
      <c r="AT39" s="305"/>
      <c r="AU39" s="323"/>
      <c r="AV39" s="79"/>
      <c r="AW39" s="302"/>
      <c r="AX39" s="74"/>
      <c r="AY39" s="323"/>
      <c r="AZ39" s="114"/>
      <c r="BA39" s="303"/>
      <c r="BB39" s="304"/>
    </row>
    <row r="40" spans="1:61" ht="117.75" customHeight="1" thickBot="1">
      <c r="A40" s="290"/>
      <c r="B40" s="86"/>
      <c r="C40" s="85"/>
      <c r="D40" s="85"/>
      <c r="E40" s="85"/>
      <c r="F40" s="85"/>
      <c r="G40" s="85"/>
      <c r="H40" s="85"/>
      <c r="I40" s="85"/>
      <c r="J40" s="85"/>
      <c r="K40" s="85"/>
      <c r="L40" s="85"/>
      <c r="M40" s="85"/>
      <c r="N40" s="85"/>
      <c r="O40" s="85"/>
      <c r="P40" s="58">
        <v>3</v>
      </c>
      <c r="Q40" s="82" t="s">
        <v>273</v>
      </c>
      <c r="R40" s="58" t="str">
        <f t="shared" si="16"/>
        <v>Probabilidad</v>
      </c>
      <c r="S40" s="63" t="s">
        <v>132</v>
      </c>
      <c r="T40" s="63" t="s">
        <v>104</v>
      </c>
      <c r="U40" s="64" t="str">
        <f t="shared" si="5"/>
        <v>30%</v>
      </c>
      <c r="V40" s="63" t="s">
        <v>105</v>
      </c>
      <c r="W40" s="63" t="s">
        <v>106</v>
      </c>
      <c r="X40" s="63" t="s">
        <v>107</v>
      </c>
      <c r="Y40" s="65">
        <f t="shared" si="6"/>
        <v>0</v>
      </c>
      <c r="Z40" s="66" t="str">
        <f t="shared" si="7"/>
        <v>Muy Baja</v>
      </c>
      <c r="AA40" s="64">
        <f t="shared" si="8"/>
        <v>0</v>
      </c>
      <c r="AB40" s="66" t="str">
        <f t="shared" si="9"/>
        <v>Leve</v>
      </c>
      <c r="AC40" s="64">
        <f t="shared" si="10"/>
        <v>0</v>
      </c>
      <c r="AD40" s="67" t="str">
        <f t="shared" si="11"/>
        <v>Bajo</v>
      </c>
      <c r="AE40" s="63" t="s">
        <v>108</v>
      </c>
      <c r="AF40" s="68" t="s">
        <v>273</v>
      </c>
      <c r="AG40" s="58" t="s">
        <v>110</v>
      </c>
      <c r="AH40" s="69">
        <v>44958</v>
      </c>
      <c r="AI40" s="357">
        <v>45291</v>
      </c>
      <c r="AJ40" s="70" t="s">
        <v>267</v>
      </c>
      <c r="AK40" s="58">
        <v>3</v>
      </c>
      <c r="AL40" s="82" t="s">
        <v>272</v>
      </c>
      <c r="AM40" s="58">
        <v>3</v>
      </c>
      <c r="AN40" s="72" t="s">
        <v>113</v>
      </c>
      <c r="AO40" s="58">
        <v>3</v>
      </c>
      <c r="AP40" s="73" t="s">
        <v>114</v>
      </c>
      <c r="AQ40" s="74"/>
      <c r="AR40" s="115"/>
      <c r="AS40" s="74"/>
      <c r="AT40" s="305"/>
      <c r="AU40" s="323"/>
      <c r="AV40" s="88"/>
      <c r="AW40" s="302"/>
      <c r="AX40" s="74"/>
      <c r="AY40" s="323"/>
      <c r="AZ40" s="116"/>
      <c r="BA40" s="112"/>
      <c r="BB40" s="324"/>
    </row>
    <row r="41" spans="1:61" ht="248.25" customHeight="1" thickBot="1">
      <c r="A41" s="299">
        <v>13</v>
      </c>
      <c r="B41" s="300" t="s">
        <v>260</v>
      </c>
      <c r="C41" s="57" t="s">
        <v>96</v>
      </c>
      <c r="D41" s="57" t="s">
        <v>274</v>
      </c>
      <c r="E41" s="57" t="s">
        <v>275</v>
      </c>
      <c r="F41" s="57" t="s">
        <v>276</v>
      </c>
      <c r="G41" s="57" t="s">
        <v>100</v>
      </c>
      <c r="H41" s="58">
        <v>12</v>
      </c>
      <c r="I41" s="59" t="str">
        <f>IF(H41&lt;=0,"",IF(H41&lt;=2,"Muy Baja",IF(H41&lt;=24,"Baja",IF(H41&lt;=500,"Media",IF(H41&lt;=5000,"Alta","Muy Alta")))))</f>
        <v>Baja</v>
      </c>
      <c r="J41" s="60">
        <f>IF(I41="","",IF(I41="Muy Baja",0.2,IF(I41="Baja",0.4,IF(I41="Media",0.6,IF(I41="Alta",0.8,IF(I41="Muy Alta",1,))))))</f>
        <v>0.4</v>
      </c>
      <c r="K41" s="60" t="s">
        <v>220</v>
      </c>
      <c r="L41" s="60" t="str">
        <f ca="1">IF(NOT(ISERROR(MATCH(K41,'Tabla Impacto'!$B$152:$B$154,0))),'Tabla Impacto'!$F$154&amp;"Por favor no seleccionar los criterios de impacto(Afectación Económica o presupuestal y Pérdida Reputacional)",K41)</f>
        <v xml:space="preserve">     Afectación menor a 10 SMLMV .</v>
      </c>
      <c r="M41" s="59" t="str">
        <f ca="1">IF(OR(L41='Tabla Impacto'!$C$11,L41='Tabla Impacto'!$D$11),"Leve",IF(OR(L41='Tabla Impacto'!$C$12,L41='Tabla Impacto'!$D$12),"Menor",IF(OR(L41='Tabla Impacto'!$C$13,L41='Tabla Impacto'!$D$13),"Moderado",IF(OR(#REF!='Tabla Impacto'!$C$14,L41='Tabla Impacto'!$D$14),"Mayor",IF(OR(L41='Tabla Impacto'!$C$15,#REF!='Tabla Impacto'!$D$15),"Catastrófico","")))))</f>
        <v>Leve</v>
      </c>
      <c r="N41" s="60">
        <f ca="1">IF(M41="","",IF(M41="Leve",0.2,IF(M41="Menor",0.4,IF(M41="Moderado",0.6,IF(M41="Mayor",0.8,IF(M41="Catastrófico",1,))))))</f>
        <v>0.2</v>
      </c>
      <c r="O41" s="61" t="str">
        <f ca="1">IF(OR(AND(I41="Muy Baja",M41="Leve"),AND(I41="Muy Baja",M41="Menor"),AND(I41="Baja",M41="Leve")),"Bajo",IF(OR(AND(I41="Muy baja",M41="Moderado"),AND(I41="Baja",M41="Menor"),AND(I41="Baja",M41="Moderado"),AND(I41="Media",M41="Leve"),AND(I41="Media",M41="Menor"),AND(I41="Media",M41="Moderado"),AND(I41="Alta",M41="Leve"),AND(I41="Alta",M41="Menor")),"Moderado",IF(OR(AND(I41="Muy Baja",M41="Mayor"),AND(I41="Baja",M41="Mayor"),AND(I41="Media",M41="Mayor"),AND(I41="Alta",M41="Moderado"),AND(I41="Alta",M41="Mayor"),AND(I41="Muy Alta",M41="Leve"),AND(I41="Muy Alta",M41="Menor"),AND(I41="Muy Alta",M41="Moderado"),AND(I41="Muy Alta",M41="Mayor")),"Alto",IF(OR(AND(I41="Muy Baja",M41="Catastrófico"),AND(I41="Baja",M41="Catastrófico"),AND(I41="Media",M41="Catastrófico"),AND(I41="Alta",M41="Catastrófico"),AND(I41="Muy Alta",M41="Catastrófico")),"Extremo",""))))</f>
        <v>Bajo</v>
      </c>
      <c r="P41" s="58">
        <v>1</v>
      </c>
      <c r="Q41" s="117" t="s">
        <v>277</v>
      </c>
      <c r="R41" s="58" t="str">
        <f t="shared" si="16"/>
        <v>Probabilidad</v>
      </c>
      <c r="S41" s="63" t="s">
        <v>103</v>
      </c>
      <c r="T41" s="63" t="s">
        <v>104</v>
      </c>
      <c r="U41" s="64" t="str">
        <f t="shared" si="5"/>
        <v>40%</v>
      </c>
      <c r="V41" s="63" t="s">
        <v>105</v>
      </c>
      <c r="W41" s="63" t="s">
        <v>106</v>
      </c>
      <c r="X41" s="63" t="s">
        <v>107</v>
      </c>
      <c r="Y41" s="65">
        <f t="shared" si="6"/>
        <v>0.24</v>
      </c>
      <c r="Z41" s="66" t="str">
        <f t="shared" si="7"/>
        <v>Baja</v>
      </c>
      <c r="AA41" s="64">
        <f t="shared" si="8"/>
        <v>0.24</v>
      </c>
      <c r="AB41" s="66" t="str">
        <f t="shared" ca="1" si="9"/>
        <v>Leve</v>
      </c>
      <c r="AC41" s="64">
        <f t="shared" ca="1" si="10"/>
        <v>0.2</v>
      </c>
      <c r="AD41" s="67" t="str">
        <f t="shared" ca="1" si="11"/>
        <v>Bajo</v>
      </c>
      <c r="AE41" s="63" t="s">
        <v>108</v>
      </c>
      <c r="AF41" s="68" t="s">
        <v>278</v>
      </c>
      <c r="AG41" s="57" t="s">
        <v>169</v>
      </c>
      <c r="AH41" s="69">
        <v>44958</v>
      </c>
      <c r="AI41" s="357">
        <v>45291</v>
      </c>
      <c r="AJ41" s="82" t="s">
        <v>279</v>
      </c>
      <c r="AK41" s="58">
        <v>1</v>
      </c>
      <c r="AL41" s="71" t="s">
        <v>280</v>
      </c>
      <c r="AM41" s="58">
        <v>1</v>
      </c>
      <c r="AN41" s="72" t="s">
        <v>113</v>
      </c>
      <c r="AO41" s="58">
        <v>1</v>
      </c>
      <c r="AP41" s="73" t="s">
        <v>114</v>
      </c>
      <c r="AQ41" s="74"/>
      <c r="AR41" s="118"/>
      <c r="AS41" s="74"/>
      <c r="AT41" s="305"/>
      <c r="AU41" s="323"/>
      <c r="AV41" s="88"/>
      <c r="AW41" s="302"/>
      <c r="AX41" s="74"/>
      <c r="AY41" s="323"/>
      <c r="AZ41" s="119"/>
      <c r="BA41" s="112"/>
      <c r="BB41" s="304"/>
    </row>
    <row r="42" spans="1:61" ht="268.5" customHeight="1" thickBot="1">
      <c r="A42" s="306"/>
      <c r="B42" s="307"/>
      <c r="C42" s="85"/>
      <c r="D42" s="85"/>
      <c r="E42" s="85"/>
      <c r="F42" s="89"/>
      <c r="G42" s="85"/>
      <c r="H42" s="85"/>
      <c r="I42" s="85"/>
      <c r="J42" s="85"/>
      <c r="K42" s="85"/>
      <c r="L42" s="85"/>
      <c r="M42" s="85"/>
      <c r="N42" s="85"/>
      <c r="O42" s="85"/>
      <c r="P42" s="58">
        <v>2</v>
      </c>
      <c r="Q42" s="117" t="s">
        <v>281</v>
      </c>
      <c r="R42" s="58" t="str">
        <f t="shared" si="16"/>
        <v>Probabilidad</v>
      </c>
      <c r="S42" s="63" t="s">
        <v>103</v>
      </c>
      <c r="T42" s="63" t="s">
        <v>104</v>
      </c>
      <c r="U42" s="64" t="str">
        <f t="shared" si="5"/>
        <v>40%</v>
      </c>
      <c r="V42" s="63" t="s">
        <v>105</v>
      </c>
      <c r="W42" s="63" t="s">
        <v>106</v>
      </c>
      <c r="X42" s="63" t="s">
        <v>107</v>
      </c>
      <c r="Y42" s="65">
        <f t="shared" si="6"/>
        <v>0</v>
      </c>
      <c r="Z42" s="66" t="str">
        <f t="shared" si="7"/>
        <v>Muy Baja</v>
      </c>
      <c r="AA42" s="64">
        <f t="shared" si="8"/>
        <v>0</v>
      </c>
      <c r="AB42" s="66" t="str">
        <f t="shared" si="9"/>
        <v>Leve</v>
      </c>
      <c r="AC42" s="64">
        <f t="shared" si="10"/>
        <v>0</v>
      </c>
      <c r="AD42" s="67" t="str">
        <f t="shared" si="11"/>
        <v>Bajo</v>
      </c>
      <c r="AE42" s="63" t="s">
        <v>108</v>
      </c>
      <c r="AF42" s="68" t="s">
        <v>282</v>
      </c>
      <c r="AG42" s="58" t="s">
        <v>156</v>
      </c>
      <c r="AH42" s="69">
        <v>44958</v>
      </c>
      <c r="AI42" s="357">
        <v>45291</v>
      </c>
      <c r="AJ42" s="82" t="s">
        <v>283</v>
      </c>
      <c r="AK42" s="58">
        <v>2</v>
      </c>
      <c r="AL42" s="71" t="s">
        <v>284</v>
      </c>
      <c r="AM42" s="58">
        <v>2</v>
      </c>
      <c r="AN42" s="72" t="s">
        <v>113</v>
      </c>
      <c r="AO42" s="58">
        <v>2</v>
      </c>
      <c r="AP42" s="73" t="s">
        <v>114</v>
      </c>
      <c r="AQ42" s="74"/>
      <c r="AR42" s="79"/>
      <c r="AS42" s="74"/>
      <c r="AT42" s="305"/>
      <c r="AU42" s="323"/>
      <c r="AV42" s="79"/>
      <c r="AW42" s="302"/>
      <c r="AX42" s="74"/>
      <c r="AY42" s="323"/>
      <c r="AZ42" s="114"/>
      <c r="BA42" s="112"/>
      <c r="BB42" s="304"/>
    </row>
    <row r="43" spans="1:61" ht="222.75" customHeight="1" thickBot="1">
      <c r="A43" s="290"/>
      <c r="B43" s="86"/>
      <c r="C43" s="85"/>
      <c r="D43" s="85"/>
      <c r="E43" s="85"/>
      <c r="F43" s="89"/>
      <c r="G43" s="85"/>
      <c r="H43" s="85"/>
      <c r="I43" s="85"/>
      <c r="J43" s="85"/>
      <c r="K43" s="85"/>
      <c r="L43" s="85"/>
      <c r="M43" s="85"/>
      <c r="N43" s="85"/>
      <c r="O43" s="85"/>
      <c r="P43" s="58">
        <v>3</v>
      </c>
      <c r="Q43" s="117" t="s">
        <v>285</v>
      </c>
      <c r="R43" s="58" t="str">
        <f t="shared" si="16"/>
        <v>Probabilidad</v>
      </c>
      <c r="S43" s="63" t="s">
        <v>103</v>
      </c>
      <c r="T43" s="63" t="s">
        <v>104</v>
      </c>
      <c r="U43" s="64" t="str">
        <f t="shared" si="5"/>
        <v>40%</v>
      </c>
      <c r="V43" s="63" t="s">
        <v>105</v>
      </c>
      <c r="W43" s="63" t="s">
        <v>106</v>
      </c>
      <c r="X43" s="63" t="s">
        <v>107</v>
      </c>
      <c r="Y43" s="65">
        <f t="shared" si="6"/>
        <v>0</v>
      </c>
      <c r="Z43" s="66" t="str">
        <f t="shared" si="7"/>
        <v>Muy Baja</v>
      </c>
      <c r="AA43" s="64">
        <f t="shared" si="8"/>
        <v>0</v>
      </c>
      <c r="AB43" s="66" t="str">
        <f t="shared" si="9"/>
        <v>Leve</v>
      </c>
      <c r="AC43" s="64">
        <f t="shared" si="10"/>
        <v>0</v>
      </c>
      <c r="AD43" s="67" t="str">
        <f t="shared" si="11"/>
        <v>Bajo</v>
      </c>
      <c r="AE43" s="63" t="s">
        <v>108</v>
      </c>
      <c r="AF43" s="68" t="s">
        <v>285</v>
      </c>
      <c r="AG43" s="58" t="s">
        <v>286</v>
      </c>
      <c r="AH43" s="69">
        <v>44958</v>
      </c>
      <c r="AI43" s="357">
        <v>45291</v>
      </c>
      <c r="AJ43" s="117" t="s">
        <v>287</v>
      </c>
      <c r="AK43" s="58">
        <v>3</v>
      </c>
      <c r="AL43" s="71" t="s">
        <v>284</v>
      </c>
      <c r="AM43" s="58">
        <v>3</v>
      </c>
      <c r="AN43" s="72" t="s">
        <v>113</v>
      </c>
      <c r="AO43" s="58">
        <v>3</v>
      </c>
      <c r="AP43" s="73" t="s">
        <v>114</v>
      </c>
      <c r="AQ43" s="75"/>
      <c r="AR43" s="79"/>
      <c r="AS43" s="74"/>
      <c r="AT43" s="305"/>
      <c r="AU43" s="108"/>
      <c r="AV43" s="88"/>
      <c r="AW43" s="302"/>
      <c r="AX43" s="75"/>
      <c r="AY43" s="108"/>
      <c r="AZ43" s="114"/>
      <c r="BA43" s="112"/>
      <c r="BB43" s="304"/>
    </row>
    <row r="44" spans="1:61" ht="165.75" customHeight="1" thickBot="1">
      <c r="A44" s="299">
        <v>14</v>
      </c>
      <c r="B44" s="300" t="s">
        <v>28</v>
      </c>
      <c r="C44" s="57" t="s">
        <v>96</v>
      </c>
      <c r="D44" s="57" t="s">
        <v>288</v>
      </c>
      <c r="E44" s="57" t="s">
        <v>289</v>
      </c>
      <c r="F44" s="57" t="s">
        <v>290</v>
      </c>
      <c r="G44" s="57" t="s">
        <v>291</v>
      </c>
      <c r="H44" s="58">
        <v>150</v>
      </c>
      <c r="I44" s="59" t="str">
        <f t="shared" ref="I44:I46" si="17">IF(H44&lt;=0,"",IF(H44&lt;=2,"Muy Baja",IF(H44&lt;=24,"Baja",IF(H44&lt;=500,"Media",IF(H44&lt;=5000,"Alta","Muy Alta")))))</f>
        <v>Media</v>
      </c>
      <c r="J44" s="60">
        <f t="shared" ref="J44:J46" si="18">IF(I44="","",IF(I44="Muy Baja",0.2,IF(I44="Baja",0.4,IF(I44="Media",0.6,IF(I44="Alta",0.8,IF(I44="Muy Alta",1,))))))</f>
        <v>0.6</v>
      </c>
      <c r="K44" s="60" t="s">
        <v>249</v>
      </c>
      <c r="L44" s="60" t="str">
        <f ca="1">IF(NOT(ISERROR(MATCH(K44,'Tabla Impacto'!$B$152:$B$154,0))),'Tabla Impacto'!$F$154&amp;"Por favor no seleccionar los criterios de impacto(Afectación Económica o presupuestal y Pérdida Reputacional)",K44)</f>
        <v xml:space="preserve">     Entre 50 y 100 SMLMV </v>
      </c>
      <c r="M44" s="59" t="str">
        <f ca="1">IF(OR(L44='Tabla Impacto'!$C$11,L44='Tabla Impacto'!$D$11),"Leve",IF(OR(L44='Tabla Impacto'!$C$12,L44='Tabla Impacto'!$D$12),"Menor",IF(OR(L44='Tabla Impacto'!$C$13,L44='Tabla Impacto'!$D$13),"Moderado",IF(OR(#REF!='Tabla Impacto'!$C$14,L44='Tabla Impacto'!$D$14),"Mayor",IF(OR(L44='Tabla Impacto'!$C$15,L50='Tabla Impacto'!$D$15),"Catastrófico","")))))</f>
        <v>Moderado</v>
      </c>
      <c r="N44" s="60">
        <f t="shared" ref="N44:N46" ca="1" si="19">IF(M44="","",IF(M44="Leve",0.2,IF(M44="Menor",0.4,IF(M44="Moderado",0.6,IF(M44="Mayor",0.8,IF(M44="Catastrófico",1,))))))</f>
        <v>0.6</v>
      </c>
      <c r="O44" s="61" t="str">
        <f t="shared" ref="O44:O46" ca="1" si="20">IF(OR(AND(I44="Muy Baja",M44="Leve"),AND(I44="Muy Baja",M44="Menor"),AND(I44="Baja",M44="Leve")),"Bajo",IF(OR(AND(I44="Muy baja",M44="Moderado"),AND(I44="Baja",M44="Menor"),AND(I44="Baja",M44="Moderado"),AND(I44="Media",M44="Leve"),AND(I44="Media",M44="Menor"),AND(I44="Media",M44="Moderado"),AND(I44="Alta",M44="Leve"),AND(I44="Alta",M44="Menor")),"Moderado",IF(OR(AND(I44="Muy Baja",M44="Mayor"),AND(I44="Baja",M44="Mayor"),AND(I44="Media",M44="Mayor"),AND(I44="Alta",M44="Moderado"),AND(I44="Alta",M44="Mayor"),AND(I44="Muy Alta",M44="Leve"),AND(I44="Muy Alta",M44="Menor"),AND(I44="Muy Alta",M44="Moderado"),AND(I44="Muy Alta",M44="Mayor")),"Alto",IF(OR(AND(I44="Muy Baja",M44="Catastrófico"),AND(I44="Baja",M44="Catastrófico"),AND(I44="Media",M44="Catastrófico"),AND(I44="Alta",M44="Catastrófico"),AND(I44="Muy Alta",M44="Catastrófico")),"Extremo",""))))</f>
        <v>Moderado</v>
      </c>
      <c r="P44" s="58">
        <v>1</v>
      </c>
      <c r="Q44" s="62" t="s">
        <v>292</v>
      </c>
      <c r="R44" s="58" t="str">
        <f t="shared" si="16"/>
        <v>Probabilidad</v>
      </c>
      <c r="S44" s="63" t="s">
        <v>103</v>
      </c>
      <c r="T44" s="63" t="s">
        <v>104</v>
      </c>
      <c r="U44" s="64" t="str">
        <f t="shared" si="5"/>
        <v>40%</v>
      </c>
      <c r="V44" s="63" t="s">
        <v>105</v>
      </c>
      <c r="W44" s="63" t="s">
        <v>106</v>
      </c>
      <c r="X44" s="63" t="s">
        <v>107</v>
      </c>
      <c r="Y44" s="65">
        <f t="shared" si="6"/>
        <v>0.36</v>
      </c>
      <c r="Z44" s="66" t="str">
        <f t="shared" si="7"/>
        <v>Baja</v>
      </c>
      <c r="AA44" s="64">
        <f t="shared" si="8"/>
        <v>0.36</v>
      </c>
      <c r="AB44" s="66" t="str">
        <f t="shared" ca="1" si="9"/>
        <v>Moderado</v>
      </c>
      <c r="AC44" s="64">
        <f t="shared" ca="1" si="10"/>
        <v>0.6</v>
      </c>
      <c r="AD44" s="67" t="str">
        <f t="shared" ca="1" si="11"/>
        <v>Moderado</v>
      </c>
      <c r="AE44" s="63" t="s">
        <v>293</v>
      </c>
      <c r="AF44" s="68" t="s">
        <v>294</v>
      </c>
      <c r="AG44" s="57" t="s">
        <v>110</v>
      </c>
      <c r="AH44" s="69">
        <v>44958</v>
      </c>
      <c r="AI44" s="357">
        <v>45291</v>
      </c>
      <c r="AJ44" s="70" t="s">
        <v>295</v>
      </c>
      <c r="AK44" s="58">
        <v>1</v>
      </c>
      <c r="AL44" s="71" t="s">
        <v>296</v>
      </c>
      <c r="AM44" s="58">
        <v>1</v>
      </c>
      <c r="AN44" s="72" t="s">
        <v>113</v>
      </c>
      <c r="AO44" s="58">
        <v>1</v>
      </c>
      <c r="AP44" s="73" t="s">
        <v>114</v>
      </c>
      <c r="AQ44" s="120"/>
      <c r="AR44" s="75"/>
      <c r="AS44" s="75"/>
      <c r="AT44" s="74"/>
      <c r="AU44" s="108"/>
      <c r="AV44" s="88"/>
      <c r="AW44" s="302"/>
      <c r="AX44" s="75"/>
      <c r="AY44" s="108"/>
      <c r="AZ44" s="88"/>
      <c r="BA44" s="303"/>
      <c r="BB44" s="304"/>
      <c r="BC44" s="1"/>
      <c r="BD44" s="1"/>
      <c r="BE44" s="1"/>
      <c r="BF44" s="1"/>
      <c r="BG44" s="1"/>
      <c r="BH44" s="1"/>
      <c r="BI44" s="1"/>
    </row>
    <row r="45" spans="1:61" ht="174" customHeight="1" thickBot="1">
      <c r="A45" s="299">
        <v>15</v>
      </c>
      <c r="B45" s="300" t="s">
        <v>28</v>
      </c>
      <c r="C45" s="57" t="s">
        <v>96</v>
      </c>
      <c r="D45" s="57" t="s">
        <v>297</v>
      </c>
      <c r="E45" s="57" t="s">
        <v>298</v>
      </c>
      <c r="F45" s="57" t="s">
        <v>299</v>
      </c>
      <c r="G45" s="57" t="s">
        <v>100</v>
      </c>
      <c r="H45" s="58">
        <v>130</v>
      </c>
      <c r="I45" s="59" t="str">
        <f t="shared" si="17"/>
        <v>Media</v>
      </c>
      <c r="J45" s="60">
        <f t="shared" si="18"/>
        <v>0.6</v>
      </c>
      <c r="K45" s="60" t="s">
        <v>249</v>
      </c>
      <c r="L45" s="60" t="str">
        <f ca="1">IF(NOT(ISERROR(MATCH(K45,'Tabla Impacto'!$B$152:$B$154,0))),'Tabla Impacto'!$F$154&amp;"Por favor no seleccionar los criterios de impacto(Afectación Económica o presupuestal y Pérdida Reputacional)",K45)</f>
        <v xml:space="preserve">     Entre 50 y 100 SMLMV </v>
      </c>
      <c r="M45" s="59" t="str">
        <f ca="1">IF(OR(L45='Tabla Impacto'!$C$11,L45='Tabla Impacto'!$D$11),"Leve",IF(OR(L45='Tabla Impacto'!$C$12,L45='Tabla Impacto'!$D$12),"Menor",IF(OR(L45='Tabla Impacto'!$C$13,L45='Tabla Impacto'!$D$13),"Moderado",IF(OR(#REF!='Tabla Impacto'!$C$14,L45='Tabla Impacto'!$D$14),"Mayor",IF(OR(L45='Tabla Impacto'!$C$15,#REF!='Tabla Impacto'!$D$15),"Catastrófico","")))))</f>
        <v>Moderado</v>
      </c>
      <c r="N45" s="60">
        <f t="shared" ca="1" si="19"/>
        <v>0.6</v>
      </c>
      <c r="O45" s="61" t="str">
        <f t="shared" ca="1" si="20"/>
        <v>Moderado</v>
      </c>
      <c r="P45" s="58">
        <v>1</v>
      </c>
      <c r="Q45" s="62" t="s">
        <v>300</v>
      </c>
      <c r="R45" s="58" t="str">
        <f t="shared" si="16"/>
        <v>Probabilidad</v>
      </c>
      <c r="S45" s="63" t="s">
        <v>103</v>
      </c>
      <c r="T45" s="63" t="s">
        <v>104</v>
      </c>
      <c r="U45" s="64" t="str">
        <f t="shared" si="5"/>
        <v>40%</v>
      </c>
      <c r="V45" s="63" t="s">
        <v>105</v>
      </c>
      <c r="W45" s="63" t="s">
        <v>106</v>
      </c>
      <c r="X45" s="63" t="s">
        <v>107</v>
      </c>
      <c r="Y45" s="65">
        <f t="shared" si="6"/>
        <v>0.36</v>
      </c>
      <c r="Z45" s="66" t="str">
        <f t="shared" si="7"/>
        <v>Baja</v>
      </c>
      <c r="AA45" s="64">
        <f t="shared" si="8"/>
        <v>0.36</v>
      </c>
      <c r="AB45" s="66" t="str">
        <f t="shared" ca="1" si="9"/>
        <v>Moderado</v>
      </c>
      <c r="AC45" s="64">
        <f t="shared" ca="1" si="10"/>
        <v>0.6</v>
      </c>
      <c r="AD45" s="67" t="str">
        <f t="shared" ca="1" si="11"/>
        <v>Moderado</v>
      </c>
      <c r="AE45" s="63" t="s">
        <v>293</v>
      </c>
      <c r="AF45" s="68" t="s">
        <v>301</v>
      </c>
      <c r="AG45" s="57" t="s">
        <v>156</v>
      </c>
      <c r="AH45" s="69">
        <v>44958</v>
      </c>
      <c r="AI45" s="357">
        <v>45291</v>
      </c>
      <c r="AJ45" s="70" t="s">
        <v>302</v>
      </c>
      <c r="AK45" s="58">
        <v>1</v>
      </c>
      <c r="AL45" s="71" t="s">
        <v>303</v>
      </c>
      <c r="AM45" s="58">
        <v>1</v>
      </c>
      <c r="AN45" s="72" t="s">
        <v>113</v>
      </c>
      <c r="AO45" s="58">
        <v>1</v>
      </c>
      <c r="AP45" s="73" t="s">
        <v>114</v>
      </c>
      <c r="AQ45" s="120"/>
      <c r="AR45" s="75"/>
      <c r="AS45" s="75"/>
      <c r="AT45" s="74"/>
      <c r="AU45" s="108"/>
      <c r="AV45" s="88"/>
      <c r="AW45" s="302"/>
      <c r="AX45" s="75"/>
      <c r="AY45" s="108"/>
      <c r="AZ45" s="88"/>
      <c r="BA45" s="303"/>
      <c r="BB45" s="304"/>
    </row>
    <row r="46" spans="1:61" ht="180" customHeight="1" thickBot="1">
      <c r="A46" s="311">
        <v>16</v>
      </c>
      <c r="B46" s="312" t="s">
        <v>28</v>
      </c>
      <c r="C46" s="57" t="s">
        <v>96</v>
      </c>
      <c r="D46" s="57" t="s">
        <v>304</v>
      </c>
      <c r="E46" s="57" t="s">
        <v>305</v>
      </c>
      <c r="F46" s="57" t="s">
        <v>306</v>
      </c>
      <c r="G46" s="57" t="s">
        <v>307</v>
      </c>
      <c r="H46" s="58">
        <v>100</v>
      </c>
      <c r="I46" s="59" t="str">
        <f t="shared" si="17"/>
        <v>Media</v>
      </c>
      <c r="J46" s="60">
        <f t="shared" si="18"/>
        <v>0.6</v>
      </c>
      <c r="K46" s="57" t="s">
        <v>249</v>
      </c>
      <c r="L46" s="60" t="str">
        <f ca="1">IF(NOT(ISERROR(MATCH(K46,'Tabla Impacto'!$B$152:$B$154,0))),'Tabla Impacto'!$F$154&amp;"Por favor no seleccionar los criterios de impacto(Afectación Económica o presupuestal y Pérdida Reputacional)",K46)</f>
        <v xml:space="preserve">     Entre 50 y 100 SMLMV </v>
      </c>
      <c r="M46" s="59" t="str">
        <f ca="1">IF(OR(L46='Tabla Impacto'!$C$11,L46='Tabla Impacto'!$D$11),"Leve",IF(OR(L46='Tabla Impacto'!$C$12,L46='Tabla Impacto'!$D$12),"Menor",IF(OR(L46='Tabla Impacto'!$C$13,L46='Tabla Impacto'!$D$13),"Moderado",IF(OR(#REF!='Tabla Impacto'!$C$14,L46='Tabla Impacto'!$D$14),"Mayor",IF(OR(L46='Tabla Impacto'!$C$15,L39='Tabla Impacto'!$D$15),"Catastrófico","")))))</f>
        <v>Moderado</v>
      </c>
      <c r="N46" s="60">
        <f t="shared" ca="1" si="19"/>
        <v>0.6</v>
      </c>
      <c r="O46" s="61" t="str">
        <f t="shared" ca="1" si="20"/>
        <v>Moderado</v>
      </c>
      <c r="P46" s="58">
        <v>1</v>
      </c>
      <c r="Q46" s="262" t="s">
        <v>308</v>
      </c>
      <c r="R46" s="58" t="str">
        <f t="shared" si="16"/>
        <v>Probabilidad</v>
      </c>
      <c r="S46" s="63" t="s">
        <v>103</v>
      </c>
      <c r="T46" s="63" t="s">
        <v>104</v>
      </c>
      <c r="U46" s="64" t="str">
        <f t="shared" si="5"/>
        <v>40%</v>
      </c>
      <c r="V46" s="63" t="s">
        <v>309</v>
      </c>
      <c r="W46" s="63" t="s">
        <v>106</v>
      </c>
      <c r="X46" s="63" t="s">
        <v>310</v>
      </c>
      <c r="Y46" s="65">
        <f t="shared" si="6"/>
        <v>0.36</v>
      </c>
      <c r="Z46" s="66" t="str">
        <f t="shared" si="7"/>
        <v>Baja</v>
      </c>
      <c r="AA46" s="64">
        <f t="shared" si="8"/>
        <v>0.36</v>
      </c>
      <c r="AB46" s="66" t="str">
        <f t="shared" ca="1" si="9"/>
        <v>Moderado</v>
      </c>
      <c r="AC46" s="64">
        <f t="shared" ca="1" si="10"/>
        <v>0.6</v>
      </c>
      <c r="AD46" s="67" t="str">
        <f t="shared" ca="1" si="11"/>
        <v>Moderado</v>
      </c>
      <c r="AE46" s="63" t="s">
        <v>108</v>
      </c>
      <c r="AF46" s="78" t="s">
        <v>311</v>
      </c>
      <c r="AG46" s="58" t="s">
        <v>120</v>
      </c>
      <c r="AH46" s="69">
        <v>44958</v>
      </c>
      <c r="AI46" s="357">
        <v>45291</v>
      </c>
      <c r="AJ46" s="78" t="s">
        <v>312</v>
      </c>
      <c r="AK46" s="58">
        <v>1</v>
      </c>
      <c r="AL46" s="82" t="s">
        <v>313</v>
      </c>
      <c r="AM46" s="58">
        <v>1</v>
      </c>
      <c r="AN46" s="72" t="s">
        <v>113</v>
      </c>
      <c r="AO46" s="58">
        <v>1</v>
      </c>
      <c r="AP46" s="73" t="s">
        <v>114</v>
      </c>
      <c r="AQ46" s="74"/>
      <c r="AR46" s="75"/>
      <c r="AS46" s="75"/>
      <c r="AT46" s="74"/>
      <c r="AU46" s="75"/>
      <c r="AV46" s="89"/>
      <c r="AW46" s="325"/>
      <c r="AX46" s="75"/>
      <c r="AY46" s="85"/>
      <c r="AZ46" s="85"/>
      <c r="BA46" s="303"/>
      <c r="BB46" s="322"/>
    </row>
    <row r="47" spans="1:61" ht="122.25" customHeight="1" thickBot="1">
      <c r="A47" s="311"/>
      <c r="B47" s="312"/>
      <c r="C47" s="57"/>
      <c r="D47" s="57"/>
      <c r="E47" s="57"/>
      <c r="F47" s="57"/>
      <c r="G47" s="57"/>
      <c r="H47" s="58"/>
      <c r="I47" s="59"/>
      <c r="J47" s="60"/>
      <c r="K47" s="57"/>
      <c r="L47" s="60"/>
      <c r="M47" s="59"/>
      <c r="N47" s="60"/>
      <c r="O47" s="61"/>
      <c r="P47" s="58">
        <v>2</v>
      </c>
      <c r="Q47" s="121" t="s">
        <v>314</v>
      </c>
      <c r="R47" s="58" t="str">
        <f t="shared" si="16"/>
        <v>Impacto</v>
      </c>
      <c r="S47" s="63" t="s">
        <v>166</v>
      </c>
      <c r="T47" s="63" t="s">
        <v>191</v>
      </c>
      <c r="U47" s="64" t="str">
        <f t="shared" si="5"/>
        <v>35%</v>
      </c>
      <c r="V47" s="63" t="s">
        <v>309</v>
      </c>
      <c r="W47" s="63" t="s">
        <v>106</v>
      </c>
      <c r="X47" s="63" t="s">
        <v>310</v>
      </c>
      <c r="Y47" s="65">
        <f t="shared" si="6"/>
        <v>0</v>
      </c>
      <c r="Z47" s="66" t="str">
        <f t="shared" si="7"/>
        <v>Muy Baja</v>
      </c>
      <c r="AA47" s="64">
        <f t="shared" si="8"/>
        <v>0</v>
      </c>
      <c r="AB47" s="66" t="str">
        <f t="shared" si="9"/>
        <v>Leve</v>
      </c>
      <c r="AC47" s="64">
        <f t="shared" si="10"/>
        <v>0</v>
      </c>
      <c r="AD47" s="67" t="str">
        <f t="shared" si="11"/>
        <v>Bajo</v>
      </c>
      <c r="AE47" s="326" t="s">
        <v>108</v>
      </c>
      <c r="AF47" s="122" t="s">
        <v>315</v>
      </c>
      <c r="AG47" s="123" t="s">
        <v>120</v>
      </c>
      <c r="AH47" s="69">
        <v>44958</v>
      </c>
      <c r="AI47" s="357">
        <v>45291</v>
      </c>
      <c r="AJ47" s="78" t="s">
        <v>312</v>
      </c>
      <c r="AK47" s="58">
        <v>2</v>
      </c>
      <c r="AL47" s="82" t="s">
        <v>313</v>
      </c>
      <c r="AM47" s="58">
        <v>2</v>
      </c>
      <c r="AN47" s="72" t="s">
        <v>113</v>
      </c>
      <c r="AO47" s="58">
        <v>2</v>
      </c>
      <c r="AP47" s="73" t="s">
        <v>114</v>
      </c>
      <c r="AQ47" s="74"/>
      <c r="AR47" s="79"/>
      <c r="AS47" s="75"/>
      <c r="AT47" s="74"/>
      <c r="AU47" s="75"/>
      <c r="AV47" s="88"/>
      <c r="AW47" s="302"/>
      <c r="AX47" s="75"/>
      <c r="AY47" s="108"/>
      <c r="AZ47" s="85"/>
      <c r="BA47" s="303"/>
      <c r="BB47" s="322"/>
    </row>
    <row r="48" spans="1:61" ht="162" customHeight="1" thickBot="1">
      <c r="A48" s="311"/>
      <c r="B48" s="312"/>
      <c r="C48" s="57"/>
      <c r="D48" s="57"/>
      <c r="E48" s="57"/>
      <c r="F48" s="57"/>
      <c r="G48" s="57"/>
      <c r="H48" s="58"/>
      <c r="I48" s="59"/>
      <c r="J48" s="60"/>
      <c r="K48" s="57"/>
      <c r="L48" s="60"/>
      <c r="M48" s="59"/>
      <c r="N48" s="60"/>
      <c r="O48" s="61"/>
      <c r="P48" s="58">
        <v>3</v>
      </c>
      <c r="Q48" s="121" t="s">
        <v>316</v>
      </c>
      <c r="R48" s="58" t="str">
        <f t="shared" si="16"/>
        <v>Probabilidad</v>
      </c>
      <c r="S48" s="63" t="s">
        <v>132</v>
      </c>
      <c r="T48" s="63" t="s">
        <v>104</v>
      </c>
      <c r="U48" s="64" t="str">
        <f t="shared" si="5"/>
        <v>30%</v>
      </c>
      <c r="V48" s="63" t="s">
        <v>105</v>
      </c>
      <c r="W48" s="63" t="s">
        <v>167</v>
      </c>
      <c r="X48" s="63" t="s">
        <v>107</v>
      </c>
      <c r="Y48" s="65">
        <f t="shared" si="6"/>
        <v>0</v>
      </c>
      <c r="Z48" s="66" t="str">
        <f t="shared" si="7"/>
        <v>Muy Baja</v>
      </c>
      <c r="AA48" s="64">
        <f t="shared" si="8"/>
        <v>0</v>
      </c>
      <c r="AB48" s="66" t="str">
        <f t="shared" si="9"/>
        <v>Leve</v>
      </c>
      <c r="AC48" s="64">
        <f t="shared" si="10"/>
        <v>0</v>
      </c>
      <c r="AD48" s="67" t="str">
        <f t="shared" si="11"/>
        <v>Bajo</v>
      </c>
      <c r="AE48" s="326" t="s">
        <v>108</v>
      </c>
      <c r="AF48" s="122" t="s">
        <v>317</v>
      </c>
      <c r="AG48" s="123" t="s">
        <v>120</v>
      </c>
      <c r="AH48" s="69">
        <v>44958</v>
      </c>
      <c r="AI48" s="357">
        <v>45291</v>
      </c>
      <c r="AJ48" s="78" t="s">
        <v>312</v>
      </c>
      <c r="AK48" s="58">
        <v>3</v>
      </c>
      <c r="AL48" s="82" t="s">
        <v>313</v>
      </c>
      <c r="AM48" s="58">
        <v>3</v>
      </c>
      <c r="AN48" s="72" t="s">
        <v>113</v>
      </c>
      <c r="AO48" s="58">
        <v>3</v>
      </c>
      <c r="AP48" s="73" t="s">
        <v>114</v>
      </c>
      <c r="AQ48" s="74"/>
      <c r="AR48" s="79"/>
      <c r="AS48" s="75"/>
      <c r="AT48" s="74"/>
      <c r="AU48" s="75"/>
      <c r="AV48" s="79"/>
      <c r="AW48" s="302"/>
      <c r="AX48" s="75"/>
      <c r="AY48" s="75"/>
      <c r="AZ48" s="85"/>
      <c r="BA48" s="303"/>
      <c r="BB48" s="304"/>
    </row>
    <row r="49" spans="1:54" ht="152.25" customHeight="1" thickBot="1">
      <c r="A49" s="299">
        <v>17</v>
      </c>
      <c r="B49" s="300" t="s">
        <v>28</v>
      </c>
      <c r="C49" s="57" t="s">
        <v>216</v>
      </c>
      <c r="D49" s="57" t="s">
        <v>318</v>
      </c>
      <c r="E49" s="57" t="s">
        <v>319</v>
      </c>
      <c r="F49" s="57" t="s">
        <v>320</v>
      </c>
      <c r="G49" s="57" t="s">
        <v>100</v>
      </c>
      <c r="H49" s="58">
        <v>130</v>
      </c>
      <c r="I49" s="59" t="str">
        <f t="shared" ref="I49:I52" si="21">IF(H49&lt;=0,"",IF(H49&lt;=2,"Muy Baja",IF(H49&lt;=24,"Baja",IF(H49&lt;=500,"Media",IF(H49&lt;=5000,"Alta","Muy Alta")))))</f>
        <v>Media</v>
      </c>
      <c r="J49" s="60">
        <f t="shared" ref="J49:J52" si="22">IF(I49="","",IF(I49="Muy Baja",0.2,IF(I49="Baja",0.4,IF(I49="Media",0.6,IF(I49="Alta",0.8,IF(I49="Muy Alta",1,))))))</f>
        <v>0.6</v>
      </c>
      <c r="K49" s="60" t="s">
        <v>249</v>
      </c>
      <c r="L49" s="60" t="str">
        <f ca="1">IF(NOT(ISERROR(MATCH(K49,'Tabla Impacto'!$B$152:$B$154,0))),'Tabla Impacto'!$F$154&amp;"Por favor no seleccionar los criterios de impacto(Afectación Económica o presupuestal y Pérdida Reputacional)",K49)</f>
        <v xml:space="preserve">     Entre 50 y 100 SMLMV </v>
      </c>
      <c r="M49" s="59" t="str">
        <f ca="1">IF(OR(L49='Tabla Impacto'!$C$11,L49='Tabla Impacto'!$D$11),"Leve",IF(OR(L49='Tabla Impacto'!$C$12,L49='Tabla Impacto'!$D$12),"Menor",IF(OR(L49='Tabla Impacto'!$C$13,L49='Tabla Impacto'!$D$13),"Moderado",IF(OR(#REF!='Tabla Impacto'!$C$14,L49='Tabla Impacto'!$D$14),"Mayor",IF(OR(L49='Tabla Impacto'!$C$15,#REF!='Tabla Impacto'!$D$15),"Catastrófico","")))))</f>
        <v>Moderado</v>
      </c>
      <c r="N49" s="60">
        <f t="shared" ref="N49:N57" ca="1" si="23">IF(M49="","",IF(M49="Leve",0.2,IF(M49="Menor",0.4,IF(M49="Moderado",0.6,IF(M49="Mayor",0.8,IF(M49="Catastrófico",1,))))))</f>
        <v>0.6</v>
      </c>
      <c r="O49" s="61" t="str">
        <f t="shared" ref="O49:O57" ca="1" si="24">IF(OR(AND(I49="Muy Baja",M49="Leve"),AND(I49="Muy Baja",M49="Menor"),AND(I49="Baja",M49="Leve")),"Bajo",IF(OR(AND(I49="Muy baja",M49="Moderado"),AND(I49="Baja",M49="Menor"),AND(I49="Baja",M49="Moderado"),AND(I49="Media",M49="Leve"),AND(I49="Media",M49="Menor"),AND(I49="Media",M49="Moderado"),AND(I49="Alta",M49="Leve"),AND(I49="Alta",M49="Menor")),"Moderado",IF(OR(AND(I49="Muy Baja",M49="Mayor"),AND(I49="Baja",M49="Mayor"),AND(I49="Media",M49="Mayor"),AND(I49="Alta",M49="Moderado"),AND(I49="Alta",M49="Mayor"),AND(I49="Muy Alta",M49="Leve"),AND(I49="Muy Alta",M49="Menor"),AND(I49="Muy Alta",M49="Moderado"),AND(I49="Muy Alta",M49="Mayor")),"Alto",IF(OR(AND(I49="Muy Baja",M49="Catastrófico"),AND(I49="Baja",M49="Catastrófico"),AND(I49="Media",M49="Catastrófico"),AND(I49="Alta",M49="Catastrófico"),AND(I49="Muy Alta",M49="Catastrófico")),"Extremo",""))))</f>
        <v>Moderado</v>
      </c>
      <c r="P49" s="58">
        <v>1</v>
      </c>
      <c r="Q49" s="62" t="s">
        <v>321</v>
      </c>
      <c r="R49" s="58" t="str">
        <f t="shared" si="16"/>
        <v>Probabilidad</v>
      </c>
      <c r="S49" s="63" t="s">
        <v>103</v>
      </c>
      <c r="T49" s="63" t="s">
        <v>104</v>
      </c>
      <c r="U49" s="64" t="str">
        <f t="shared" si="5"/>
        <v>40%</v>
      </c>
      <c r="V49" s="63" t="s">
        <v>105</v>
      </c>
      <c r="W49" s="63" t="s">
        <v>106</v>
      </c>
      <c r="X49" s="63" t="s">
        <v>107</v>
      </c>
      <c r="Y49" s="65">
        <f t="shared" si="6"/>
        <v>0.36</v>
      </c>
      <c r="Z49" s="66" t="str">
        <f t="shared" si="7"/>
        <v>Baja</v>
      </c>
      <c r="AA49" s="64">
        <f t="shared" si="8"/>
        <v>0.36</v>
      </c>
      <c r="AB49" s="66" t="str">
        <f t="shared" ca="1" si="9"/>
        <v>Moderado</v>
      </c>
      <c r="AC49" s="64">
        <f t="shared" ca="1" si="10"/>
        <v>0.6</v>
      </c>
      <c r="AD49" s="67" t="str">
        <f t="shared" ca="1" si="11"/>
        <v>Moderado</v>
      </c>
      <c r="AE49" s="326" t="s">
        <v>293</v>
      </c>
      <c r="AF49" s="124" t="s">
        <v>322</v>
      </c>
      <c r="AG49" s="125" t="s">
        <v>110</v>
      </c>
      <c r="AH49" s="69">
        <v>44958</v>
      </c>
      <c r="AI49" s="357">
        <v>45291</v>
      </c>
      <c r="AJ49" s="70" t="s">
        <v>323</v>
      </c>
      <c r="AK49" s="58">
        <v>1</v>
      </c>
      <c r="AL49" s="71" t="s">
        <v>324</v>
      </c>
      <c r="AM49" s="58">
        <v>1</v>
      </c>
      <c r="AN49" s="72" t="s">
        <v>113</v>
      </c>
      <c r="AO49" s="58">
        <v>1</v>
      </c>
      <c r="AP49" s="73" t="s">
        <v>114</v>
      </c>
      <c r="AQ49" s="74"/>
      <c r="AR49" s="75"/>
      <c r="AS49" s="75"/>
      <c r="AT49" s="74"/>
      <c r="AU49" s="75"/>
      <c r="AV49" s="88"/>
      <c r="AW49" s="302"/>
      <c r="AX49" s="75"/>
      <c r="AY49" s="85"/>
      <c r="AZ49" s="85"/>
      <c r="BA49" s="303"/>
      <c r="BB49" s="322"/>
    </row>
    <row r="50" spans="1:54" ht="140.25" customHeight="1" thickBot="1">
      <c r="A50" s="299">
        <v>18</v>
      </c>
      <c r="B50" s="327" t="s">
        <v>29</v>
      </c>
      <c r="C50" s="57" t="s">
        <v>96</v>
      </c>
      <c r="D50" s="70" t="s">
        <v>325</v>
      </c>
      <c r="E50" s="70" t="s">
        <v>326</v>
      </c>
      <c r="F50" s="57" t="s">
        <v>327</v>
      </c>
      <c r="G50" s="57" t="s">
        <v>100</v>
      </c>
      <c r="H50" s="58">
        <v>24</v>
      </c>
      <c r="I50" s="59" t="str">
        <f t="shared" si="21"/>
        <v>Baja</v>
      </c>
      <c r="J50" s="60">
        <f t="shared" si="22"/>
        <v>0.4</v>
      </c>
      <c r="K50" s="60" t="s">
        <v>220</v>
      </c>
      <c r="L50" s="60" t="str">
        <f ca="1">IF(NOT(ISERROR(MATCH(K50,'Tabla Impacto'!$B$152:$B$154,0))),'Tabla Impacto'!$F$154&amp;"Por favor no seleccionar los criterios de impacto(Afectación Económica o presupuestal y Pérdida Reputacional)",K50)</f>
        <v xml:space="preserve">     Afectación menor a 10 SMLMV .</v>
      </c>
      <c r="M50" s="59" t="str">
        <f ca="1">IF(OR(L50='Tabla Impacto'!$C$11,L50='Tabla Impacto'!$D$11),"Leve",IF(OR(L50='Tabla Impacto'!$C$12,L50='Tabla Impacto'!$D$12),"Menor",IF(OR(L50='Tabla Impacto'!$C$13,L50='Tabla Impacto'!$D$13),"Moderado",IF(OR(#REF!='Tabla Impacto'!$C$14,L50='Tabla Impacto'!$D$14),"Mayor",IF(OR(L50='Tabla Impacto'!$C$15,L22='Tabla Impacto'!$D$15),"Catastrófico","")))))</f>
        <v>Leve</v>
      </c>
      <c r="N50" s="60">
        <f t="shared" ca="1" si="23"/>
        <v>0.2</v>
      </c>
      <c r="O50" s="61" t="str">
        <f t="shared" ca="1" si="24"/>
        <v>Bajo</v>
      </c>
      <c r="P50" s="58">
        <v>1</v>
      </c>
      <c r="Q50" s="62" t="s">
        <v>328</v>
      </c>
      <c r="R50" s="58" t="str">
        <f t="shared" si="16"/>
        <v>Probabilidad</v>
      </c>
      <c r="S50" s="63" t="s">
        <v>103</v>
      </c>
      <c r="T50" s="63" t="s">
        <v>104</v>
      </c>
      <c r="U50" s="64" t="str">
        <f t="shared" si="5"/>
        <v>40%</v>
      </c>
      <c r="V50" s="63" t="s">
        <v>105</v>
      </c>
      <c r="W50" s="63" t="s">
        <v>106</v>
      </c>
      <c r="X50" s="63" t="s">
        <v>107</v>
      </c>
      <c r="Y50" s="65">
        <f t="shared" si="6"/>
        <v>0.24</v>
      </c>
      <c r="Z50" s="66" t="str">
        <f t="shared" si="7"/>
        <v>Baja</v>
      </c>
      <c r="AA50" s="64">
        <f t="shared" si="8"/>
        <v>0.24</v>
      </c>
      <c r="AB50" s="66" t="str">
        <f t="shared" ca="1" si="9"/>
        <v>Leve</v>
      </c>
      <c r="AC50" s="64">
        <f t="shared" ca="1" si="10"/>
        <v>0.2</v>
      </c>
      <c r="AD50" s="67" t="str">
        <f t="shared" ca="1" si="11"/>
        <v>Bajo</v>
      </c>
      <c r="AE50" s="326" t="s">
        <v>108</v>
      </c>
      <c r="AF50" s="124" t="s">
        <v>329</v>
      </c>
      <c r="AG50" s="125" t="s">
        <v>110</v>
      </c>
      <c r="AH50" s="69">
        <v>44958</v>
      </c>
      <c r="AI50" s="357">
        <v>45291</v>
      </c>
      <c r="AJ50" s="92" t="s">
        <v>330</v>
      </c>
      <c r="AK50" s="58">
        <v>1</v>
      </c>
      <c r="AL50" s="71" t="s">
        <v>331</v>
      </c>
      <c r="AM50" s="58">
        <v>1</v>
      </c>
      <c r="AN50" s="72" t="s">
        <v>113</v>
      </c>
      <c r="AO50" s="58">
        <v>1</v>
      </c>
      <c r="AP50" s="73" t="s">
        <v>114</v>
      </c>
      <c r="AQ50" s="126"/>
      <c r="AR50" s="75"/>
      <c r="AS50" s="75"/>
      <c r="AT50" s="74"/>
      <c r="AU50" s="127"/>
      <c r="AV50" s="127"/>
      <c r="AW50" s="302"/>
      <c r="AX50" s="75"/>
      <c r="AY50" s="127"/>
      <c r="AZ50" s="127"/>
      <c r="BA50" s="303"/>
      <c r="BB50" s="304"/>
    </row>
    <row r="51" spans="1:54" ht="195" customHeight="1" thickBot="1">
      <c r="A51" s="311">
        <v>19</v>
      </c>
      <c r="B51" s="312" t="s">
        <v>30</v>
      </c>
      <c r="C51" s="57" t="s">
        <v>96</v>
      </c>
      <c r="D51" s="57" t="s">
        <v>332</v>
      </c>
      <c r="E51" s="57" t="s">
        <v>333</v>
      </c>
      <c r="F51" s="57" t="s">
        <v>334</v>
      </c>
      <c r="G51" s="57" t="s">
        <v>335</v>
      </c>
      <c r="H51" s="58">
        <v>12</v>
      </c>
      <c r="I51" s="59" t="str">
        <f t="shared" si="21"/>
        <v>Baja</v>
      </c>
      <c r="J51" s="60">
        <f t="shared" si="22"/>
        <v>0.4</v>
      </c>
      <c r="K51" s="57" t="s">
        <v>101</v>
      </c>
      <c r="L51" s="60" t="str">
        <f ca="1">IF(NOT(ISERROR(MATCH(K51,'Tabla Impacto'!$B$152:$B$154,0))),'Tabla Impacto'!$F$154&amp;"Por favor no seleccionar los criterios de impacto(Afectación Económica o presupuestal y Pérdida Reputacional)",K51)</f>
        <v xml:space="preserve">     El riesgo afecta la imagen de la entidad con algunos usuarios de relevancia frente al logro de los objetivos</v>
      </c>
      <c r="M51" s="59" t="str">
        <f ca="1">IF(OR(L51='Tabla Impacto'!$C$11,L51='Tabla Impacto'!$D$11),"Leve",IF(OR(L51='Tabla Impacto'!$C$12,L51='Tabla Impacto'!$D$12),"Menor",IF(OR(L51='Tabla Impacto'!$C$13,L51='Tabla Impacto'!$D$13),"Moderado",IF(OR(#REF!='Tabla Impacto'!$C$14,L51='Tabla Impacto'!$D$14),"Mayor",IF(OR(L51='Tabla Impacto'!$C$15,#REF!='Tabla Impacto'!$D$15),"Catastrófico","")))))</f>
        <v>Moderado</v>
      </c>
      <c r="N51" s="60">
        <f t="shared" ca="1" si="23"/>
        <v>0.6</v>
      </c>
      <c r="O51" s="61" t="str">
        <f t="shared" ca="1" si="24"/>
        <v>Moderado</v>
      </c>
      <c r="P51" s="58">
        <v>1</v>
      </c>
      <c r="Q51" s="128" t="s">
        <v>336</v>
      </c>
      <c r="R51" s="58" t="str">
        <f t="shared" si="16"/>
        <v>Probabilidad</v>
      </c>
      <c r="S51" s="63" t="s">
        <v>103</v>
      </c>
      <c r="T51" s="63" t="s">
        <v>104</v>
      </c>
      <c r="U51" s="64" t="str">
        <f t="shared" si="5"/>
        <v>40%</v>
      </c>
      <c r="V51" s="63" t="s">
        <v>105</v>
      </c>
      <c r="W51" s="63" t="s">
        <v>106</v>
      </c>
      <c r="X51" s="63" t="s">
        <v>107</v>
      </c>
      <c r="Y51" s="65">
        <f t="shared" si="6"/>
        <v>0.24</v>
      </c>
      <c r="Z51" s="66" t="str">
        <f t="shared" si="7"/>
        <v>Baja</v>
      </c>
      <c r="AA51" s="64">
        <f t="shared" si="8"/>
        <v>0.24</v>
      </c>
      <c r="AB51" s="66" t="str">
        <f t="shared" ca="1" si="9"/>
        <v>Moderado</v>
      </c>
      <c r="AC51" s="64">
        <f t="shared" ca="1" si="10"/>
        <v>0.6</v>
      </c>
      <c r="AD51" s="67" t="str">
        <f t="shared" ca="1" si="11"/>
        <v>Moderado</v>
      </c>
      <c r="AE51" s="326" t="s">
        <v>108</v>
      </c>
      <c r="AF51" s="124" t="s">
        <v>337</v>
      </c>
      <c r="AG51" s="125" t="s">
        <v>193</v>
      </c>
      <c r="AH51" s="69">
        <v>44958</v>
      </c>
      <c r="AI51" s="357">
        <v>45291</v>
      </c>
      <c r="AJ51" s="82" t="s">
        <v>338</v>
      </c>
      <c r="AK51" s="58">
        <v>1</v>
      </c>
      <c r="AL51" s="82" t="s">
        <v>339</v>
      </c>
      <c r="AM51" s="58">
        <v>1</v>
      </c>
      <c r="AN51" s="72" t="s">
        <v>113</v>
      </c>
      <c r="AO51" s="58">
        <v>1</v>
      </c>
      <c r="AP51" s="73" t="s">
        <v>114</v>
      </c>
      <c r="AQ51" s="78"/>
      <c r="AR51" s="129"/>
      <c r="AS51" s="75"/>
      <c r="AT51" s="74"/>
      <c r="AU51" s="127"/>
      <c r="AV51" s="130"/>
      <c r="AW51" s="302"/>
      <c r="AX51" s="75"/>
      <c r="AY51" s="127"/>
      <c r="AZ51" s="127"/>
      <c r="BA51" s="303"/>
      <c r="BB51" s="304"/>
    </row>
    <row r="52" spans="1:54" ht="240.75" customHeight="1" thickBot="1">
      <c r="A52" s="299">
        <v>20</v>
      </c>
      <c r="B52" s="300" t="s">
        <v>30</v>
      </c>
      <c r="C52" s="57" t="s">
        <v>96</v>
      </c>
      <c r="D52" s="57" t="s">
        <v>340</v>
      </c>
      <c r="E52" s="57" t="s">
        <v>341</v>
      </c>
      <c r="F52" s="57" t="s">
        <v>342</v>
      </c>
      <c r="G52" s="57" t="s">
        <v>100</v>
      </c>
      <c r="H52" s="58">
        <v>12</v>
      </c>
      <c r="I52" s="59" t="str">
        <f t="shared" si="21"/>
        <v>Baja</v>
      </c>
      <c r="J52" s="60">
        <f t="shared" si="22"/>
        <v>0.4</v>
      </c>
      <c r="K52" s="57" t="s">
        <v>101</v>
      </c>
      <c r="L52" s="60"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59" t="str">
        <f ca="1">IF(OR(L52='Tabla Impacto'!$C$11,L52='Tabla Impacto'!$D$11),"Leve",IF(OR(L52='Tabla Impacto'!$C$12,L52='Tabla Impacto'!$D$12),"Menor",IF(OR(L52='Tabla Impacto'!$C$13,L52='Tabla Impacto'!$D$13),"Moderado",IF(OR(#REF!='Tabla Impacto'!$C$14,L52='Tabla Impacto'!$D$14),"Mayor",IF(OR(L52='Tabla Impacto'!$C$15,#REF!='Tabla Impacto'!$D$15),"Catastrófico","")))))</f>
        <v>Moderado</v>
      </c>
      <c r="N52" s="60">
        <f t="shared" ca="1" si="23"/>
        <v>0.6</v>
      </c>
      <c r="O52" s="61" t="str">
        <f t="shared" ca="1" si="24"/>
        <v>Moderado</v>
      </c>
      <c r="P52" s="58">
        <v>1</v>
      </c>
      <c r="Q52" s="128" t="s">
        <v>343</v>
      </c>
      <c r="R52" s="58" t="str">
        <f t="shared" si="16"/>
        <v>Probabilidad</v>
      </c>
      <c r="S52" s="63" t="s">
        <v>103</v>
      </c>
      <c r="T52" s="63" t="s">
        <v>104</v>
      </c>
      <c r="U52" s="64" t="str">
        <f t="shared" si="5"/>
        <v>40%</v>
      </c>
      <c r="V52" s="63" t="s">
        <v>105</v>
      </c>
      <c r="W52" s="63" t="s">
        <v>106</v>
      </c>
      <c r="X52" s="63" t="s">
        <v>107</v>
      </c>
      <c r="Y52" s="65">
        <f t="shared" si="6"/>
        <v>0.24</v>
      </c>
      <c r="Z52" s="66" t="str">
        <f t="shared" si="7"/>
        <v>Baja</v>
      </c>
      <c r="AA52" s="64">
        <f t="shared" si="8"/>
        <v>0.24</v>
      </c>
      <c r="AB52" s="66" t="str">
        <f t="shared" ca="1" si="9"/>
        <v>Moderado</v>
      </c>
      <c r="AC52" s="64">
        <f t="shared" ca="1" si="10"/>
        <v>0.6</v>
      </c>
      <c r="AD52" s="67" t="str">
        <f t="shared" ca="1" si="11"/>
        <v>Moderado</v>
      </c>
      <c r="AE52" s="326" t="s">
        <v>108</v>
      </c>
      <c r="AF52" s="124" t="s">
        <v>344</v>
      </c>
      <c r="AG52" s="125" t="s">
        <v>193</v>
      </c>
      <c r="AH52" s="69">
        <v>44958</v>
      </c>
      <c r="AI52" s="357">
        <v>45291</v>
      </c>
      <c r="AJ52" s="92" t="s">
        <v>345</v>
      </c>
      <c r="AK52" s="58">
        <v>1</v>
      </c>
      <c r="AL52" s="82" t="s">
        <v>346</v>
      </c>
      <c r="AM52" s="58">
        <v>1</v>
      </c>
      <c r="AN52" s="72" t="s">
        <v>113</v>
      </c>
      <c r="AO52" s="58">
        <v>1</v>
      </c>
      <c r="AP52" s="73" t="s">
        <v>114</v>
      </c>
      <c r="AQ52" s="78"/>
      <c r="AR52" s="129"/>
      <c r="AS52" s="75"/>
      <c r="AT52" s="74"/>
      <c r="AU52" s="127"/>
      <c r="AV52" s="130"/>
      <c r="AW52" s="302"/>
      <c r="AX52" s="75"/>
      <c r="AY52" s="127"/>
      <c r="AZ52" s="130"/>
      <c r="BA52" s="303"/>
      <c r="BB52" s="304"/>
    </row>
    <row r="53" spans="1:54" ht="404.25" customHeight="1" thickBot="1">
      <c r="A53" s="306"/>
      <c r="B53" s="307"/>
      <c r="C53" s="85"/>
      <c r="D53" s="85"/>
      <c r="E53" s="85"/>
      <c r="F53" s="85"/>
      <c r="G53" s="85"/>
      <c r="H53" s="85"/>
      <c r="I53" s="85"/>
      <c r="J53" s="85"/>
      <c r="K53" s="85"/>
      <c r="L53" s="85"/>
      <c r="M53" s="59"/>
      <c r="N53" s="60"/>
      <c r="O53" s="61"/>
      <c r="P53" s="58">
        <v>2</v>
      </c>
      <c r="Q53" s="82" t="s">
        <v>347</v>
      </c>
      <c r="R53" s="58" t="str">
        <f t="shared" si="16"/>
        <v>Probabilidad</v>
      </c>
      <c r="S53" s="63" t="s">
        <v>103</v>
      </c>
      <c r="T53" s="63" t="s">
        <v>104</v>
      </c>
      <c r="U53" s="64" t="str">
        <f t="shared" si="5"/>
        <v>40%</v>
      </c>
      <c r="V53" s="63" t="s">
        <v>105</v>
      </c>
      <c r="W53" s="63" t="s">
        <v>106</v>
      </c>
      <c r="X53" s="63" t="s">
        <v>107</v>
      </c>
      <c r="Y53" s="65">
        <f t="shared" si="6"/>
        <v>0</v>
      </c>
      <c r="Z53" s="66" t="str">
        <f t="shared" si="7"/>
        <v>Muy Baja</v>
      </c>
      <c r="AA53" s="64">
        <f t="shared" si="8"/>
        <v>0</v>
      </c>
      <c r="AB53" s="66" t="str">
        <f t="shared" si="9"/>
        <v>Leve</v>
      </c>
      <c r="AC53" s="64">
        <f t="shared" si="10"/>
        <v>0</v>
      </c>
      <c r="AD53" s="67" t="str">
        <f t="shared" si="11"/>
        <v>Bajo</v>
      </c>
      <c r="AE53" s="326" t="s">
        <v>108</v>
      </c>
      <c r="AF53" s="124" t="s">
        <v>348</v>
      </c>
      <c r="AG53" s="125" t="s">
        <v>349</v>
      </c>
      <c r="AH53" s="69">
        <v>44958</v>
      </c>
      <c r="AI53" s="357">
        <v>45291</v>
      </c>
      <c r="AJ53" s="92" t="s">
        <v>350</v>
      </c>
      <c r="AK53" s="58">
        <v>2</v>
      </c>
      <c r="AL53" s="82" t="s">
        <v>351</v>
      </c>
      <c r="AM53" s="58">
        <v>2</v>
      </c>
      <c r="AN53" s="72" t="s">
        <v>113</v>
      </c>
      <c r="AO53" s="58">
        <v>2</v>
      </c>
      <c r="AP53" s="73" t="s">
        <v>114</v>
      </c>
      <c r="AQ53" s="131"/>
      <c r="AR53" s="132"/>
      <c r="AS53" s="75"/>
      <c r="AT53" s="74"/>
      <c r="AU53" s="133"/>
      <c r="AV53" s="133"/>
      <c r="AW53" s="302"/>
      <c r="AX53" s="75"/>
      <c r="AY53" s="133"/>
      <c r="AZ53" s="133"/>
      <c r="BA53" s="303"/>
      <c r="BB53" s="304"/>
    </row>
    <row r="54" spans="1:54" ht="222.75" customHeight="1" thickBot="1">
      <c r="A54" s="306"/>
      <c r="B54" s="307"/>
      <c r="C54" s="85"/>
      <c r="D54" s="85"/>
      <c r="E54" s="85"/>
      <c r="F54" s="85"/>
      <c r="G54" s="85"/>
      <c r="H54" s="85"/>
      <c r="I54" s="85"/>
      <c r="J54" s="85"/>
      <c r="K54" s="85"/>
      <c r="L54" s="85"/>
      <c r="M54" s="59"/>
      <c r="N54" s="60"/>
      <c r="O54" s="61"/>
      <c r="P54" s="58">
        <v>3</v>
      </c>
      <c r="Q54" s="82" t="s">
        <v>352</v>
      </c>
      <c r="R54" s="58" t="str">
        <f t="shared" si="16"/>
        <v>Probabilidad</v>
      </c>
      <c r="S54" s="63" t="s">
        <v>103</v>
      </c>
      <c r="T54" s="63" t="s">
        <v>104</v>
      </c>
      <c r="U54" s="64" t="str">
        <f t="shared" si="5"/>
        <v>40%</v>
      </c>
      <c r="V54" s="63" t="s">
        <v>105</v>
      </c>
      <c r="W54" s="63" t="s">
        <v>106</v>
      </c>
      <c r="X54" s="63" t="s">
        <v>107</v>
      </c>
      <c r="Y54" s="65">
        <f t="shared" si="6"/>
        <v>0</v>
      </c>
      <c r="Z54" s="66" t="str">
        <f t="shared" si="7"/>
        <v>Muy Baja</v>
      </c>
      <c r="AA54" s="64">
        <f t="shared" si="8"/>
        <v>0</v>
      </c>
      <c r="AB54" s="66" t="str">
        <f t="shared" si="9"/>
        <v>Leve</v>
      </c>
      <c r="AC54" s="64">
        <f t="shared" si="10"/>
        <v>0</v>
      </c>
      <c r="AD54" s="67" t="str">
        <f t="shared" si="11"/>
        <v>Bajo</v>
      </c>
      <c r="AE54" s="326" t="s">
        <v>108</v>
      </c>
      <c r="AF54" s="124" t="s">
        <v>353</v>
      </c>
      <c r="AG54" s="123" t="s">
        <v>193</v>
      </c>
      <c r="AH54" s="69">
        <v>44958</v>
      </c>
      <c r="AI54" s="357">
        <v>45291</v>
      </c>
      <c r="AJ54" s="92" t="s">
        <v>354</v>
      </c>
      <c r="AK54" s="58">
        <v>3</v>
      </c>
      <c r="AL54" s="82" t="s">
        <v>355</v>
      </c>
      <c r="AM54" s="58">
        <v>3</v>
      </c>
      <c r="AN54" s="72" t="s">
        <v>113</v>
      </c>
      <c r="AO54" s="58">
        <v>3</v>
      </c>
      <c r="AP54" s="73" t="s">
        <v>114</v>
      </c>
      <c r="AQ54" s="131"/>
      <c r="AR54" s="79"/>
      <c r="AS54" s="75"/>
      <c r="AT54" s="74"/>
      <c r="AU54" s="127"/>
      <c r="AV54" s="134"/>
      <c r="AW54" s="302"/>
      <c r="AX54" s="75"/>
      <c r="AY54" s="135"/>
      <c r="AZ54" s="130"/>
      <c r="BA54" s="303"/>
      <c r="BB54" s="304"/>
    </row>
    <row r="55" spans="1:54" ht="219.75" customHeight="1" thickBot="1">
      <c r="A55" s="299">
        <v>21</v>
      </c>
      <c r="B55" s="300" t="s">
        <v>30</v>
      </c>
      <c r="C55" s="136" t="s">
        <v>216</v>
      </c>
      <c r="D55" s="57" t="s">
        <v>356</v>
      </c>
      <c r="E55" s="57" t="s">
        <v>357</v>
      </c>
      <c r="F55" s="57" t="s">
        <v>358</v>
      </c>
      <c r="G55" s="57" t="s">
        <v>335</v>
      </c>
      <c r="H55" s="58">
        <v>4</v>
      </c>
      <c r="I55" s="59" t="str">
        <f t="shared" ref="I55:I57" si="25">IF(H55&lt;=0,"",IF(H55&lt;=2,"Muy Baja",IF(H55&lt;=24,"Baja",IF(H55&lt;=500,"Media",IF(H55&lt;=5000,"Alta","Muy Alta")))))</f>
        <v>Baja</v>
      </c>
      <c r="J55" s="60">
        <f t="shared" ref="J55:J57" si="26">IF(I55="","",IF(I55="Muy Baja",0.2,IF(I55="Baja",0.4,IF(I55="Media",0.6,IF(I55="Alta",0.8,IF(I55="Muy Alta",1,))))))</f>
        <v>0.4</v>
      </c>
      <c r="K55" s="57" t="s">
        <v>359</v>
      </c>
      <c r="L55" s="60" t="str">
        <f ca="1">IF(NOT(ISERROR(MATCH(K55,'Tabla Impacto'!$B$152:$B$154,0))),'Tabla Impacto'!$F$154&amp;"Por favor no seleccionar los criterios de impacto(Afectación Económica o presupuestal y Pérdida Reputacional)",K55)</f>
        <v xml:space="preserve">     El riesgo afecta la imagen de la entidad internamente, de conocimiento general, nivel interno, de junta directiva y accionistas y/o de proveedores</v>
      </c>
      <c r="M55" s="59"/>
      <c r="N55" s="60"/>
      <c r="O55" s="61"/>
      <c r="P55" s="58">
        <v>1</v>
      </c>
      <c r="Q55" s="78" t="s">
        <v>360</v>
      </c>
      <c r="R55" s="58" t="str">
        <f t="shared" si="16"/>
        <v>Probabilidad</v>
      </c>
      <c r="S55" s="63" t="s">
        <v>103</v>
      </c>
      <c r="T55" s="63" t="s">
        <v>104</v>
      </c>
      <c r="U55" s="64" t="str">
        <f t="shared" si="5"/>
        <v>40%</v>
      </c>
      <c r="V55" s="63" t="s">
        <v>309</v>
      </c>
      <c r="W55" s="63" t="s">
        <v>106</v>
      </c>
      <c r="X55" s="63" t="s">
        <v>310</v>
      </c>
      <c r="Y55" s="65">
        <f t="shared" si="6"/>
        <v>0.24</v>
      </c>
      <c r="Z55" s="66" t="str">
        <f t="shared" si="7"/>
        <v>Baja</v>
      </c>
      <c r="AA55" s="64">
        <f t="shared" si="8"/>
        <v>0.24</v>
      </c>
      <c r="AB55" s="66" t="str">
        <f t="shared" si="9"/>
        <v>Leve</v>
      </c>
      <c r="AC55" s="64">
        <f t="shared" si="10"/>
        <v>0</v>
      </c>
      <c r="AD55" s="67" t="str">
        <f t="shared" si="11"/>
        <v>Bajo</v>
      </c>
      <c r="AE55" s="326" t="s">
        <v>108</v>
      </c>
      <c r="AF55" s="124" t="s">
        <v>361</v>
      </c>
      <c r="AG55" s="137" t="s">
        <v>156</v>
      </c>
      <c r="AH55" s="69">
        <v>44958</v>
      </c>
      <c r="AI55" s="357">
        <v>45291</v>
      </c>
      <c r="AJ55" s="131" t="s">
        <v>362</v>
      </c>
      <c r="AK55" s="58">
        <v>1</v>
      </c>
      <c r="AL55" s="82" t="s">
        <v>346</v>
      </c>
      <c r="AM55" s="58">
        <v>1</v>
      </c>
      <c r="AN55" s="72" t="s">
        <v>113</v>
      </c>
      <c r="AO55" s="58">
        <v>1</v>
      </c>
      <c r="AP55" s="73" t="s">
        <v>114</v>
      </c>
      <c r="AQ55" s="131"/>
      <c r="AR55" s="132"/>
      <c r="AS55" s="75"/>
      <c r="AT55" s="74"/>
      <c r="AU55" s="127"/>
      <c r="AV55" s="133"/>
      <c r="AW55" s="302"/>
      <c r="AX55" s="75"/>
      <c r="AY55" s="127"/>
      <c r="AZ55" s="133"/>
      <c r="BA55" s="303"/>
      <c r="BB55" s="304"/>
    </row>
    <row r="56" spans="1:54" ht="164.25" customHeight="1" thickBot="1">
      <c r="A56" s="299">
        <v>22</v>
      </c>
      <c r="B56" s="136" t="s">
        <v>363</v>
      </c>
      <c r="C56" s="136" t="s">
        <v>122</v>
      </c>
      <c r="D56" s="328" t="s">
        <v>364</v>
      </c>
      <c r="E56" s="136" t="s">
        <v>365</v>
      </c>
      <c r="F56" s="136" t="s">
        <v>366</v>
      </c>
      <c r="G56" s="136" t="s">
        <v>100</v>
      </c>
      <c r="H56" s="56">
        <v>4</v>
      </c>
      <c r="I56" s="101" t="str">
        <f t="shared" si="25"/>
        <v>Baja</v>
      </c>
      <c r="J56" s="102">
        <f t="shared" si="26"/>
        <v>0.4</v>
      </c>
      <c r="K56" s="102" t="s">
        <v>367</v>
      </c>
      <c r="L56" s="102" t="str">
        <f ca="1">IF(NOT(ISERROR(MATCH(K56,'Tabla Impacto'!$B$152:$B$154,0))),'Tabla Impacto'!$F$154&amp;"Por favor no seleccionar los criterios de impacto(Afectación Económica o presupuestal y Pérdida Reputacional)",K56)</f>
        <v xml:space="preserve">     El riesgo afecta la imagen de alguna área de la organización</v>
      </c>
      <c r="M56" s="59" t="str">
        <f ca="1">IF(OR(L56='Tabla Impacto'!$C$11,L56='Tabla Impacto'!$D$11),"Leve",IF(OR(L56='Tabla Impacto'!$C$12,L56='Tabla Impacto'!$D$12),"Menor",IF(OR(L56='Tabla Impacto'!$C$13,L56='Tabla Impacto'!$D$13),"Moderado",IF(OR(#REF!='Tabla Impacto'!$C$14,L56='Tabla Impacto'!$D$14),"Mayor",IF(OR(L56='Tabla Impacto'!$C$15,#REF!='Tabla Impacto'!$D$15),"Catastrófico","")))))</f>
        <v>Leve</v>
      </c>
      <c r="N56" s="60">
        <f t="shared" ca="1" si="23"/>
        <v>0.2</v>
      </c>
      <c r="O56" s="61" t="str">
        <f t="shared" ca="1" si="24"/>
        <v>Bajo</v>
      </c>
      <c r="P56" s="56">
        <v>1</v>
      </c>
      <c r="Q56" s="138" t="s">
        <v>368</v>
      </c>
      <c r="R56" s="56" t="str">
        <f t="shared" si="16"/>
        <v>Probabilidad</v>
      </c>
      <c r="S56" s="139" t="s">
        <v>103</v>
      </c>
      <c r="T56" s="139" t="s">
        <v>104</v>
      </c>
      <c r="U56" s="140" t="str">
        <f t="shared" si="5"/>
        <v>40%</v>
      </c>
      <c r="V56" s="139" t="s">
        <v>105</v>
      </c>
      <c r="W56" s="139" t="s">
        <v>106</v>
      </c>
      <c r="X56" s="139" t="s">
        <v>107</v>
      </c>
      <c r="Y56" s="141">
        <f t="shared" si="6"/>
        <v>0.24</v>
      </c>
      <c r="Z56" s="142" t="str">
        <f t="shared" si="7"/>
        <v>Baja</v>
      </c>
      <c r="AA56" s="140">
        <f t="shared" si="8"/>
        <v>0.24</v>
      </c>
      <c r="AB56" s="142" t="str">
        <f t="shared" ca="1" si="9"/>
        <v>Leve</v>
      </c>
      <c r="AC56" s="140">
        <f t="shared" ca="1" si="10"/>
        <v>0.2</v>
      </c>
      <c r="AD56" s="143" t="str">
        <f t="shared" ca="1" si="11"/>
        <v>Bajo</v>
      </c>
      <c r="AE56" s="329" t="s">
        <v>108</v>
      </c>
      <c r="AF56" s="330" t="s">
        <v>369</v>
      </c>
      <c r="AG56" s="328" t="s">
        <v>110</v>
      </c>
      <c r="AH56" s="144">
        <v>44958</v>
      </c>
      <c r="AI56" s="357">
        <v>45291</v>
      </c>
      <c r="AJ56" s="145" t="s">
        <v>370</v>
      </c>
      <c r="AK56" s="56">
        <v>1</v>
      </c>
      <c r="AL56" s="146" t="s">
        <v>371</v>
      </c>
      <c r="AM56" s="56">
        <v>1</v>
      </c>
      <c r="AN56" s="146" t="s">
        <v>113</v>
      </c>
      <c r="AO56" s="56">
        <v>1</v>
      </c>
      <c r="AP56" s="331" t="s">
        <v>114</v>
      </c>
      <c r="AQ56" s="147"/>
      <c r="AR56" s="148"/>
      <c r="AS56" s="75"/>
      <c r="AT56" s="305"/>
      <c r="AU56" s="127"/>
      <c r="AV56" s="134"/>
      <c r="AW56" s="302"/>
      <c r="AX56" s="75"/>
      <c r="AY56" s="127"/>
      <c r="AZ56" s="130"/>
      <c r="BA56" s="303"/>
      <c r="BB56" s="316"/>
    </row>
    <row r="57" spans="1:54" ht="140.25" customHeight="1" thickBot="1">
      <c r="A57" s="332">
        <v>23</v>
      </c>
      <c r="B57" s="333" t="s">
        <v>372</v>
      </c>
      <c r="C57" s="333" t="s">
        <v>122</v>
      </c>
      <c r="D57" s="333" t="s">
        <v>373</v>
      </c>
      <c r="E57" s="333" t="s">
        <v>374</v>
      </c>
      <c r="F57" s="333" t="s">
        <v>375</v>
      </c>
      <c r="G57" s="333" t="s">
        <v>100</v>
      </c>
      <c r="H57" s="334">
        <v>4</v>
      </c>
      <c r="I57" s="335" t="str">
        <f t="shared" si="25"/>
        <v>Baja</v>
      </c>
      <c r="J57" s="336">
        <f t="shared" si="26"/>
        <v>0.4</v>
      </c>
      <c r="K57" s="336" t="s">
        <v>367</v>
      </c>
      <c r="L57" s="336"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59" t="str">
        <f ca="1">IF(OR(L57='Tabla Impacto'!$C$11,L57='Tabla Impacto'!$D$11),"Leve",IF(OR(L57='Tabla Impacto'!$C$12,L57='Tabla Impacto'!$D$12),"Menor",IF(OR(L57='Tabla Impacto'!$C$13,L57='Tabla Impacto'!$D$13),"Moderado",IF(OR(#REF!='Tabla Impacto'!$C$14,L57='Tabla Impacto'!$D$14),"Mayor",IF(OR(L57='Tabla Impacto'!$C$15,#REF!='Tabla Impacto'!$D$15),"Catastrófico","")))))</f>
        <v>Leve</v>
      </c>
      <c r="N57" s="60">
        <f t="shared" ca="1" si="23"/>
        <v>0.2</v>
      </c>
      <c r="O57" s="61" t="str">
        <f t="shared" ca="1" si="24"/>
        <v>Bajo</v>
      </c>
      <c r="P57" s="334">
        <v>1</v>
      </c>
      <c r="Q57" s="337" t="s">
        <v>376</v>
      </c>
      <c r="R57" s="334" t="str">
        <f t="shared" si="16"/>
        <v>Probabilidad</v>
      </c>
      <c r="S57" s="338" t="s">
        <v>132</v>
      </c>
      <c r="T57" s="338" t="s">
        <v>104</v>
      </c>
      <c r="U57" s="339" t="str">
        <f t="shared" si="5"/>
        <v>30%</v>
      </c>
      <c r="V57" s="338" t="s">
        <v>105</v>
      </c>
      <c r="W57" s="338" t="s">
        <v>106</v>
      </c>
      <c r="X57" s="338" t="s">
        <v>107</v>
      </c>
      <c r="Y57" s="340">
        <f t="shared" si="6"/>
        <v>0.28000000000000003</v>
      </c>
      <c r="Z57" s="341" t="str">
        <f t="shared" si="7"/>
        <v>Baja</v>
      </c>
      <c r="AA57" s="339">
        <f t="shared" si="8"/>
        <v>0.28000000000000003</v>
      </c>
      <c r="AB57" s="341" t="str">
        <f t="shared" ca="1" si="9"/>
        <v>Leve</v>
      </c>
      <c r="AC57" s="339">
        <f t="shared" ca="1" si="10"/>
        <v>0.2</v>
      </c>
      <c r="AD57" s="342" t="str">
        <f t="shared" ca="1" si="11"/>
        <v>Bajo</v>
      </c>
      <c r="AE57" s="338" t="s">
        <v>108</v>
      </c>
      <c r="AF57" s="343" t="s">
        <v>376</v>
      </c>
      <c r="AG57" s="333" t="s">
        <v>169</v>
      </c>
      <c r="AH57" s="344">
        <v>44958</v>
      </c>
      <c r="AI57" s="357">
        <v>45291</v>
      </c>
      <c r="AJ57" s="345" t="s">
        <v>377</v>
      </c>
      <c r="AK57" s="334">
        <v>1</v>
      </c>
      <c r="AL57" s="346" t="s">
        <v>378</v>
      </c>
      <c r="AM57" s="334">
        <v>1</v>
      </c>
      <c r="AN57" s="346" t="s">
        <v>113</v>
      </c>
      <c r="AO57" s="334">
        <v>1</v>
      </c>
      <c r="AP57" s="347" t="s">
        <v>114</v>
      </c>
      <c r="AQ57" s="348"/>
      <c r="AR57" s="349"/>
      <c r="AS57" s="349"/>
      <c r="AT57" s="350"/>
      <c r="AU57" s="351"/>
      <c r="AV57" s="352"/>
      <c r="AW57" s="353"/>
      <c r="AX57" s="349"/>
      <c r="AY57" s="349"/>
      <c r="AZ57" s="354"/>
      <c r="BA57" s="355"/>
      <c r="BB57" s="356"/>
    </row>
    <row r="58" spans="1:54" ht="46.5" customHeight="1">
      <c r="AJ58" s="1"/>
      <c r="AK58" s="1"/>
      <c r="AL58" s="1"/>
      <c r="AM58" s="1"/>
      <c r="AN58" s="1"/>
      <c r="AO58" s="1"/>
      <c r="AP58" s="1"/>
      <c r="AQ58" s="149"/>
      <c r="AR58" s="150"/>
      <c r="AS58" s="81"/>
      <c r="AT58" s="264"/>
      <c r="AU58" s="265"/>
      <c r="AV58" s="266"/>
      <c r="AW58" s="264"/>
      <c r="AX58" s="264"/>
      <c r="AY58" s="264"/>
      <c r="AZ58" s="264"/>
      <c r="BA58" s="267"/>
      <c r="BB58" s="267"/>
    </row>
    <row r="59" spans="1:54" ht="46.5" customHeight="1">
      <c r="AJ59" s="1"/>
      <c r="AK59" s="1"/>
      <c r="AL59" s="1"/>
      <c r="AM59" s="1"/>
      <c r="AN59" s="1"/>
      <c r="AO59" s="1"/>
      <c r="AP59" s="1"/>
      <c r="AQ59" s="149"/>
      <c r="AR59" s="151"/>
      <c r="AS59" s="81"/>
      <c r="AT59" s="264"/>
      <c r="AU59" s="265"/>
      <c r="AV59" s="268"/>
      <c r="AW59" s="264"/>
      <c r="AX59" s="264"/>
      <c r="AY59" s="265"/>
      <c r="AZ59" s="264"/>
      <c r="BA59" s="267"/>
      <c r="BB59" s="264"/>
    </row>
    <row r="60" spans="1:54" ht="46.5" customHeight="1">
      <c r="AJ60" s="1"/>
      <c r="AK60" s="1"/>
      <c r="AL60" s="1"/>
      <c r="AM60" s="1"/>
      <c r="AN60" s="1"/>
      <c r="AO60" s="1"/>
      <c r="AP60" s="1"/>
      <c r="AQ60" s="149"/>
      <c r="AR60" s="81"/>
      <c r="AS60" s="81"/>
      <c r="AT60" s="264"/>
      <c r="AU60" s="265"/>
      <c r="AV60" s="268"/>
      <c r="AW60" s="264"/>
      <c r="AX60" s="264"/>
      <c r="AY60" s="264"/>
      <c r="AZ60" s="268"/>
      <c r="BA60" s="267"/>
      <c r="BB60" s="267"/>
    </row>
    <row r="61" spans="1:54" ht="46.5" customHeight="1">
      <c r="AJ61" s="1"/>
      <c r="AK61" s="1"/>
      <c r="AL61" s="1"/>
      <c r="AM61" s="1"/>
      <c r="AN61" s="1"/>
      <c r="AO61" s="1"/>
      <c r="AP61" s="1"/>
      <c r="AQ61" s="81"/>
      <c r="AR61" s="81"/>
      <c r="AS61" s="81"/>
      <c r="AT61" s="264"/>
      <c r="AU61" s="264"/>
      <c r="AV61" s="268"/>
      <c r="AW61" s="264"/>
      <c r="AX61" s="264"/>
      <c r="AY61" s="264"/>
      <c r="AZ61" s="269"/>
      <c r="BA61" s="267"/>
      <c r="BB61" s="267"/>
    </row>
    <row r="62" spans="1:54" ht="46.5" customHeight="1">
      <c r="AJ62" s="1"/>
      <c r="AK62" s="1"/>
      <c r="AL62" s="1"/>
      <c r="AM62" s="1"/>
      <c r="AN62" s="1"/>
      <c r="AO62" s="1"/>
      <c r="AP62" s="1"/>
      <c r="AQ62" s="81"/>
      <c r="AR62" s="81"/>
      <c r="AS62" s="81"/>
      <c r="AT62" s="264"/>
      <c r="AU62" s="265"/>
      <c r="AV62" s="264"/>
      <c r="AW62" s="264"/>
      <c r="AX62" s="264"/>
      <c r="AY62" s="267"/>
      <c r="AZ62" s="266"/>
      <c r="BA62" s="267"/>
      <c r="BB62" s="267"/>
    </row>
    <row r="63" spans="1:54" ht="46.5" customHeight="1">
      <c r="AJ63" s="1"/>
      <c r="AK63" s="1"/>
      <c r="AL63" s="1"/>
      <c r="AM63" s="1"/>
      <c r="AN63" s="1"/>
      <c r="AO63" s="1"/>
      <c r="AP63" s="1"/>
      <c r="AQ63" s="81"/>
      <c r="AR63" s="81"/>
      <c r="AS63" s="81"/>
      <c r="AT63" s="264"/>
      <c r="AU63" s="269"/>
      <c r="AV63" s="269"/>
      <c r="AW63" s="264"/>
      <c r="AX63" s="270"/>
      <c r="AY63" s="265"/>
      <c r="AZ63" s="264"/>
      <c r="BA63" s="267"/>
      <c r="BB63" s="267"/>
    </row>
    <row r="64" spans="1:54" ht="46.5" customHeight="1">
      <c r="AQ64" s="152"/>
      <c r="AR64" s="1"/>
      <c r="AS64" s="1"/>
      <c r="AT64" s="1"/>
      <c r="AU64" s="1"/>
      <c r="AV64" s="1"/>
      <c r="AW64" s="1"/>
      <c r="AX64" s="152"/>
      <c r="AY64" s="1"/>
      <c r="AZ64" s="1"/>
      <c r="BA64" s="153"/>
      <c r="BB64" s="153" t="s">
        <v>379</v>
      </c>
    </row>
    <row r="65" spans="1:54" ht="46.5" customHeight="1">
      <c r="AQ65" s="152"/>
      <c r="AR65" s="1"/>
      <c r="AS65" s="1"/>
      <c r="AT65" s="1"/>
      <c r="AU65" s="1"/>
      <c r="AV65" s="1"/>
      <c r="AW65" s="1"/>
      <c r="AX65" s="152"/>
      <c r="AY65" s="1"/>
      <c r="AZ65" s="1"/>
      <c r="BA65" s="153"/>
      <c r="BB65" s="154" t="s">
        <v>380</v>
      </c>
    </row>
    <row r="66" spans="1:54" ht="46.5" customHeight="1">
      <c r="AQ66" s="152"/>
      <c r="AR66" s="1"/>
      <c r="AS66" s="1"/>
      <c r="AT66" s="1"/>
      <c r="AU66" s="1"/>
      <c r="AV66" s="1"/>
      <c r="AW66" s="1"/>
      <c r="AX66" s="152"/>
      <c r="AY66" s="1"/>
      <c r="AZ66" s="1"/>
      <c r="BA66" s="153"/>
      <c r="BB66" s="153"/>
    </row>
    <row r="67" spans="1:54" ht="46.5" customHeight="1">
      <c r="AQ67" s="152"/>
      <c r="AR67" s="1"/>
      <c r="AS67" s="1"/>
      <c r="AT67" s="1"/>
      <c r="AU67" s="1"/>
      <c r="AV67" s="1"/>
      <c r="AW67" s="1"/>
      <c r="AX67" s="152"/>
      <c r="AY67" s="1"/>
      <c r="AZ67" s="1"/>
      <c r="BA67" s="153"/>
      <c r="BB67" s="153"/>
    </row>
    <row r="68" spans="1:54" ht="46.5" customHeight="1">
      <c r="A68" s="155"/>
      <c r="B68" s="155"/>
      <c r="C68" s="155"/>
      <c r="D68" s="155"/>
      <c r="E68" s="155"/>
      <c r="F68" s="34"/>
      <c r="G68" s="156"/>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J68" s="34"/>
      <c r="AK68" s="34"/>
      <c r="AL68" s="34"/>
      <c r="AM68" s="34"/>
      <c r="AN68" s="34"/>
      <c r="AO68" s="34"/>
      <c r="AP68" s="34"/>
      <c r="AQ68" s="152"/>
      <c r="AR68" s="1"/>
      <c r="AS68" s="1"/>
      <c r="AT68" s="1"/>
      <c r="AU68" s="1"/>
      <c r="AV68" s="1"/>
      <c r="AW68" s="1"/>
      <c r="AX68" s="152"/>
      <c r="AY68" s="1"/>
      <c r="AZ68" s="1"/>
      <c r="BA68" s="153"/>
      <c r="BB68" s="153"/>
    </row>
    <row r="69" spans="1:54" ht="46.5" customHeight="1">
      <c r="A69" s="155"/>
      <c r="B69" s="155"/>
      <c r="C69" s="155"/>
      <c r="D69" s="155"/>
      <c r="E69" s="155"/>
      <c r="F69" s="34"/>
      <c r="G69" s="156"/>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152"/>
      <c r="AR69" s="1"/>
      <c r="AS69" s="1"/>
      <c r="AT69" s="1"/>
      <c r="AU69" s="1"/>
      <c r="AV69" s="1"/>
      <c r="AW69" s="1"/>
      <c r="AX69" s="152"/>
      <c r="AY69" s="1"/>
      <c r="AZ69" s="1"/>
      <c r="BA69" s="153"/>
      <c r="BB69" s="153"/>
    </row>
    <row r="70" spans="1:54" ht="46.5" customHeight="1">
      <c r="A70" s="155"/>
      <c r="B70" s="155"/>
      <c r="C70" s="155"/>
      <c r="D70" s="155"/>
      <c r="E70" s="155"/>
      <c r="F70" s="34"/>
      <c r="G70" s="156"/>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152"/>
      <c r="AR70" s="1"/>
      <c r="AS70" s="1"/>
      <c r="AT70" s="1"/>
      <c r="AU70" s="1"/>
      <c r="AV70" s="1"/>
      <c r="AW70" s="1"/>
      <c r="AX70" s="152"/>
      <c r="AY70" s="1"/>
      <c r="AZ70" s="1"/>
      <c r="BA70" s="153"/>
      <c r="BB70" s="153"/>
    </row>
    <row r="71" spans="1:54" ht="46.5" customHeight="1">
      <c r="A71" s="155"/>
      <c r="B71" s="155"/>
      <c r="C71" s="155"/>
      <c r="D71" s="155"/>
      <c r="E71" s="155"/>
      <c r="F71" s="34"/>
      <c r="G71" s="156"/>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152"/>
      <c r="AR71" s="1"/>
      <c r="AS71" s="1"/>
      <c r="AT71" s="1"/>
      <c r="AU71" s="1"/>
      <c r="AV71" s="1"/>
      <c r="AW71" s="1"/>
      <c r="AX71" s="152"/>
      <c r="AY71" s="1"/>
      <c r="AZ71" s="1"/>
      <c r="BA71" s="153"/>
      <c r="BB71" s="153"/>
    </row>
    <row r="72" spans="1:54" ht="46.5" customHeight="1">
      <c r="A72" s="155"/>
      <c r="B72" s="155"/>
      <c r="C72" s="155"/>
      <c r="D72" s="155"/>
      <c r="E72" s="155"/>
      <c r="F72" s="34"/>
      <c r="G72" s="156"/>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152"/>
      <c r="AR72" s="1"/>
      <c r="AS72" s="1"/>
      <c r="AT72" s="1"/>
      <c r="AU72" s="1"/>
      <c r="AV72" s="1"/>
      <c r="AW72" s="1"/>
      <c r="AX72" s="152"/>
      <c r="AY72" s="1"/>
      <c r="AZ72" s="1"/>
      <c r="BA72" s="153"/>
      <c r="BB72" s="153"/>
    </row>
    <row r="73" spans="1:54" ht="46.5" customHeight="1">
      <c r="A73" s="155"/>
      <c r="B73" s="155"/>
      <c r="C73" s="155"/>
      <c r="D73" s="155"/>
      <c r="E73" s="155"/>
      <c r="F73" s="34"/>
      <c r="G73" s="156"/>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152"/>
      <c r="AR73" s="1"/>
      <c r="AS73" s="1"/>
      <c r="AT73" s="1"/>
      <c r="AU73" s="1"/>
      <c r="AV73" s="1"/>
      <c r="AW73" s="1"/>
      <c r="AX73" s="152"/>
      <c r="AY73" s="1"/>
      <c r="AZ73" s="1"/>
      <c r="BA73" s="153"/>
      <c r="BB73" s="153"/>
    </row>
    <row r="74" spans="1:54" ht="46.5" customHeight="1">
      <c r="A74" s="155"/>
      <c r="B74" s="155"/>
      <c r="C74" s="155"/>
      <c r="D74" s="155"/>
      <c r="E74" s="155"/>
      <c r="F74" s="34"/>
      <c r="G74" s="156"/>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152"/>
      <c r="AR74" s="1"/>
      <c r="AS74" s="1"/>
      <c r="AT74" s="1"/>
      <c r="AU74" s="1"/>
      <c r="AV74" s="1"/>
      <c r="AW74" s="1"/>
      <c r="AX74" s="152"/>
      <c r="AY74" s="1"/>
      <c r="AZ74" s="1"/>
      <c r="BA74" s="153"/>
      <c r="BB74" s="153"/>
    </row>
    <row r="75" spans="1:54" ht="46.5" customHeight="1">
      <c r="A75" s="155"/>
      <c r="B75" s="155"/>
      <c r="C75" s="155"/>
      <c r="D75" s="155"/>
      <c r="E75" s="155"/>
      <c r="F75" s="34"/>
      <c r="G75" s="156"/>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152"/>
      <c r="AR75" s="1"/>
      <c r="AS75" s="1"/>
      <c r="AT75" s="1"/>
      <c r="AU75" s="1"/>
      <c r="AV75" s="1"/>
      <c r="AW75" s="1"/>
      <c r="AX75" s="152"/>
      <c r="AY75" s="1"/>
      <c r="AZ75" s="1"/>
      <c r="BA75" s="153"/>
      <c r="BB75" s="153"/>
    </row>
    <row r="76" spans="1:54" ht="46.5" customHeight="1">
      <c r="A76" s="155"/>
      <c r="B76" s="155"/>
      <c r="C76" s="155"/>
      <c r="D76" s="155"/>
      <c r="E76" s="155"/>
      <c r="F76" s="34"/>
      <c r="G76" s="156"/>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152"/>
      <c r="AR76" s="1"/>
      <c r="AS76" s="1"/>
      <c r="AT76" s="1"/>
      <c r="AU76" s="1"/>
      <c r="AV76" s="1"/>
      <c r="AW76" s="1"/>
      <c r="AX76" s="152"/>
      <c r="AY76" s="1"/>
      <c r="AZ76" s="1"/>
      <c r="BA76" s="153"/>
      <c r="BB76" s="153"/>
    </row>
    <row r="77" spans="1:54" ht="46.5" customHeight="1">
      <c r="A77" s="155"/>
      <c r="B77" s="155"/>
      <c r="C77" s="155"/>
      <c r="D77" s="155"/>
      <c r="E77" s="155"/>
      <c r="F77" s="34"/>
      <c r="G77" s="156"/>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152"/>
      <c r="AR77" s="1"/>
      <c r="AS77" s="1"/>
      <c r="AT77" s="1"/>
      <c r="AU77" s="1"/>
      <c r="AV77" s="1"/>
      <c r="AW77" s="1"/>
      <c r="AX77" s="152"/>
      <c r="AY77" s="1"/>
      <c r="AZ77" s="1"/>
      <c r="BA77" s="153"/>
      <c r="BB77" s="153"/>
    </row>
    <row r="78" spans="1:54" ht="46.5" customHeight="1">
      <c r="A78" s="155"/>
      <c r="B78" s="155"/>
      <c r="C78" s="155"/>
      <c r="D78" s="155"/>
      <c r="E78" s="155"/>
      <c r="F78" s="34"/>
      <c r="G78" s="156"/>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152"/>
      <c r="AR78" s="1"/>
      <c r="AS78" s="1"/>
      <c r="AT78" s="1"/>
      <c r="AU78" s="1"/>
      <c r="AV78" s="1"/>
      <c r="AW78" s="1"/>
      <c r="AX78" s="152"/>
      <c r="AY78" s="1"/>
      <c r="AZ78" s="1"/>
      <c r="BA78" s="153"/>
      <c r="BB78" s="153"/>
    </row>
    <row r="79" spans="1:54" ht="46.5" customHeight="1">
      <c r="A79" s="155"/>
      <c r="B79" s="155"/>
      <c r="C79" s="155"/>
      <c r="D79" s="155"/>
      <c r="E79" s="155"/>
      <c r="F79" s="34"/>
      <c r="G79" s="156"/>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152"/>
      <c r="AR79" s="1"/>
      <c r="AS79" s="1"/>
      <c r="AT79" s="1"/>
      <c r="AU79" s="1"/>
      <c r="AV79" s="1"/>
      <c r="AW79" s="1"/>
      <c r="AX79" s="152"/>
      <c r="AY79" s="1"/>
      <c r="AZ79" s="1"/>
      <c r="BA79" s="153"/>
      <c r="BB79" s="153"/>
    </row>
    <row r="80" spans="1:54" ht="46.5" customHeight="1">
      <c r="A80" s="155"/>
      <c r="B80" s="155"/>
      <c r="C80" s="155"/>
      <c r="D80" s="155"/>
      <c r="E80" s="155"/>
      <c r="F80" s="34"/>
      <c r="G80" s="156"/>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152"/>
      <c r="AR80" s="1"/>
      <c r="AS80" s="1"/>
      <c r="AT80" s="1"/>
      <c r="AU80" s="1"/>
      <c r="AV80" s="1"/>
      <c r="AW80" s="1"/>
      <c r="AX80" s="152"/>
      <c r="AY80" s="1"/>
      <c r="AZ80" s="1"/>
      <c r="BA80" s="153"/>
      <c r="BB80" s="153"/>
    </row>
    <row r="81" spans="1:54" ht="46.5" customHeight="1">
      <c r="A81" s="155"/>
      <c r="B81" s="155"/>
      <c r="C81" s="155"/>
      <c r="D81" s="155"/>
      <c r="E81" s="155"/>
      <c r="F81" s="34"/>
      <c r="G81" s="156"/>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152"/>
      <c r="AR81" s="1"/>
      <c r="AS81" s="1"/>
      <c r="AT81" s="1"/>
      <c r="AU81" s="1"/>
      <c r="AV81" s="1"/>
      <c r="AW81" s="1"/>
      <c r="AX81" s="152"/>
      <c r="AY81" s="1"/>
      <c r="AZ81" s="1"/>
      <c r="BA81" s="153"/>
      <c r="BB81" s="153"/>
    </row>
    <row r="82" spans="1:54" ht="46.5" customHeight="1">
      <c r="A82" s="155"/>
      <c r="B82" s="155"/>
      <c r="C82" s="155"/>
      <c r="D82" s="155"/>
      <c r="E82" s="155"/>
      <c r="F82" s="34"/>
      <c r="G82" s="156"/>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152"/>
      <c r="AR82" s="1"/>
      <c r="AS82" s="1"/>
      <c r="AT82" s="1"/>
      <c r="AU82" s="1"/>
      <c r="AV82" s="1"/>
      <c r="AW82" s="1"/>
      <c r="AX82" s="152"/>
      <c r="AY82" s="1"/>
      <c r="AZ82" s="1"/>
      <c r="BA82" s="153"/>
      <c r="BB82" s="153"/>
    </row>
    <row r="83" spans="1:54" ht="46.5" customHeight="1">
      <c r="A83" s="155"/>
      <c r="B83" s="155"/>
      <c r="C83" s="155"/>
      <c r="D83" s="155"/>
      <c r="E83" s="155"/>
      <c r="F83" s="34"/>
      <c r="G83" s="156"/>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152"/>
      <c r="AR83" s="1"/>
      <c r="AS83" s="1"/>
      <c r="AT83" s="1"/>
      <c r="AU83" s="1"/>
      <c r="AV83" s="1"/>
      <c r="AW83" s="1"/>
      <c r="AX83" s="152"/>
      <c r="AY83" s="1"/>
      <c r="AZ83" s="1"/>
      <c r="BA83" s="153"/>
      <c r="BB83" s="153"/>
    </row>
    <row r="84" spans="1:54" ht="46.5" customHeight="1">
      <c r="A84" s="155"/>
      <c r="B84" s="155"/>
      <c r="C84" s="155"/>
      <c r="D84" s="155"/>
      <c r="E84" s="155"/>
      <c r="F84" s="34"/>
      <c r="G84" s="156"/>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152"/>
      <c r="AR84" s="1"/>
      <c r="AS84" s="1"/>
      <c r="AT84" s="1"/>
      <c r="AU84" s="1"/>
      <c r="AV84" s="1"/>
      <c r="AW84" s="1"/>
      <c r="AX84" s="152"/>
      <c r="AY84" s="1"/>
      <c r="AZ84" s="1"/>
      <c r="BA84" s="153"/>
      <c r="BB84" s="153"/>
    </row>
    <row r="85" spans="1:54" ht="46.5" customHeight="1">
      <c r="A85" s="155"/>
      <c r="B85" s="155"/>
      <c r="C85" s="155"/>
      <c r="D85" s="155"/>
      <c r="E85" s="155"/>
      <c r="F85" s="34"/>
      <c r="G85" s="156"/>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152"/>
      <c r="AR85" s="1"/>
      <c r="AS85" s="1"/>
      <c r="AT85" s="1"/>
      <c r="AU85" s="1"/>
      <c r="AV85" s="1"/>
      <c r="AW85" s="1"/>
      <c r="AX85" s="152"/>
      <c r="AY85" s="1"/>
      <c r="AZ85" s="1"/>
      <c r="BA85" s="153"/>
      <c r="BB85" s="153"/>
    </row>
    <row r="86" spans="1:54" ht="46.5" customHeight="1">
      <c r="A86" s="155"/>
      <c r="B86" s="155"/>
      <c r="C86" s="155"/>
      <c r="D86" s="155"/>
      <c r="E86" s="155"/>
      <c r="F86" s="34"/>
      <c r="G86" s="156"/>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152"/>
      <c r="AR86" s="1"/>
      <c r="AS86" s="1"/>
      <c r="AT86" s="1"/>
      <c r="AU86" s="1"/>
      <c r="AV86" s="1"/>
      <c r="AW86" s="1"/>
      <c r="AX86" s="152"/>
      <c r="AY86" s="1"/>
      <c r="AZ86" s="1"/>
      <c r="BA86" s="153"/>
      <c r="BB86" s="153"/>
    </row>
    <row r="87" spans="1:54" ht="46.5" customHeight="1">
      <c r="A87" s="155"/>
      <c r="B87" s="155"/>
      <c r="C87" s="155"/>
      <c r="D87" s="155"/>
      <c r="E87" s="155"/>
      <c r="F87" s="34"/>
      <c r="G87" s="156"/>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152"/>
      <c r="AR87" s="1"/>
      <c r="AS87" s="1"/>
      <c r="AT87" s="1"/>
      <c r="AU87" s="1"/>
      <c r="AV87" s="1"/>
      <c r="AW87" s="1"/>
      <c r="AX87" s="152"/>
      <c r="AY87" s="1"/>
      <c r="AZ87" s="1"/>
      <c r="BA87" s="153"/>
      <c r="BB87" s="153"/>
    </row>
    <row r="88" spans="1:54" ht="46.5" customHeight="1">
      <c r="A88" s="155"/>
      <c r="B88" s="155"/>
      <c r="C88" s="155"/>
      <c r="D88" s="155"/>
      <c r="E88" s="155"/>
      <c r="F88" s="34"/>
      <c r="G88" s="156"/>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152"/>
      <c r="AR88" s="1"/>
      <c r="AS88" s="1"/>
      <c r="AT88" s="1"/>
      <c r="AU88" s="1"/>
      <c r="AV88" s="1"/>
      <c r="AW88" s="1"/>
      <c r="AX88" s="152"/>
      <c r="AY88" s="1"/>
      <c r="AZ88" s="1"/>
      <c r="BA88" s="153"/>
      <c r="BB88" s="153"/>
    </row>
    <row r="89" spans="1:54" ht="46.5" customHeight="1">
      <c r="A89" s="155"/>
      <c r="B89" s="155"/>
      <c r="C89" s="155"/>
      <c r="D89" s="155"/>
      <c r="E89" s="155"/>
      <c r="F89" s="34"/>
      <c r="G89" s="156"/>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152"/>
      <c r="AR89" s="1"/>
      <c r="AS89" s="1"/>
      <c r="AT89" s="1"/>
      <c r="AU89" s="1"/>
      <c r="AV89" s="1"/>
      <c r="AW89" s="1"/>
      <c r="AX89" s="152"/>
      <c r="AY89" s="1"/>
      <c r="AZ89" s="1"/>
      <c r="BA89" s="153"/>
      <c r="BB89" s="153"/>
    </row>
    <row r="90" spans="1:54" ht="46.5" customHeight="1">
      <c r="A90" s="155"/>
      <c r="B90" s="155"/>
      <c r="C90" s="155"/>
      <c r="D90" s="155"/>
      <c r="E90" s="155"/>
      <c r="F90" s="34"/>
      <c r="G90" s="156"/>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152"/>
      <c r="AR90" s="1"/>
      <c r="AS90" s="1"/>
      <c r="AT90" s="1"/>
      <c r="AU90" s="1"/>
      <c r="AV90" s="1"/>
      <c r="AW90" s="1"/>
      <c r="AX90" s="152"/>
      <c r="AY90" s="1"/>
      <c r="AZ90" s="1"/>
      <c r="BA90" s="153"/>
      <c r="BB90" s="153"/>
    </row>
    <row r="91" spans="1:54" ht="46.5" customHeight="1">
      <c r="A91" s="155"/>
      <c r="B91" s="155"/>
      <c r="C91" s="155"/>
      <c r="D91" s="155"/>
      <c r="E91" s="155"/>
      <c r="F91" s="34"/>
      <c r="G91" s="156"/>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152"/>
      <c r="AR91" s="1"/>
      <c r="AS91" s="1"/>
      <c r="AT91" s="1"/>
      <c r="AU91" s="1"/>
      <c r="AV91" s="1"/>
      <c r="AW91" s="1"/>
      <c r="AX91" s="152"/>
      <c r="AY91" s="1"/>
      <c r="AZ91" s="1"/>
      <c r="BA91" s="153"/>
      <c r="BB91" s="153"/>
    </row>
    <row r="92" spans="1:54" ht="46.5" customHeight="1">
      <c r="A92" s="155"/>
      <c r="B92" s="155"/>
      <c r="C92" s="155"/>
      <c r="D92" s="155"/>
      <c r="E92" s="155"/>
      <c r="F92" s="34"/>
      <c r="G92" s="156"/>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152"/>
      <c r="AR92" s="1"/>
      <c r="AS92" s="1"/>
      <c r="AT92" s="1"/>
      <c r="AU92" s="1"/>
      <c r="AV92" s="1"/>
      <c r="AW92" s="1"/>
      <c r="AX92" s="152"/>
      <c r="AY92" s="1"/>
      <c r="AZ92" s="1"/>
      <c r="BA92" s="153"/>
      <c r="BB92" s="153"/>
    </row>
    <row r="93" spans="1:54" ht="46.5" customHeight="1">
      <c r="A93" s="155"/>
      <c r="B93" s="155"/>
      <c r="C93" s="155"/>
      <c r="D93" s="155"/>
      <c r="E93" s="155"/>
      <c r="F93" s="34"/>
      <c r="G93" s="156"/>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152"/>
      <c r="AR93" s="1"/>
      <c r="AS93" s="1"/>
      <c r="AT93" s="1"/>
      <c r="AU93" s="1"/>
      <c r="AV93" s="1"/>
      <c r="AW93" s="1"/>
      <c r="AX93" s="152"/>
      <c r="AY93" s="1"/>
      <c r="AZ93" s="1"/>
      <c r="BA93" s="153"/>
      <c r="BB93" s="153"/>
    </row>
    <row r="94" spans="1:54" ht="46.5" customHeight="1">
      <c r="A94" s="155"/>
      <c r="B94" s="155"/>
      <c r="C94" s="155"/>
      <c r="D94" s="155"/>
      <c r="E94" s="155"/>
      <c r="F94" s="34"/>
      <c r="G94" s="156"/>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152"/>
      <c r="AR94" s="1"/>
      <c r="AS94" s="1"/>
      <c r="AT94" s="1"/>
      <c r="AU94" s="1"/>
      <c r="AV94" s="1"/>
      <c r="AW94" s="1"/>
      <c r="AX94" s="152"/>
      <c r="AY94" s="1"/>
      <c r="AZ94" s="1"/>
      <c r="BA94" s="153"/>
      <c r="BB94" s="153"/>
    </row>
    <row r="95" spans="1:54" ht="46.5" customHeight="1">
      <c r="A95" s="155"/>
      <c r="B95" s="155"/>
      <c r="C95" s="155"/>
      <c r="D95" s="155"/>
      <c r="E95" s="155"/>
      <c r="F95" s="34"/>
      <c r="G95" s="156"/>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152"/>
      <c r="AR95" s="1"/>
      <c r="AS95" s="1"/>
      <c r="AT95" s="1"/>
      <c r="AU95" s="1"/>
      <c r="AV95" s="1"/>
      <c r="AW95" s="1"/>
      <c r="AX95" s="152"/>
      <c r="AY95" s="1"/>
      <c r="AZ95" s="1"/>
      <c r="BA95" s="153"/>
      <c r="BB95" s="153"/>
    </row>
    <row r="96" spans="1:54" ht="46.5" customHeight="1">
      <c r="A96" s="155"/>
      <c r="B96" s="155"/>
      <c r="C96" s="155"/>
      <c r="D96" s="155"/>
      <c r="E96" s="155"/>
      <c r="F96" s="34"/>
      <c r="G96" s="156"/>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152"/>
      <c r="AR96" s="1"/>
      <c r="AS96" s="1"/>
      <c r="AT96" s="1"/>
      <c r="AU96" s="1"/>
      <c r="AV96" s="1"/>
      <c r="AW96" s="1"/>
      <c r="AX96" s="152"/>
      <c r="AY96" s="1"/>
      <c r="AZ96" s="1"/>
      <c r="BA96" s="153"/>
      <c r="BB96" s="153"/>
    </row>
    <row r="97" spans="1:54" ht="46.5" customHeight="1">
      <c r="A97" s="155"/>
      <c r="B97" s="155"/>
      <c r="C97" s="155"/>
      <c r="D97" s="155"/>
      <c r="E97" s="155"/>
      <c r="F97" s="34"/>
      <c r="G97" s="156"/>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152"/>
      <c r="AR97" s="1"/>
      <c r="AS97" s="1"/>
      <c r="AT97" s="1"/>
      <c r="AU97" s="1"/>
      <c r="AV97" s="1"/>
      <c r="AW97" s="1"/>
      <c r="AX97" s="152"/>
      <c r="AY97" s="1"/>
      <c r="AZ97" s="1"/>
      <c r="BA97" s="153"/>
      <c r="BB97" s="153"/>
    </row>
    <row r="98" spans="1:54" ht="46.5" customHeight="1">
      <c r="A98" s="155"/>
      <c r="B98" s="155"/>
      <c r="C98" s="155"/>
      <c r="D98" s="155"/>
      <c r="E98" s="155"/>
      <c r="F98" s="34"/>
      <c r="G98" s="156"/>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152"/>
      <c r="AR98" s="1"/>
      <c r="AS98" s="1"/>
      <c r="AT98" s="1"/>
      <c r="AU98" s="1"/>
      <c r="AV98" s="1"/>
      <c r="AW98" s="1"/>
      <c r="AX98" s="152"/>
      <c r="AY98" s="1"/>
      <c r="AZ98" s="1"/>
      <c r="BA98" s="153"/>
      <c r="BB98" s="153"/>
    </row>
    <row r="99" spans="1:54" ht="46.5" customHeight="1">
      <c r="A99" s="155"/>
      <c r="B99" s="155"/>
      <c r="C99" s="155"/>
      <c r="D99" s="155"/>
      <c r="E99" s="155"/>
      <c r="F99" s="34"/>
      <c r="G99" s="156"/>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152"/>
      <c r="AR99" s="1"/>
      <c r="AS99" s="1"/>
      <c r="AT99" s="1"/>
      <c r="AU99" s="1"/>
      <c r="AV99" s="1"/>
      <c r="AW99" s="1"/>
      <c r="AX99" s="152"/>
      <c r="AY99" s="1"/>
      <c r="AZ99" s="1"/>
      <c r="BA99" s="153"/>
      <c r="BB99" s="153"/>
    </row>
    <row r="100" spans="1:54" ht="46.5" customHeight="1">
      <c r="A100" s="155"/>
      <c r="B100" s="155"/>
      <c r="C100" s="155"/>
      <c r="D100" s="155"/>
      <c r="E100" s="155"/>
      <c r="F100" s="34"/>
      <c r="G100" s="156"/>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152"/>
      <c r="AR100" s="1"/>
      <c r="AS100" s="1"/>
      <c r="AT100" s="1"/>
      <c r="AU100" s="1"/>
      <c r="AV100" s="1"/>
      <c r="AW100" s="1"/>
      <c r="AX100" s="152"/>
      <c r="AY100" s="1"/>
      <c r="AZ100" s="1"/>
      <c r="BA100" s="153"/>
      <c r="BB100" s="153"/>
    </row>
    <row r="101" spans="1:54" ht="46.5" customHeight="1">
      <c r="A101" s="155"/>
      <c r="B101" s="155"/>
      <c r="C101" s="155"/>
      <c r="D101" s="155"/>
      <c r="E101" s="155"/>
      <c r="F101" s="34"/>
      <c r="G101" s="156"/>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152"/>
      <c r="AR101" s="1"/>
      <c r="AS101" s="1"/>
      <c r="AT101" s="1"/>
      <c r="AU101" s="1"/>
      <c r="AV101" s="1"/>
      <c r="AW101" s="1"/>
      <c r="AX101" s="152"/>
      <c r="AY101" s="1"/>
      <c r="AZ101" s="1"/>
      <c r="BA101" s="153"/>
      <c r="BB101" s="153"/>
    </row>
    <row r="102" spans="1:54" ht="46.5" customHeight="1">
      <c r="A102" s="155"/>
      <c r="B102" s="155"/>
      <c r="C102" s="155"/>
      <c r="D102" s="155"/>
      <c r="E102" s="155"/>
      <c r="F102" s="34"/>
      <c r="G102" s="156"/>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152"/>
      <c r="AR102" s="1"/>
      <c r="AS102" s="1"/>
      <c r="AT102" s="1"/>
      <c r="AU102" s="1"/>
      <c r="AV102" s="1"/>
      <c r="AW102" s="1"/>
      <c r="AX102" s="152"/>
      <c r="AY102" s="1"/>
      <c r="AZ102" s="1"/>
      <c r="BA102" s="153"/>
      <c r="BB102" s="153"/>
    </row>
    <row r="103" spans="1:54" ht="46.5" customHeight="1">
      <c r="A103" s="155"/>
      <c r="B103" s="155"/>
      <c r="C103" s="155"/>
      <c r="D103" s="155"/>
      <c r="E103" s="155"/>
      <c r="F103" s="34"/>
      <c r="G103" s="156"/>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152"/>
      <c r="AR103" s="1"/>
      <c r="AS103" s="1"/>
      <c r="AT103" s="1"/>
      <c r="AU103" s="1"/>
      <c r="AV103" s="1"/>
      <c r="AW103" s="1"/>
      <c r="AX103" s="152"/>
      <c r="AY103" s="1"/>
      <c r="AZ103" s="1"/>
      <c r="BA103" s="153"/>
      <c r="BB103" s="153"/>
    </row>
    <row r="104" spans="1:54" ht="46.5" customHeight="1">
      <c r="A104" s="155"/>
      <c r="B104" s="155"/>
      <c r="C104" s="155"/>
      <c r="D104" s="155"/>
      <c r="E104" s="155"/>
      <c r="F104" s="34"/>
      <c r="G104" s="156"/>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152"/>
      <c r="AR104" s="1"/>
      <c r="AS104" s="1"/>
      <c r="AT104" s="1"/>
      <c r="AU104" s="1"/>
      <c r="AV104" s="1"/>
      <c r="AW104" s="1"/>
      <c r="AX104" s="152"/>
      <c r="AY104" s="1"/>
      <c r="AZ104" s="1"/>
      <c r="BA104" s="153"/>
      <c r="BB104" s="153"/>
    </row>
    <row r="105" spans="1:54" ht="46.5" customHeight="1">
      <c r="A105" s="155"/>
      <c r="B105" s="155"/>
      <c r="C105" s="155"/>
      <c r="D105" s="155"/>
      <c r="E105" s="155"/>
      <c r="F105" s="34"/>
      <c r="G105" s="156"/>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152"/>
      <c r="AR105" s="1"/>
      <c r="AS105" s="1"/>
      <c r="AT105" s="1"/>
      <c r="AU105" s="1"/>
      <c r="AV105" s="1"/>
      <c r="AW105" s="1"/>
      <c r="AX105" s="152"/>
      <c r="AY105" s="1"/>
      <c r="AZ105" s="1"/>
      <c r="BA105" s="153"/>
      <c r="BB105" s="153"/>
    </row>
    <row r="106" spans="1:54" ht="46.5" customHeight="1">
      <c r="A106" s="155"/>
      <c r="B106" s="155"/>
      <c r="C106" s="155"/>
      <c r="D106" s="155"/>
      <c r="E106" s="155"/>
      <c r="F106" s="34"/>
      <c r="G106" s="156"/>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152"/>
      <c r="AR106" s="1"/>
      <c r="AS106" s="1"/>
      <c r="AT106" s="1"/>
      <c r="AU106" s="1"/>
      <c r="AV106" s="1"/>
      <c r="AW106" s="1"/>
      <c r="AX106" s="152"/>
      <c r="AY106" s="1"/>
      <c r="AZ106" s="1"/>
      <c r="BA106" s="153"/>
      <c r="BB106" s="153"/>
    </row>
    <row r="107" spans="1:54" ht="46.5" customHeight="1">
      <c r="A107" s="155"/>
      <c r="B107" s="155"/>
      <c r="C107" s="155"/>
      <c r="D107" s="155"/>
      <c r="E107" s="155"/>
      <c r="F107" s="34"/>
      <c r="G107" s="156"/>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152"/>
      <c r="AR107" s="1"/>
      <c r="AS107" s="1"/>
      <c r="AT107" s="1"/>
      <c r="AU107" s="1"/>
      <c r="AV107" s="1"/>
      <c r="AW107" s="1"/>
      <c r="AX107" s="152"/>
      <c r="AY107" s="1"/>
      <c r="AZ107" s="1"/>
      <c r="BA107" s="153"/>
      <c r="BB107" s="153"/>
    </row>
    <row r="108" spans="1:54" ht="46.5" customHeight="1">
      <c r="A108" s="155"/>
      <c r="B108" s="155"/>
      <c r="C108" s="155"/>
      <c r="D108" s="155"/>
      <c r="E108" s="155"/>
      <c r="F108" s="34"/>
      <c r="G108" s="156"/>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152"/>
      <c r="AR108" s="1"/>
      <c r="AS108" s="1"/>
      <c r="AT108" s="1"/>
      <c r="AU108" s="1"/>
      <c r="AV108" s="1"/>
      <c r="AW108" s="1"/>
      <c r="AX108" s="152"/>
      <c r="AY108" s="1"/>
      <c r="AZ108" s="1"/>
      <c r="BA108" s="153"/>
      <c r="BB108" s="153"/>
    </row>
    <row r="109" spans="1:54" ht="46.5" customHeight="1">
      <c r="A109" s="155"/>
      <c r="B109" s="155"/>
      <c r="C109" s="155"/>
      <c r="D109" s="155"/>
      <c r="E109" s="155"/>
      <c r="F109" s="34"/>
      <c r="G109" s="156"/>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152"/>
      <c r="AR109" s="1"/>
      <c r="AS109" s="1"/>
      <c r="AT109" s="1"/>
      <c r="AU109" s="1"/>
      <c r="AV109" s="1"/>
      <c r="AW109" s="1"/>
      <c r="AX109" s="152"/>
      <c r="AY109" s="1"/>
      <c r="AZ109" s="1"/>
      <c r="BA109" s="153"/>
      <c r="BB109" s="153"/>
    </row>
    <row r="110" spans="1:54" ht="46.5" customHeight="1">
      <c r="A110" s="155"/>
      <c r="B110" s="155"/>
      <c r="C110" s="155"/>
      <c r="D110" s="155"/>
      <c r="E110" s="155"/>
      <c r="F110" s="34"/>
      <c r="G110" s="156"/>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152"/>
      <c r="AR110" s="1"/>
      <c r="AS110" s="1"/>
      <c r="AT110" s="1"/>
      <c r="AU110" s="1"/>
      <c r="AV110" s="1"/>
      <c r="AW110" s="1"/>
      <c r="AX110" s="152"/>
      <c r="AY110" s="1"/>
      <c r="AZ110" s="1"/>
      <c r="BA110" s="153"/>
      <c r="BB110" s="153"/>
    </row>
    <row r="111" spans="1:54" ht="46.5" customHeight="1">
      <c r="A111" s="155"/>
      <c r="B111" s="155"/>
      <c r="C111" s="155"/>
      <c r="D111" s="155"/>
      <c r="E111" s="155"/>
      <c r="F111" s="34"/>
      <c r="G111" s="156"/>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152"/>
      <c r="AR111" s="1"/>
      <c r="AS111" s="1"/>
      <c r="AT111" s="1"/>
      <c r="AU111" s="1"/>
      <c r="AV111" s="1"/>
      <c r="AW111" s="1"/>
      <c r="AX111" s="152"/>
      <c r="AY111" s="1"/>
      <c r="AZ111" s="1"/>
      <c r="BA111" s="153"/>
      <c r="BB111" s="153"/>
    </row>
    <row r="112" spans="1:54" ht="46.5" customHeight="1">
      <c r="A112" s="155"/>
      <c r="B112" s="155"/>
      <c r="C112" s="155"/>
      <c r="D112" s="155"/>
      <c r="E112" s="155"/>
      <c r="F112" s="34"/>
      <c r="G112" s="156"/>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152"/>
      <c r="AR112" s="1"/>
      <c r="AS112" s="1"/>
      <c r="AT112" s="1"/>
      <c r="AU112" s="1"/>
      <c r="AV112" s="1"/>
      <c r="AW112" s="1"/>
      <c r="AX112" s="152"/>
      <c r="AY112" s="1"/>
      <c r="AZ112" s="1"/>
      <c r="BA112" s="153"/>
      <c r="BB112" s="153"/>
    </row>
    <row r="113" spans="1:54" ht="46.5" customHeight="1">
      <c r="A113" s="155"/>
      <c r="B113" s="155"/>
      <c r="C113" s="155"/>
      <c r="D113" s="155"/>
      <c r="E113" s="155"/>
      <c r="F113" s="34"/>
      <c r="G113" s="156"/>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152"/>
      <c r="AR113" s="1"/>
      <c r="AS113" s="1"/>
      <c r="AT113" s="1"/>
      <c r="AU113" s="1"/>
      <c r="AV113" s="1"/>
      <c r="AW113" s="1"/>
      <c r="AX113" s="152"/>
      <c r="AY113" s="1"/>
      <c r="AZ113" s="1"/>
      <c r="BA113" s="153"/>
      <c r="BB113" s="153"/>
    </row>
    <row r="114" spans="1:54" ht="46.5" customHeight="1">
      <c r="A114" s="155"/>
      <c r="B114" s="155"/>
      <c r="C114" s="155"/>
      <c r="D114" s="155"/>
      <c r="E114" s="155"/>
      <c r="F114" s="34"/>
      <c r="G114" s="156"/>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152"/>
      <c r="AR114" s="1"/>
      <c r="AS114" s="1"/>
      <c r="AT114" s="1"/>
      <c r="AU114" s="1"/>
      <c r="AV114" s="1"/>
      <c r="AW114" s="1"/>
      <c r="AX114" s="152"/>
      <c r="AY114" s="1"/>
      <c r="AZ114" s="1"/>
      <c r="BA114" s="153"/>
      <c r="BB114" s="153"/>
    </row>
    <row r="115" spans="1:54" ht="46.5" customHeight="1">
      <c r="A115" s="155"/>
      <c r="B115" s="155"/>
      <c r="C115" s="155"/>
      <c r="D115" s="155"/>
      <c r="E115" s="155"/>
      <c r="F115" s="34"/>
      <c r="G115" s="156"/>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152"/>
      <c r="AR115" s="1"/>
      <c r="AS115" s="1"/>
      <c r="AT115" s="1"/>
      <c r="AU115" s="1"/>
      <c r="AV115" s="1"/>
      <c r="AW115" s="1"/>
      <c r="AX115" s="152"/>
      <c r="AY115" s="1"/>
      <c r="AZ115" s="1"/>
      <c r="BA115" s="153"/>
      <c r="BB115" s="153"/>
    </row>
    <row r="116" spans="1:54" ht="46.5" customHeight="1">
      <c r="A116" s="155"/>
      <c r="B116" s="155"/>
      <c r="C116" s="155"/>
      <c r="D116" s="155"/>
      <c r="E116" s="155"/>
      <c r="F116" s="34"/>
      <c r="G116" s="156"/>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152"/>
      <c r="AR116" s="1"/>
      <c r="AS116" s="1"/>
      <c r="AT116" s="1"/>
      <c r="AU116" s="1"/>
      <c r="AV116" s="1"/>
      <c r="AW116" s="1"/>
      <c r="AX116" s="152"/>
      <c r="AY116" s="1"/>
      <c r="AZ116" s="1"/>
      <c r="BA116" s="153"/>
      <c r="BB116" s="153"/>
    </row>
    <row r="117" spans="1:54" ht="46.5" customHeight="1">
      <c r="A117" s="155"/>
      <c r="B117" s="155"/>
      <c r="C117" s="155"/>
      <c r="D117" s="155"/>
      <c r="E117" s="155"/>
      <c r="F117" s="34"/>
      <c r="G117" s="156"/>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152"/>
      <c r="AR117" s="1"/>
      <c r="AS117" s="1"/>
      <c r="AT117" s="1"/>
      <c r="AU117" s="1"/>
      <c r="AV117" s="1"/>
      <c r="AW117" s="1"/>
      <c r="AX117" s="152"/>
      <c r="AY117" s="1"/>
      <c r="AZ117" s="1"/>
      <c r="BA117" s="153"/>
      <c r="BB117" s="153"/>
    </row>
    <row r="118" spans="1:54" ht="46.5" customHeight="1">
      <c r="A118" s="155"/>
      <c r="B118" s="155"/>
      <c r="C118" s="155"/>
      <c r="D118" s="155"/>
      <c r="E118" s="155"/>
      <c r="F118" s="34"/>
      <c r="G118" s="156"/>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152"/>
      <c r="AR118" s="1"/>
      <c r="AS118" s="1"/>
      <c r="AT118" s="1"/>
      <c r="AU118" s="1"/>
      <c r="AV118" s="1"/>
      <c r="AW118" s="1"/>
      <c r="AX118" s="152"/>
      <c r="AY118" s="1"/>
      <c r="AZ118" s="1"/>
      <c r="BA118" s="153"/>
      <c r="BB118" s="153"/>
    </row>
    <row r="119" spans="1:54" ht="46.5" customHeight="1">
      <c r="A119" s="155"/>
      <c r="B119" s="155"/>
      <c r="C119" s="155"/>
      <c r="D119" s="155"/>
      <c r="E119" s="155"/>
      <c r="F119" s="34"/>
      <c r="G119" s="156"/>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152"/>
      <c r="AR119" s="1"/>
      <c r="AS119" s="1"/>
      <c r="AT119" s="1"/>
      <c r="AU119" s="1"/>
      <c r="AV119" s="1"/>
      <c r="AW119" s="1"/>
      <c r="AX119" s="152"/>
      <c r="AY119" s="1"/>
      <c r="AZ119" s="1"/>
      <c r="BA119" s="153"/>
      <c r="BB119" s="153"/>
    </row>
    <row r="120" spans="1:54" ht="46.5" customHeight="1">
      <c r="A120" s="155"/>
      <c r="B120" s="155"/>
      <c r="C120" s="155"/>
      <c r="D120" s="155"/>
      <c r="E120" s="155"/>
      <c r="F120" s="34"/>
      <c r="G120" s="156"/>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152"/>
      <c r="AR120" s="1"/>
      <c r="AS120" s="1"/>
      <c r="AT120" s="1"/>
      <c r="AU120" s="1"/>
      <c r="AV120" s="1"/>
      <c r="AW120" s="1"/>
      <c r="AX120" s="152"/>
      <c r="AY120" s="1"/>
      <c r="AZ120" s="1"/>
      <c r="BA120" s="153"/>
      <c r="BB120" s="153"/>
    </row>
    <row r="121" spans="1:54" ht="46.5" customHeight="1">
      <c r="A121" s="155"/>
      <c r="B121" s="155"/>
      <c r="C121" s="155"/>
      <c r="D121" s="155"/>
      <c r="E121" s="155"/>
      <c r="F121" s="34"/>
      <c r="G121" s="156"/>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152"/>
      <c r="AR121" s="1"/>
      <c r="AS121" s="1"/>
      <c r="AT121" s="1"/>
      <c r="AU121" s="1"/>
      <c r="AV121" s="1"/>
      <c r="AW121" s="1"/>
      <c r="AX121" s="152"/>
      <c r="AY121" s="1"/>
      <c r="AZ121" s="1"/>
      <c r="BA121" s="153"/>
      <c r="BB121" s="153"/>
    </row>
    <row r="122" spans="1:54" ht="46.5" customHeight="1">
      <c r="A122" s="155"/>
      <c r="B122" s="155"/>
      <c r="C122" s="155"/>
      <c r="D122" s="155"/>
      <c r="E122" s="155"/>
      <c r="F122" s="34"/>
      <c r="G122" s="156"/>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152"/>
      <c r="AR122" s="1"/>
      <c r="AS122" s="1"/>
      <c r="AT122" s="1"/>
      <c r="AU122" s="1"/>
      <c r="AV122" s="1"/>
      <c r="AW122" s="1"/>
      <c r="AX122" s="152"/>
      <c r="AY122" s="1"/>
      <c r="AZ122" s="1"/>
      <c r="BA122" s="153"/>
      <c r="BB122" s="153"/>
    </row>
    <row r="123" spans="1:54" ht="46.5" customHeight="1">
      <c r="A123" s="155"/>
      <c r="B123" s="155"/>
      <c r="C123" s="155"/>
      <c r="D123" s="155"/>
      <c r="E123" s="155"/>
      <c r="F123" s="34"/>
      <c r="G123" s="156"/>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152"/>
      <c r="AR123" s="1"/>
      <c r="AS123" s="1"/>
      <c r="AT123" s="1"/>
      <c r="AU123" s="1"/>
      <c r="AV123" s="1"/>
      <c r="AW123" s="1"/>
      <c r="AX123" s="152"/>
      <c r="AY123" s="1"/>
      <c r="AZ123" s="1"/>
      <c r="BA123" s="153"/>
      <c r="BB123" s="153"/>
    </row>
    <row r="124" spans="1:54" ht="46.5" customHeight="1">
      <c r="A124" s="155"/>
      <c r="B124" s="155"/>
      <c r="C124" s="155"/>
      <c r="D124" s="155"/>
      <c r="E124" s="155"/>
      <c r="F124" s="34"/>
      <c r="G124" s="156"/>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152"/>
      <c r="AR124" s="1"/>
      <c r="AS124" s="1"/>
      <c r="AT124" s="1"/>
      <c r="AU124" s="1"/>
      <c r="AV124" s="1"/>
      <c r="AW124" s="1"/>
      <c r="AX124" s="152"/>
      <c r="AY124" s="1"/>
      <c r="AZ124" s="1"/>
      <c r="BA124" s="153"/>
      <c r="BB124" s="153"/>
    </row>
    <row r="125" spans="1:54" ht="46.5" customHeight="1">
      <c r="A125" s="155"/>
      <c r="B125" s="155"/>
      <c r="C125" s="155"/>
      <c r="D125" s="155"/>
      <c r="E125" s="155"/>
      <c r="F125" s="34"/>
      <c r="G125" s="156"/>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152"/>
      <c r="AR125" s="1"/>
      <c r="AS125" s="1"/>
      <c r="AT125" s="1"/>
      <c r="AU125" s="1"/>
      <c r="AV125" s="1"/>
      <c r="AW125" s="1"/>
      <c r="AX125" s="152"/>
      <c r="AY125" s="1"/>
      <c r="AZ125" s="1"/>
      <c r="BA125" s="153"/>
      <c r="BB125" s="153"/>
    </row>
    <row r="126" spans="1:54" ht="46.5" customHeight="1">
      <c r="A126" s="155"/>
      <c r="B126" s="155"/>
      <c r="C126" s="155"/>
      <c r="D126" s="155"/>
      <c r="E126" s="155"/>
      <c r="F126" s="34"/>
      <c r="G126" s="156"/>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152"/>
      <c r="AR126" s="1"/>
      <c r="AS126" s="1"/>
      <c r="AT126" s="1"/>
      <c r="AU126" s="1"/>
      <c r="AV126" s="1"/>
      <c r="AW126" s="1"/>
      <c r="AX126" s="152"/>
      <c r="AY126" s="1"/>
      <c r="AZ126" s="1"/>
      <c r="BA126" s="153"/>
      <c r="BB126" s="153"/>
    </row>
    <row r="127" spans="1:54" ht="46.5" customHeight="1">
      <c r="A127" s="155"/>
      <c r="B127" s="155"/>
      <c r="C127" s="155"/>
      <c r="D127" s="155"/>
      <c r="E127" s="155"/>
      <c r="F127" s="34"/>
      <c r="G127" s="156"/>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152"/>
      <c r="AR127" s="1"/>
      <c r="AS127" s="1"/>
      <c r="AT127" s="1"/>
      <c r="AU127" s="1"/>
      <c r="AV127" s="1"/>
      <c r="AW127" s="1"/>
      <c r="AX127" s="152"/>
      <c r="AY127" s="1"/>
      <c r="AZ127" s="1"/>
      <c r="BA127" s="153"/>
      <c r="BB127" s="153"/>
    </row>
    <row r="128" spans="1:54" ht="46.5" customHeight="1">
      <c r="A128" s="155"/>
      <c r="B128" s="155"/>
      <c r="C128" s="155"/>
      <c r="D128" s="155"/>
      <c r="E128" s="155"/>
      <c r="F128" s="34"/>
      <c r="G128" s="156"/>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152"/>
      <c r="AR128" s="1"/>
      <c r="AS128" s="1"/>
      <c r="AT128" s="1"/>
      <c r="AU128" s="1"/>
      <c r="AV128" s="1"/>
      <c r="AW128" s="1"/>
      <c r="AX128" s="152"/>
      <c r="AY128" s="1"/>
      <c r="AZ128" s="1"/>
      <c r="BA128" s="153"/>
      <c r="BB128" s="153"/>
    </row>
    <row r="129" spans="1:54" ht="46.5" customHeight="1">
      <c r="A129" s="155"/>
      <c r="B129" s="155"/>
      <c r="C129" s="155"/>
      <c r="D129" s="155"/>
      <c r="E129" s="155"/>
      <c r="F129" s="34"/>
      <c r="G129" s="156"/>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152"/>
      <c r="AR129" s="1"/>
      <c r="AS129" s="1"/>
      <c r="AT129" s="1"/>
      <c r="AU129" s="1"/>
      <c r="AV129" s="1"/>
      <c r="AW129" s="1"/>
      <c r="AX129" s="152"/>
      <c r="AY129" s="1"/>
      <c r="AZ129" s="1"/>
      <c r="BA129" s="153"/>
      <c r="BB129" s="153"/>
    </row>
    <row r="130" spans="1:54" ht="46.5" customHeight="1">
      <c r="A130" s="155"/>
      <c r="B130" s="155"/>
      <c r="C130" s="155"/>
      <c r="D130" s="155"/>
      <c r="E130" s="155"/>
      <c r="F130" s="34"/>
      <c r="G130" s="156"/>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152"/>
      <c r="AR130" s="1"/>
      <c r="AS130" s="1"/>
      <c r="AT130" s="1"/>
      <c r="AU130" s="1"/>
      <c r="AV130" s="1"/>
      <c r="AW130" s="1"/>
      <c r="AX130" s="152"/>
      <c r="AY130" s="1"/>
      <c r="AZ130" s="1"/>
      <c r="BA130" s="153"/>
      <c r="BB130" s="153"/>
    </row>
    <row r="131" spans="1:54" ht="46.5" customHeight="1">
      <c r="A131" s="155"/>
      <c r="B131" s="155"/>
      <c r="C131" s="155"/>
      <c r="D131" s="155"/>
      <c r="E131" s="155"/>
      <c r="F131" s="34"/>
      <c r="G131" s="156"/>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152"/>
      <c r="AR131" s="1"/>
      <c r="AS131" s="1"/>
      <c r="AT131" s="1"/>
      <c r="AU131" s="1"/>
      <c r="AV131" s="1"/>
      <c r="AW131" s="1"/>
      <c r="AX131" s="152"/>
      <c r="AY131" s="1"/>
      <c r="AZ131" s="1"/>
      <c r="BA131" s="153"/>
      <c r="BB131" s="153"/>
    </row>
    <row r="132" spans="1:54" ht="46.5" customHeight="1">
      <c r="A132" s="155"/>
      <c r="B132" s="155"/>
      <c r="C132" s="155"/>
      <c r="D132" s="155"/>
      <c r="E132" s="155"/>
      <c r="F132" s="34"/>
      <c r="G132" s="156"/>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152"/>
      <c r="AR132" s="1"/>
      <c r="AS132" s="1"/>
      <c r="AT132" s="1"/>
      <c r="AU132" s="1"/>
      <c r="AV132" s="1"/>
      <c r="AW132" s="1"/>
      <c r="AX132" s="152"/>
      <c r="AY132" s="1"/>
      <c r="AZ132" s="1"/>
      <c r="BA132" s="153"/>
      <c r="BB132" s="153"/>
    </row>
    <row r="133" spans="1:54" ht="46.5" customHeight="1">
      <c r="A133" s="155"/>
      <c r="B133" s="155"/>
      <c r="C133" s="155"/>
      <c r="D133" s="155"/>
      <c r="E133" s="155"/>
      <c r="F133" s="34"/>
      <c r="G133" s="156"/>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152"/>
      <c r="AR133" s="1"/>
      <c r="AS133" s="1"/>
      <c r="AT133" s="1"/>
      <c r="AU133" s="1"/>
      <c r="AV133" s="1"/>
      <c r="AW133" s="1"/>
      <c r="AX133" s="152"/>
      <c r="AY133" s="1"/>
      <c r="AZ133" s="1"/>
      <c r="BA133" s="153"/>
      <c r="BB133" s="153"/>
    </row>
    <row r="134" spans="1:54" ht="46.5" customHeight="1">
      <c r="A134" s="155"/>
      <c r="B134" s="155"/>
      <c r="C134" s="155"/>
      <c r="D134" s="155"/>
      <c r="E134" s="155"/>
      <c r="F134" s="34"/>
      <c r="G134" s="156"/>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152"/>
      <c r="AR134" s="1"/>
      <c r="AS134" s="1"/>
      <c r="AT134" s="1"/>
      <c r="AU134" s="1"/>
      <c r="AV134" s="1"/>
      <c r="AW134" s="1"/>
      <c r="AX134" s="152"/>
      <c r="AY134" s="1"/>
      <c r="AZ134" s="1"/>
      <c r="BA134" s="153"/>
      <c r="BB134" s="153"/>
    </row>
    <row r="135" spans="1:54" ht="46.5" customHeight="1">
      <c r="A135" s="155"/>
      <c r="B135" s="155"/>
      <c r="C135" s="155"/>
      <c r="D135" s="155"/>
      <c r="E135" s="155"/>
      <c r="F135" s="34"/>
      <c r="G135" s="156"/>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152"/>
      <c r="AR135" s="1"/>
      <c r="AS135" s="1"/>
      <c r="AT135" s="1"/>
      <c r="AU135" s="1"/>
      <c r="AV135" s="1"/>
      <c r="AW135" s="1"/>
      <c r="AX135" s="152"/>
      <c r="AY135" s="1"/>
      <c r="AZ135" s="1"/>
      <c r="BA135" s="153"/>
      <c r="BB135" s="153"/>
    </row>
    <row r="136" spans="1:54" ht="46.5" customHeight="1">
      <c r="A136" s="155"/>
      <c r="B136" s="155"/>
      <c r="C136" s="155"/>
      <c r="D136" s="155"/>
      <c r="E136" s="155"/>
      <c r="F136" s="34"/>
      <c r="G136" s="156"/>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152"/>
      <c r="AR136" s="1"/>
      <c r="AS136" s="1"/>
      <c r="AT136" s="1"/>
      <c r="AU136" s="1"/>
      <c r="AV136" s="1"/>
      <c r="AW136" s="1"/>
      <c r="AX136" s="152"/>
      <c r="AY136" s="1"/>
      <c r="AZ136" s="1"/>
      <c r="BA136" s="153"/>
      <c r="BB136" s="153"/>
    </row>
    <row r="137" spans="1:54" ht="46.5" customHeight="1">
      <c r="A137" s="155"/>
      <c r="B137" s="155"/>
      <c r="C137" s="155"/>
      <c r="D137" s="155"/>
      <c r="E137" s="155"/>
      <c r="F137" s="34"/>
      <c r="G137" s="156"/>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152"/>
      <c r="AR137" s="1"/>
      <c r="AS137" s="1"/>
      <c r="AT137" s="1"/>
      <c r="AU137" s="1"/>
      <c r="AV137" s="1"/>
      <c r="AW137" s="1"/>
      <c r="AX137" s="152"/>
      <c r="AY137" s="1"/>
      <c r="AZ137" s="1"/>
      <c r="BA137" s="153"/>
      <c r="BB137" s="153"/>
    </row>
    <row r="138" spans="1:54" ht="46.5" customHeight="1">
      <c r="A138" s="155"/>
      <c r="B138" s="155"/>
      <c r="C138" s="155"/>
      <c r="D138" s="155"/>
      <c r="E138" s="155"/>
      <c r="F138" s="34"/>
      <c r="G138" s="156"/>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152"/>
      <c r="AR138" s="1"/>
      <c r="AS138" s="1"/>
      <c r="AT138" s="1"/>
      <c r="AU138" s="1"/>
      <c r="AV138" s="1"/>
      <c r="AW138" s="1"/>
      <c r="AX138" s="152"/>
      <c r="AY138" s="1"/>
      <c r="AZ138" s="1"/>
      <c r="BA138" s="153"/>
      <c r="BB138" s="153"/>
    </row>
    <row r="139" spans="1:54" ht="46.5" customHeight="1">
      <c r="A139" s="155"/>
      <c r="B139" s="155"/>
      <c r="C139" s="155"/>
      <c r="D139" s="155"/>
      <c r="E139" s="155"/>
      <c r="F139" s="34"/>
      <c r="G139" s="156"/>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152"/>
      <c r="AR139" s="1"/>
      <c r="AS139" s="1"/>
      <c r="AT139" s="1"/>
      <c r="AU139" s="1"/>
      <c r="AV139" s="1"/>
      <c r="AW139" s="1"/>
      <c r="AX139" s="152"/>
      <c r="AY139" s="1"/>
      <c r="AZ139" s="1"/>
      <c r="BA139" s="153"/>
      <c r="BB139" s="153"/>
    </row>
    <row r="140" spans="1:54" ht="46.5" customHeight="1">
      <c r="A140" s="155"/>
      <c r="B140" s="155"/>
      <c r="C140" s="155"/>
      <c r="D140" s="155"/>
      <c r="E140" s="155"/>
      <c r="F140" s="34"/>
      <c r="G140" s="156"/>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152"/>
      <c r="AR140" s="1"/>
      <c r="AS140" s="1"/>
      <c r="AT140" s="1"/>
      <c r="AU140" s="1"/>
      <c r="AV140" s="1"/>
      <c r="AW140" s="1"/>
      <c r="AX140" s="152"/>
      <c r="AY140" s="1"/>
      <c r="AZ140" s="1"/>
      <c r="BA140" s="153"/>
      <c r="BB140" s="153"/>
    </row>
    <row r="141" spans="1:54" ht="46.5" customHeight="1">
      <c r="A141" s="155"/>
      <c r="B141" s="155"/>
      <c r="C141" s="155"/>
      <c r="D141" s="155"/>
      <c r="E141" s="155"/>
      <c r="F141" s="34"/>
      <c r="G141" s="156"/>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152"/>
      <c r="AR141" s="1"/>
      <c r="AS141" s="1"/>
      <c r="AT141" s="1"/>
      <c r="AU141" s="1"/>
      <c r="AV141" s="1"/>
      <c r="AW141" s="1"/>
      <c r="AX141" s="152"/>
      <c r="AY141" s="1"/>
      <c r="AZ141" s="1"/>
      <c r="BA141" s="153"/>
      <c r="BB141" s="153"/>
    </row>
    <row r="142" spans="1:54" ht="46.5" customHeight="1">
      <c r="A142" s="155"/>
      <c r="B142" s="155"/>
      <c r="C142" s="155"/>
      <c r="D142" s="155"/>
      <c r="E142" s="155"/>
      <c r="F142" s="34"/>
      <c r="G142" s="156"/>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152"/>
      <c r="AR142" s="1"/>
      <c r="AS142" s="1"/>
      <c r="AT142" s="1"/>
      <c r="AU142" s="1"/>
      <c r="AV142" s="1"/>
      <c r="AW142" s="1"/>
      <c r="AX142" s="152"/>
      <c r="AY142" s="1"/>
      <c r="AZ142" s="1"/>
      <c r="BA142" s="153"/>
      <c r="BB142" s="153"/>
    </row>
    <row r="143" spans="1:54" ht="46.5" customHeight="1">
      <c r="A143" s="155"/>
      <c r="B143" s="155"/>
      <c r="C143" s="155"/>
      <c r="D143" s="155"/>
      <c r="E143" s="155"/>
      <c r="F143" s="34"/>
      <c r="G143" s="156"/>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152"/>
      <c r="AR143" s="1"/>
      <c r="AS143" s="1"/>
      <c r="AT143" s="1"/>
      <c r="AU143" s="1"/>
      <c r="AV143" s="1"/>
      <c r="AW143" s="1"/>
      <c r="AX143" s="152"/>
      <c r="AY143" s="1"/>
      <c r="AZ143" s="1"/>
      <c r="BA143" s="153"/>
      <c r="BB143" s="153"/>
    </row>
    <row r="144" spans="1:54" ht="46.5" customHeight="1">
      <c r="A144" s="155"/>
      <c r="B144" s="155"/>
      <c r="C144" s="155"/>
      <c r="D144" s="155"/>
      <c r="E144" s="155"/>
      <c r="F144" s="34"/>
      <c r="G144" s="156"/>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152"/>
      <c r="AR144" s="1"/>
      <c r="AS144" s="1"/>
      <c r="AT144" s="1"/>
      <c r="AU144" s="1"/>
      <c r="AV144" s="1"/>
      <c r="AW144" s="1"/>
      <c r="AX144" s="152"/>
      <c r="AY144" s="1"/>
      <c r="AZ144" s="1"/>
      <c r="BA144" s="153"/>
      <c r="BB144" s="153"/>
    </row>
    <row r="145" spans="1:54" ht="46.5" customHeight="1">
      <c r="A145" s="155"/>
      <c r="B145" s="155"/>
      <c r="C145" s="155"/>
      <c r="D145" s="155"/>
      <c r="E145" s="155"/>
      <c r="F145" s="34"/>
      <c r="G145" s="156"/>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152"/>
      <c r="AR145" s="1"/>
      <c r="AS145" s="1"/>
      <c r="AT145" s="1"/>
      <c r="AU145" s="1"/>
      <c r="AV145" s="1"/>
      <c r="AW145" s="1"/>
      <c r="AX145" s="152"/>
      <c r="AY145" s="1"/>
      <c r="AZ145" s="1"/>
      <c r="BA145" s="153"/>
      <c r="BB145" s="153"/>
    </row>
    <row r="146" spans="1:54" ht="46.5" customHeight="1">
      <c r="A146" s="155"/>
      <c r="B146" s="155"/>
      <c r="C146" s="155"/>
      <c r="D146" s="155"/>
      <c r="E146" s="155"/>
      <c r="F146" s="34"/>
      <c r="G146" s="156"/>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152"/>
      <c r="AR146" s="1"/>
      <c r="AS146" s="1"/>
      <c r="AT146" s="1"/>
      <c r="AU146" s="1"/>
      <c r="AV146" s="1"/>
      <c r="AW146" s="1"/>
      <c r="AX146" s="152"/>
      <c r="AY146" s="1"/>
      <c r="AZ146" s="1"/>
      <c r="BA146" s="153"/>
      <c r="BB146" s="153"/>
    </row>
    <row r="147" spans="1:54" ht="46.5" customHeight="1">
      <c r="A147" s="155"/>
      <c r="B147" s="155"/>
      <c r="C147" s="155"/>
      <c r="D147" s="155"/>
      <c r="E147" s="155"/>
      <c r="F147" s="34"/>
      <c r="G147" s="156"/>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152"/>
      <c r="AR147" s="1"/>
      <c r="AS147" s="1"/>
      <c r="AT147" s="1"/>
      <c r="AU147" s="1"/>
      <c r="AV147" s="1"/>
      <c r="AW147" s="1"/>
      <c r="AX147" s="152"/>
      <c r="AY147" s="1"/>
      <c r="AZ147" s="1"/>
      <c r="BA147" s="153"/>
      <c r="BB147" s="153"/>
    </row>
    <row r="148" spans="1:54" ht="46.5" customHeight="1">
      <c r="A148" s="155"/>
      <c r="B148" s="155"/>
      <c r="C148" s="155"/>
      <c r="D148" s="155"/>
      <c r="E148" s="155"/>
      <c r="F148" s="34"/>
      <c r="G148" s="156"/>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152"/>
      <c r="AR148" s="1"/>
      <c r="AS148" s="1"/>
      <c r="AT148" s="1"/>
      <c r="AU148" s="1"/>
      <c r="AV148" s="1"/>
      <c r="AW148" s="1"/>
      <c r="AX148" s="152"/>
      <c r="AY148" s="1"/>
      <c r="AZ148" s="1"/>
      <c r="BA148" s="153"/>
      <c r="BB148" s="153"/>
    </row>
    <row r="149" spans="1:54" ht="46.5" customHeight="1">
      <c r="A149" s="155"/>
      <c r="B149" s="155"/>
      <c r="C149" s="155"/>
      <c r="D149" s="155"/>
      <c r="E149" s="155"/>
      <c r="F149" s="34"/>
      <c r="G149" s="156"/>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152"/>
      <c r="AR149" s="1"/>
      <c r="AS149" s="1"/>
      <c r="AT149" s="1"/>
      <c r="AU149" s="1"/>
      <c r="AV149" s="1"/>
      <c r="AW149" s="1"/>
      <c r="AX149" s="152"/>
      <c r="AY149" s="1"/>
      <c r="AZ149" s="1"/>
      <c r="BA149" s="153"/>
      <c r="BB149" s="153"/>
    </row>
    <row r="150" spans="1:54" ht="46.5" customHeight="1">
      <c r="A150" s="155"/>
      <c r="B150" s="155"/>
      <c r="C150" s="155"/>
      <c r="D150" s="155"/>
      <c r="E150" s="155"/>
      <c r="F150" s="34"/>
      <c r="G150" s="156"/>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152"/>
      <c r="AR150" s="1"/>
      <c r="AS150" s="1"/>
      <c r="AT150" s="1"/>
      <c r="AU150" s="1"/>
      <c r="AV150" s="1"/>
      <c r="AW150" s="1"/>
      <c r="AX150" s="152"/>
      <c r="AY150" s="1"/>
      <c r="AZ150" s="1"/>
      <c r="BA150" s="153"/>
      <c r="BB150" s="153"/>
    </row>
    <row r="151" spans="1:54" ht="46.5" customHeight="1">
      <c r="A151" s="155"/>
      <c r="B151" s="155"/>
      <c r="C151" s="155"/>
      <c r="D151" s="155"/>
      <c r="E151" s="155"/>
      <c r="F151" s="34"/>
      <c r="G151" s="156"/>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152"/>
      <c r="AR151" s="1"/>
      <c r="AS151" s="1"/>
      <c r="AT151" s="1"/>
      <c r="AU151" s="1"/>
      <c r="AV151" s="1"/>
      <c r="AW151" s="1"/>
      <c r="AX151" s="152"/>
      <c r="AY151" s="1"/>
      <c r="AZ151" s="1"/>
      <c r="BA151" s="153"/>
      <c r="BB151" s="153"/>
    </row>
    <row r="152" spans="1:54" ht="46.5" customHeight="1">
      <c r="A152" s="155"/>
      <c r="B152" s="155"/>
      <c r="C152" s="155"/>
      <c r="D152" s="155"/>
      <c r="E152" s="155"/>
      <c r="F152" s="34"/>
      <c r="G152" s="156"/>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152"/>
      <c r="AR152" s="1"/>
      <c r="AS152" s="1"/>
      <c r="AT152" s="1"/>
      <c r="AU152" s="1"/>
      <c r="AV152" s="1"/>
      <c r="AW152" s="1"/>
      <c r="AX152" s="152"/>
      <c r="AY152" s="1"/>
      <c r="AZ152" s="1"/>
      <c r="BA152" s="153"/>
      <c r="BB152" s="153"/>
    </row>
    <row r="153" spans="1:54" ht="46.5" customHeight="1">
      <c r="A153" s="155"/>
      <c r="B153" s="155"/>
      <c r="C153" s="155"/>
      <c r="D153" s="155"/>
      <c r="E153" s="155"/>
      <c r="F153" s="34"/>
      <c r="G153" s="156"/>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152"/>
      <c r="AR153" s="1"/>
      <c r="AS153" s="1"/>
      <c r="AT153" s="1"/>
      <c r="AU153" s="1"/>
      <c r="AV153" s="1"/>
      <c r="AW153" s="1"/>
      <c r="AX153" s="152"/>
      <c r="AY153" s="1"/>
      <c r="AZ153" s="1"/>
      <c r="BA153" s="153"/>
      <c r="BB153" s="153"/>
    </row>
    <row r="154" spans="1:54" ht="46.5" customHeight="1">
      <c r="A154" s="155"/>
      <c r="B154" s="155"/>
      <c r="C154" s="155"/>
      <c r="D154" s="155"/>
      <c r="E154" s="155"/>
      <c r="F154" s="34"/>
      <c r="G154" s="156"/>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152"/>
      <c r="AR154" s="1"/>
      <c r="AS154" s="1"/>
      <c r="AT154" s="1"/>
      <c r="AU154" s="1"/>
      <c r="AV154" s="1"/>
      <c r="AW154" s="1"/>
      <c r="AX154" s="152"/>
      <c r="AY154" s="1"/>
      <c r="AZ154" s="1"/>
      <c r="BA154" s="153"/>
      <c r="BB154" s="153"/>
    </row>
    <row r="155" spans="1:54" ht="46.5" customHeight="1">
      <c r="A155" s="155"/>
      <c r="B155" s="155"/>
      <c r="C155" s="155"/>
      <c r="D155" s="155"/>
      <c r="E155" s="155"/>
      <c r="F155" s="34"/>
      <c r="G155" s="156"/>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152"/>
      <c r="AR155" s="1"/>
      <c r="AS155" s="1"/>
      <c r="AT155" s="1"/>
      <c r="AU155" s="1"/>
      <c r="AV155" s="1"/>
      <c r="AW155" s="1"/>
      <c r="AX155" s="152"/>
      <c r="AY155" s="1"/>
      <c r="AZ155" s="1"/>
      <c r="BA155" s="153"/>
      <c r="BB155" s="153"/>
    </row>
    <row r="156" spans="1:54" ht="46.5" customHeight="1">
      <c r="A156" s="155"/>
      <c r="B156" s="155"/>
      <c r="C156" s="155"/>
      <c r="D156" s="155"/>
      <c r="E156" s="155"/>
      <c r="F156" s="34"/>
      <c r="G156" s="156"/>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152"/>
      <c r="AR156" s="1"/>
      <c r="AS156" s="1"/>
      <c r="AT156" s="1"/>
      <c r="AU156" s="1"/>
      <c r="AV156" s="1"/>
      <c r="AW156" s="1"/>
      <c r="AX156" s="152"/>
      <c r="AY156" s="1"/>
      <c r="AZ156" s="1"/>
      <c r="BA156" s="153"/>
      <c r="BB156" s="153"/>
    </row>
    <row r="157" spans="1:54" ht="46.5" customHeight="1">
      <c r="A157" s="155"/>
      <c r="B157" s="155"/>
      <c r="C157" s="155"/>
      <c r="D157" s="155"/>
      <c r="E157" s="155"/>
      <c r="F157" s="34"/>
      <c r="G157" s="156"/>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152"/>
      <c r="AR157" s="1"/>
      <c r="AS157" s="1"/>
      <c r="AT157" s="1"/>
      <c r="AU157" s="1"/>
      <c r="AV157" s="1"/>
      <c r="AW157" s="1"/>
      <c r="AX157" s="152"/>
      <c r="AY157" s="1"/>
      <c r="AZ157" s="1"/>
      <c r="BA157" s="153"/>
      <c r="BB157" s="153"/>
    </row>
    <row r="158" spans="1:54" ht="46.5" customHeight="1">
      <c r="A158" s="155"/>
      <c r="B158" s="155"/>
      <c r="C158" s="155"/>
      <c r="D158" s="155"/>
      <c r="E158" s="155"/>
      <c r="F158" s="34"/>
      <c r="G158" s="156"/>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152"/>
      <c r="AR158" s="1"/>
      <c r="AS158" s="1"/>
      <c r="AT158" s="1"/>
      <c r="AU158" s="1"/>
      <c r="AV158" s="1"/>
      <c r="AW158" s="1"/>
      <c r="AX158" s="152"/>
      <c r="AY158" s="1"/>
      <c r="AZ158" s="1"/>
      <c r="BA158" s="153"/>
      <c r="BB158" s="153"/>
    </row>
    <row r="159" spans="1:54" ht="46.5" customHeight="1">
      <c r="A159" s="155"/>
      <c r="B159" s="155"/>
      <c r="C159" s="155"/>
      <c r="D159" s="155"/>
      <c r="E159" s="155"/>
      <c r="F159" s="34"/>
      <c r="G159" s="156"/>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152"/>
      <c r="AR159" s="1"/>
      <c r="AS159" s="1"/>
      <c r="AT159" s="1"/>
      <c r="AU159" s="1"/>
      <c r="AV159" s="1"/>
      <c r="AW159" s="1"/>
      <c r="AX159" s="152"/>
      <c r="AY159" s="1"/>
      <c r="AZ159" s="1"/>
      <c r="BA159" s="153"/>
      <c r="BB159" s="153"/>
    </row>
    <row r="160" spans="1:54" ht="46.5" customHeight="1">
      <c r="A160" s="155"/>
      <c r="B160" s="155"/>
      <c r="C160" s="155"/>
      <c r="D160" s="155"/>
      <c r="E160" s="155"/>
      <c r="F160" s="34"/>
      <c r="G160" s="156"/>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152"/>
      <c r="AR160" s="1"/>
      <c r="AS160" s="1"/>
      <c r="AT160" s="1"/>
      <c r="AU160" s="1"/>
      <c r="AV160" s="1"/>
      <c r="AW160" s="1"/>
      <c r="AX160" s="152"/>
      <c r="AY160" s="1"/>
      <c r="AZ160" s="1"/>
      <c r="BA160" s="153"/>
      <c r="BB160" s="153"/>
    </row>
    <row r="161" spans="1:54" ht="46.5" customHeight="1">
      <c r="A161" s="155"/>
      <c r="B161" s="155"/>
      <c r="C161" s="155"/>
      <c r="D161" s="155"/>
      <c r="E161" s="155"/>
      <c r="F161" s="34"/>
      <c r="G161" s="156"/>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152"/>
      <c r="AR161" s="1"/>
      <c r="AS161" s="1"/>
      <c r="AT161" s="1"/>
      <c r="AU161" s="1"/>
      <c r="AV161" s="1"/>
      <c r="AW161" s="1"/>
      <c r="AX161" s="152"/>
      <c r="AY161" s="1"/>
      <c r="AZ161" s="1"/>
      <c r="BA161" s="153"/>
      <c r="BB161" s="153"/>
    </row>
    <row r="162" spans="1:54" ht="46.5" customHeight="1">
      <c r="A162" s="155"/>
      <c r="B162" s="155"/>
      <c r="C162" s="155"/>
      <c r="D162" s="155"/>
      <c r="E162" s="155"/>
      <c r="F162" s="34"/>
      <c r="G162" s="156"/>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152"/>
      <c r="AR162" s="1"/>
      <c r="AS162" s="1"/>
      <c r="AT162" s="1"/>
      <c r="AU162" s="1"/>
      <c r="AV162" s="1"/>
      <c r="AW162" s="1"/>
      <c r="AX162" s="152"/>
      <c r="AY162" s="1"/>
      <c r="AZ162" s="1"/>
      <c r="BA162" s="153"/>
      <c r="BB162" s="153"/>
    </row>
    <row r="163" spans="1:54" ht="46.5" customHeight="1">
      <c r="A163" s="155"/>
      <c r="B163" s="155"/>
      <c r="C163" s="155"/>
      <c r="D163" s="155"/>
      <c r="E163" s="155"/>
      <c r="F163" s="34"/>
      <c r="G163" s="156"/>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152"/>
      <c r="AR163" s="1"/>
      <c r="AS163" s="1"/>
      <c r="AT163" s="1"/>
      <c r="AU163" s="1"/>
      <c r="AV163" s="1"/>
      <c r="AW163" s="1"/>
      <c r="AX163" s="152"/>
      <c r="AY163" s="1"/>
      <c r="AZ163" s="1"/>
      <c r="BA163" s="153"/>
      <c r="BB163" s="153"/>
    </row>
    <row r="164" spans="1:54" ht="46.5" customHeight="1">
      <c r="A164" s="155"/>
      <c r="B164" s="155"/>
      <c r="C164" s="155"/>
      <c r="D164" s="155"/>
      <c r="E164" s="155"/>
      <c r="F164" s="34"/>
      <c r="G164" s="156"/>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152"/>
      <c r="AR164" s="1"/>
      <c r="AS164" s="1"/>
      <c r="AT164" s="1"/>
      <c r="AU164" s="1"/>
      <c r="AV164" s="1"/>
      <c r="AW164" s="1"/>
      <c r="AX164" s="152"/>
      <c r="AY164" s="1"/>
      <c r="AZ164" s="1"/>
      <c r="BA164" s="153"/>
      <c r="BB164" s="153"/>
    </row>
    <row r="165" spans="1:54" ht="46.5" customHeight="1">
      <c r="A165" s="155"/>
      <c r="B165" s="155"/>
      <c r="C165" s="155"/>
      <c r="D165" s="155"/>
      <c r="E165" s="155"/>
      <c r="F165" s="34"/>
      <c r="G165" s="156"/>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152"/>
      <c r="AR165" s="1"/>
      <c r="AS165" s="1"/>
      <c r="AT165" s="1"/>
      <c r="AU165" s="1"/>
      <c r="AV165" s="1"/>
      <c r="AW165" s="1"/>
      <c r="AX165" s="152"/>
      <c r="AY165" s="1"/>
      <c r="AZ165" s="1"/>
      <c r="BA165" s="153"/>
      <c r="BB165" s="153"/>
    </row>
    <row r="166" spans="1:54" ht="46.5" customHeight="1">
      <c r="A166" s="155"/>
      <c r="B166" s="155"/>
      <c r="C166" s="155"/>
      <c r="D166" s="155"/>
      <c r="E166" s="155"/>
      <c r="F166" s="34"/>
      <c r="G166" s="156"/>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152"/>
      <c r="AR166" s="1"/>
      <c r="AS166" s="1"/>
      <c r="AT166" s="1"/>
      <c r="AU166" s="1"/>
      <c r="AV166" s="1"/>
      <c r="AW166" s="1"/>
      <c r="AX166" s="152"/>
      <c r="AY166" s="1"/>
      <c r="AZ166" s="1"/>
      <c r="BA166" s="153"/>
      <c r="BB166" s="153"/>
    </row>
    <row r="167" spans="1:54" ht="46.5" customHeight="1">
      <c r="A167" s="155"/>
      <c r="B167" s="155"/>
      <c r="C167" s="155"/>
      <c r="D167" s="155"/>
      <c r="E167" s="155"/>
      <c r="F167" s="34"/>
      <c r="G167" s="156"/>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152"/>
      <c r="AR167" s="1"/>
      <c r="AS167" s="1"/>
      <c r="AT167" s="1"/>
      <c r="AU167" s="1"/>
      <c r="AV167" s="1"/>
      <c r="AW167" s="1"/>
      <c r="AX167" s="152"/>
      <c r="AY167" s="1"/>
      <c r="AZ167" s="1"/>
      <c r="BA167" s="153"/>
      <c r="BB167" s="153"/>
    </row>
    <row r="168" spans="1:54" ht="46.5" customHeight="1">
      <c r="A168" s="155"/>
      <c r="B168" s="155"/>
      <c r="C168" s="155"/>
      <c r="D168" s="155"/>
      <c r="E168" s="155"/>
      <c r="F168" s="34"/>
      <c r="G168" s="156"/>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152"/>
      <c r="AR168" s="1"/>
      <c r="AS168" s="1"/>
      <c r="AT168" s="1"/>
      <c r="AU168" s="1"/>
      <c r="AV168" s="1"/>
      <c r="AW168" s="1"/>
      <c r="AX168" s="152"/>
      <c r="AY168" s="1"/>
      <c r="AZ168" s="1"/>
      <c r="BA168" s="153"/>
      <c r="BB168" s="153"/>
    </row>
    <row r="169" spans="1:54" ht="46.5" customHeight="1">
      <c r="A169" s="155"/>
      <c r="B169" s="155"/>
      <c r="C169" s="155"/>
      <c r="D169" s="155"/>
      <c r="E169" s="155"/>
      <c r="F169" s="34"/>
      <c r="G169" s="156"/>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152"/>
      <c r="AR169" s="1"/>
      <c r="AS169" s="1"/>
      <c r="AT169" s="1"/>
      <c r="AU169" s="1"/>
      <c r="AV169" s="1"/>
      <c r="AW169" s="1"/>
      <c r="AX169" s="152"/>
      <c r="AY169" s="1"/>
      <c r="AZ169" s="1"/>
      <c r="BA169" s="153"/>
      <c r="BB169" s="153"/>
    </row>
    <row r="170" spans="1:54" ht="46.5" customHeight="1">
      <c r="A170" s="155"/>
      <c r="B170" s="155"/>
      <c r="C170" s="155"/>
      <c r="D170" s="155"/>
      <c r="E170" s="155"/>
      <c r="F170" s="34"/>
      <c r="G170" s="156"/>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152"/>
      <c r="AR170" s="1"/>
      <c r="AS170" s="1"/>
      <c r="AT170" s="1"/>
      <c r="AU170" s="1"/>
      <c r="AV170" s="1"/>
      <c r="AW170" s="1"/>
      <c r="AX170" s="152"/>
      <c r="AY170" s="1"/>
      <c r="AZ170" s="1"/>
      <c r="BA170" s="153"/>
      <c r="BB170" s="153"/>
    </row>
    <row r="171" spans="1:54" ht="46.5" customHeight="1">
      <c r="A171" s="155"/>
      <c r="B171" s="155"/>
      <c r="C171" s="155"/>
      <c r="D171" s="155"/>
      <c r="E171" s="155"/>
      <c r="F171" s="34"/>
      <c r="G171" s="156"/>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152"/>
      <c r="AR171" s="1"/>
      <c r="AS171" s="1"/>
      <c r="AT171" s="1"/>
      <c r="AU171" s="1"/>
      <c r="AV171" s="1"/>
      <c r="AW171" s="1"/>
      <c r="AX171" s="152"/>
      <c r="AY171" s="1"/>
      <c r="AZ171" s="1"/>
      <c r="BA171" s="153"/>
      <c r="BB171" s="153"/>
    </row>
    <row r="172" spans="1:54" ht="46.5" customHeight="1">
      <c r="A172" s="155"/>
      <c r="B172" s="155"/>
      <c r="C172" s="155"/>
      <c r="D172" s="155"/>
      <c r="E172" s="155"/>
      <c r="F172" s="34"/>
      <c r="G172" s="156"/>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152"/>
      <c r="AR172" s="1"/>
      <c r="AS172" s="1"/>
      <c r="AT172" s="1"/>
      <c r="AU172" s="1"/>
      <c r="AV172" s="1"/>
      <c r="AW172" s="1"/>
      <c r="AX172" s="152"/>
      <c r="AY172" s="1"/>
      <c r="AZ172" s="1"/>
      <c r="BA172" s="153"/>
      <c r="BB172" s="153"/>
    </row>
    <row r="173" spans="1:54" ht="46.5" customHeight="1">
      <c r="A173" s="155"/>
      <c r="B173" s="155"/>
      <c r="C173" s="155"/>
      <c r="D173" s="155"/>
      <c r="E173" s="155"/>
      <c r="F173" s="34"/>
      <c r="G173" s="156"/>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152"/>
      <c r="AR173" s="1"/>
      <c r="AS173" s="1"/>
      <c r="AT173" s="1"/>
      <c r="AU173" s="1"/>
      <c r="AV173" s="1"/>
      <c r="AW173" s="1"/>
      <c r="AX173" s="152"/>
      <c r="AY173" s="1"/>
      <c r="AZ173" s="1"/>
      <c r="BA173" s="153"/>
      <c r="BB173" s="153"/>
    </row>
    <row r="174" spans="1:54" ht="46.5" customHeight="1">
      <c r="A174" s="155"/>
      <c r="B174" s="155"/>
      <c r="C174" s="155"/>
      <c r="D174" s="155"/>
      <c r="E174" s="155"/>
      <c r="F174" s="34"/>
      <c r="G174" s="156"/>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152"/>
      <c r="AR174" s="1"/>
      <c r="AS174" s="1"/>
      <c r="AT174" s="1"/>
      <c r="AU174" s="1"/>
      <c r="AV174" s="1"/>
      <c r="AW174" s="1"/>
      <c r="AX174" s="152"/>
      <c r="AY174" s="1"/>
      <c r="AZ174" s="1"/>
      <c r="BA174" s="153"/>
      <c r="BB174" s="153"/>
    </row>
    <row r="175" spans="1:54" ht="46.5" customHeight="1">
      <c r="A175" s="155"/>
      <c r="B175" s="155"/>
      <c r="C175" s="155"/>
      <c r="D175" s="155"/>
      <c r="E175" s="155"/>
      <c r="F175" s="34"/>
      <c r="G175" s="156"/>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152"/>
      <c r="AR175" s="1"/>
      <c r="AS175" s="1"/>
      <c r="AT175" s="1"/>
      <c r="AU175" s="1"/>
      <c r="AV175" s="1"/>
      <c r="AW175" s="1"/>
      <c r="AX175" s="152"/>
      <c r="AY175" s="1"/>
      <c r="AZ175" s="1"/>
      <c r="BA175" s="153"/>
      <c r="BB175" s="153"/>
    </row>
    <row r="176" spans="1:54" ht="46.5" customHeight="1">
      <c r="A176" s="155"/>
      <c r="B176" s="155"/>
      <c r="C176" s="155"/>
      <c r="D176" s="155"/>
      <c r="E176" s="155"/>
      <c r="F176" s="34"/>
      <c r="G176" s="156"/>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152"/>
      <c r="AR176" s="1"/>
      <c r="AS176" s="1"/>
      <c r="AT176" s="1"/>
      <c r="AU176" s="1"/>
      <c r="AV176" s="1"/>
      <c r="AW176" s="1"/>
      <c r="AX176" s="152"/>
      <c r="AY176" s="1"/>
      <c r="AZ176" s="1"/>
      <c r="BA176" s="153"/>
      <c r="BB176" s="153"/>
    </row>
    <row r="177" spans="1:54" ht="46.5" customHeight="1">
      <c r="A177" s="155"/>
      <c r="B177" s="155"/>
      <c r="C177" s="155"/>
      <c r="D177" s="155"/>
      <c r="E177" s="155"/>
      <c r="F177" s="34"/>
      <c r="G177" s="156"/>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152"/>
      <c r="AR177" s="1"/>
      <c r="AS177" s="1"/>
      <c r="AT177" s="1"/>
      <c r="AU177" s="1"/>
      <c r="AV177" s="1"/>
      <c r="AW177" s="1"/>
      <c r="AX177" s="152"/>
      <c r="AY177" s="1"/>
      <c r="AZ177" s="1"/>
      <c r="BA177" s="153"/>
      <c r="BB177" s="153"/>
    </row>
    <row r="178" spans="1:54" ht="46.5" customHeight="1">
      <c r="A178" s="155"/>
      <c r="B178" s="155"/>
      <c r="C178" s="155"/>
      <c r="D178" s="155"/>
      <c r="E178" s="155"/>
      <c r="F178" s="34"/>
      <c r="G178" s="156"/>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152"/>
      <c r="AR178" s="1"/>
      <c r="AS178" s="1"/>
      <c r="AT178" s="1"/>
      <c r="AU178" s="1"/>
      <c r="AV178" s="1"/>
      <c r="AW178" s="1"/>
      <c r="AX178" s="152"/>
      <c r="AY178" s="1"/>
      <c r="AZ178" s="1"/>
      <c r="BA178" s="153"/>
      <c r="BB178" s="153"/>
    </row>
    <row r="179" spans="1:54" ht="46.5" customHeight="1">
      <c r="A179" s="155"/>
      <c r="B179" s="155"/>
      <c r="C179" s="155"/>
      <c r="D179" s="155"/>
      <c r="E179" s="155"/>
      <c r="F179" s="34"/>
      <c r="G179" s="156"/>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152"/>
      <c r="AR179" s="1"/>
      <c r="AS179" s="1"/>
      <c r="AT179" s="1"/>
      <c r="AU179" s="1"/>
      <c r="AV179" s="1"/>
      <c r="AW179" s="1"/>
      <c r="AX179" s="152"/>
      <c r="AY179" s="1"/>
      <c r="AZ179" s="1"/>
      <c r="BA179" s="153"/>
      <c r="BB179" s="153"/>
    </row>
    <row r="180" spans="1:54" ht="46.5" customHeight="1">
      <c r="A180" s="155"/>
      <c r="B180" s="155"/>
      <c r="C180" s="155"/>
      <c r="D180" s="155"/>
      <c r="E180" s="155"/>
      <c r="F180" s="34"/>
      <c r="G180" s="156"/>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152"/>
      <c r="AR180" s="1"/>
      <c r="AS180" s="1"/>
      <c r="AT180" s="1"/>
      <c r="AU180" s="1"/>
      <c r="AV180" s="1"/>
      <c r="AW180" s="1"/>
      <c r="AX180" s="152"/>
      <c r="AY180" s="1"/>
      <c r="AZ180" s="1"/>
      <c r="BA180" s="153"/>
      <c r="BB180" s="153"/>
    </row>
    <row r="181" spans="1:54" ht="46.5" customHeight="1">
      <c r="A181" s="155"/>
      <c r="B181" s="155"/>
      <c r="C181" s="155"/>
      <c r="D181" s="155"/>
      <c r="E181" s="155"/>
      <c r="F181" s="34"/>
      <c r="G181" s="156"/>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152"/>
      <c r="AR181" s="1"/>
      <c r="AS181" s="1"/>
      <c r="AT181" s="1"/>
      <c r="AU181" s="1"/>
      <c r="AV181" s="1"/>
      <c r="AW181" s="1"/>
      <c r="AX181" s="152"/>
      <c r="AY181" s="1"/>
      <c r="AZ181" s="1"/>
      <c r="BA181" s="153"/>
      <c r="BB181" s="153"/>
    </row>
    <row r="182" spans="1:54" ht="46.5" customHeight="1">
      <c r="A182" s="155"/>
      <c r="B182" s="155"/>
      <c r="C182" s="155"/>
      <c r="D182" s="155"/>
      <c r="E182" s="155"/>
      <c r="F182" s="34"/>
      <c r="G182" s="156"/>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152"/>
      <c r="AR182" s="1"/>
      <c r="AS182" s="1"/>
      <c r="AT182" s="1"/>
      <c r="AU182" s="1"/>
      <c r="AV182" s="1"/>
      <c r="AW182" s="1"/>
      <c r="AX182" s="152"/>
      <c r="AY182" s="1"/>
      <c r="AZ182" s="1"/>
      <c r="BA182" s="153"/>
      <c r="BB182" s="153"/>
    </row>
    <row r="183" spans="1:54" ht="46.5" customHeight="1">
      <c r="A183" s="155"/>
      <c r="B183" s="155"/>
      <c r="C183" s="155"/>
      <c r="D183" s="155"/>
      <c r="E183" s="155"/>
      <c r="F183" s="34"/>
      <c r="G183" s="156"/>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152"/>
      <c r="AR183" s="1"/>
      <c r="AS183" s="1"/>
      <c r="AT183" s="1"/>
      <c r="AU183" s="1"/>
      <c r="AV183" s="1"/>
      <c r="AW183" s="1"/>
      <c r="AX183" s="152"/>
      <c r="AY183" s="1"/>
      <c r="AZ183" s="1"/>
      <c r="BA183" s="153"/>
      <c r="BB183" s="153"/>
    </row>
    <row r="184" spans="1:54" ht="46.5" customHeight="1">
      <c r="A184" s="155"/>
      <c r="B184" s="155"/>
      <c r="C184" s="155"/>
      <c r="D184" s="155"/>
      <c r="E184" s="155"/>
      <c r="F184" s="34"/>
      <c r="G184" s="156"/>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152"/>
      <c r="AR184" s="1"/>
      <c r="AS184" s="1"/>
      <c r="AT184" s="1"/>
      <c r="AU184" s="1"/>
      <c r="AV184" s="1"/>
      <c r="AW184" s="1"/>
      <c r="AX184" s="152"/>
      <c r="AY184" s="1"/>
      <c r="AZ184" s="1"/>
      <c r="BA184" s="153"/>
      <c r="BB184" s="153"/>
    </row>
    <row r="185" spans="1:54" ht="46.5" customHeight="1">
      <c r="A185" s="155"/>
      <c r="B185" s="155"/>
      <c r="C185" s="155"/>
      <c r="D185" s="155"/>
      <c r="E185" s="155"/>
      <c r="F185" s="34"/>
      <c r="G185" s="156"/>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152"/>
      <c r="AR185" s="1"/>
      <c r="AS185" s="1"/>
      <c r="AT185" s="1"/>
      <c r="AU185" s="1"/>
      <c r="AV185" s="1"/>
      <c r="AW185" s="1"/>
      <c r="AX185" s="152"/>
      <c r="AY185" s="1"/>
      <c r="AZ185" s="1"/>
      <c r="BA185" s="153"/>
      <c r="BB185" s="153"/>
    </row>
    <row r="186" spans="1:54" ht="46.5" customHeight="1">
      <c r="A186" s="155"/>
      <c r="B186" s="155"/>
      <c r="C186" s="155"/>
      <c r="D186" s="155"/>
      <c r="E186" s="155"/>
      <c r="F186" s="34"/>
      <c r="G186" s="156"/>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152"/>
      <c r="AR186" s="1"/>
      <c r="AS186" s="1"/>
      <c r="AT186" s="1"/>
      <c r="AU186" s="1"/>
      <c r="AV186" s="1"/>
      <c r="AW186" s="1"/>
      <c r="AX186" s="152"/>
      <c r="AY186" s="1"/>
      <c r="AZ186" s="1"/>
      <c r="BA186" s="153"/>
      <c r="BB186" s="153"/>
    </row>
    <row r="187" spans="1:54" ht="46.5" customHeight="1">
      <c r="A187" s="155"/>
      <c r="B187" s="155"/>
      <c r="C187" s="155"/>
      <c r="D187" s="155"/>
      <c r="E187" s="155"/>
      <c r="F187" s="34"/>
      <c r="G187" s="156"/>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152"/>
      <c r="AR187" s="1"/>
      <c r="AS187" s="1"/>
      <c r="AT187" s="1"/>
      <c r="AU187" s="1"/>
      <c r="AV187" s="1"/>
      <c r="AW187" s="1"/>
      <c r="AX187" s="152"/>
      <c r="AY187" s="1"/>
      <c r="AZ187" s="1"/>
      <c r="BA187" s="153"/>
      <c r="BB187" s="153"/>
    </row>
    <row r="188" spans="1:54" ht="46.5" customHeight="1">
      <c r="A188" s="155"/>
      <c r="B188" s="155"/>
      <c r="C188" s="155"/>
      <c r="D188" s="155"/>
      <c r="E188" s="155"/>
      <c r="F188" s="34"/>
      <c r="G188" s="156"/>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152"/>
      <c r="AR188" s="1"/>
      <c r="AS188" s="1"/>
      <c r="AT188" s="1"/>
      <c r="AU188" s="1"/>
      <c r="AV188" s="1"/>
      <c r="AW188" s="1"/>
      <c r="AX188" s="152"/>
      <c r="AY188" s="1"/>
      <c r="AZ188" s="1"/>
      <c r="BA188" s="153"/>
      <c r="BB188" s="153"/>
    </row>
    <row r="189" spans="1:54" ht="46.5" customHeight="1">
      <c r="A189" s="155"/>
      <c r="B189" s="155"/>
      <c r="C189" s="155"/>
      <c r="D189" s="155"/>
      <c r="E189" s="155"/>
      <c r="F189" s="34"/>
      <c r="G189" s="156"/>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152"/>
      <c r="AR189" s="1"/>
      <c r="AS189" s="1"/>
      <c r="AT189" s="1"/>
      <c r="AU189" s="1"/>
      <c r="AV189" s="1"/>
      <c r="AW189" s="1"/>
      <c r="AX189" s="152"/>
      <c r="AY189" s="1"/>
      <c r="AZ189" s="1"/>
      <c r="BA189" s="153"/>
      <c r="BB189" s="153"/>
    </row>
    <row r="190" spans="1:54" ht="46.5" customHeight="1">
      <c r="A190" s="155"/>
      <c r="B190" s="155"/>
      <c r="C190" s="155"/>
      <c r="D190" s="155"/>
      <c r="E190" s="155"/>
      <c r="F190" s="34"/>
      <c r="G190" s="156"/>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152"/>
      <c r="AR190" s="1"/>
      <c r="AS190" s="1"/>
      <c r="AT190" s="1"/>
      <c r="AU190" s="1"/>
      <c r="AV190" s="1"/>
      <c r="AW190" s="1"/>
      <c r="AX190" s="152"/>
      <c r="AY190" s="1"/>
      <c r="AZ190" s="1"/>
      <c r="BA190" s="153"/>
      <c r="BB190" s="153"/>
    </row>
    <row r="191" spans="1:54" ht="46.5" customHeight="1">
      <c r="A191" s="155"/>
      <c r="B191" s="155"/>
      <c r="C191" s="155"/>
      <c r="D191" s="155"/>
      <c r="E191" s="155"/>
      <c r="F191" s="34"/>
      <c r="G191" s="156"/>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152"/>
      <c r="AR191" s="1"/>
      <c r="AS191" s="1"/>
      <c r="AT191" s="1"/>
      <c r="AU191" s="1"/>
      <c r="AV191" s="1"/>
      <c r="AW191" s="1"/>
      <c r="AX191" s="152"/>
      <c r="AY191" s="1"/>
      <c r="AZ191" s="1"/>
      <c r="BA191" s="153"/>
      <c r="BB191" s="153"/>
    </row>
    <row r="192" spans="1:54" ht="46.5" customHeight="1">
      <c r="A192" s="155"/>
      <c r="B192" s="155"/>
      <c r="C192" s="155"/>
      <c r="D192" s="155"/>
      <c r="E192" s="155"/>
      <c r="F192" s="34"/>
      <c r="G192" s="156"/>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152"/>
      <c r="AR192" s="1"/>
      <c r="AS192" s="1"/>
      <c r="AT192" s="1"/>
      <c r="AU192" s="1"/>
      <c r="AV192" s="1"/>
      <c r="AW192" s="1"/>
      <c r="AX192" s="152"/>
      <c r="AY192" s="1"/>
      <c r="AZ192" s="1"/>
      <c r="BA192" s="153"/>
      <c r="BB192" s="153"/>
    </row>
    <row r="193" spans="1:54" ht="46.5" customHeight="1">
      <c r="A193" s="155"/>
      <c r="B193" s="155"/>
      <c r="C193" s="155"/>
      <c r="D193" s="155"/>
      <c r="E193" s="155"/>
      <c r="F193" s="34"/>
      <c r="G193" s="156"/>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152"/>
      <c r="AR193" s="1"/>
      <c r="AS193" s="1"/>
      <c r="AT193" s="1"/>
      <c r="AU193" s="1"/>
      <c r="AV193" s="1"/>
      <c r="AW193" s="1"/>
      <c r="AX193" s="152"/>
      <c r="AY193" s="1"/>
      <c r="AZ193" s="1"/>
      <c r="BA193" s="153"/>
      <c r="BB193" s="153"/>
    </row>
    <row r="194" spans="1:54" ht="46.5" customHeight="1">
      <c r="A194" s="155"/>
      <c r="B194" s="155"/>
      <c r="C194" s="155"/>
      <c r="D194" s="155"/>
      <c r="E194" s="155"/>
      <c r="F194" s="34"/>
      <c r="G194" s="156"/>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152"/>
      <c r="AR194" s="1"/>
      <c r="AS194" s="1"/>
      <c r="AT194" s="1"/>
      <c r="AU194" s="1"/>
      <c r="AV194" s="1"/>
      <c r="AW194" s="1"/>
      <c r="AX194" s="152"/>
      <c r="AY194" s="1"/>
      <c r="AZ194" s="1"/>
      <c r="BA194" s="153"/>
      <c r="BB194" s="153"/>
    </row>
    <row r="195" spans="1:54" ht="46.5" customHeight="1">
      <c r="A195" s="155"/>
      <c r="B195" s="155"/>
      <c r="C195" s="155"/>
      <c r="D195" s="155"/>
      <c r="E195" s="155"/>
      <c r="F195" s="34"/>
      <c r="G195" s="156"/>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152"/>
      <c r="AR195" s="1"/>
      <c r="AS195" s="1"/>
      <c r="AT195" s="1"/>
      <c r="AU195" s="1"/>
      <c r="AV195" s="1"/>
      <c r="AW195" s="1"/>
      <c r="AX195" s="152"/>
      <c r="AY195" s="1"/>
      <c r="AZ195" s="1"/>
      <c r="BA195" s="153"/>
      <c r="BB195" s="153"/>
    </row>
    <row r="196" spans="1:54" ht="46.5" customHeight="1">
      <c r="A196" s="155"/>
      <c r="B196" s="155"/>
      <c r="C196" s="155"/>
      <c r="D196" s="155"/>
      <c r="E196" s="155"/>
      <c r="F196" s="34"/>
      <c r="G196" s="156"/>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152"/>
      <c r="AR196" s="1"/>
      <c r="AS196" s="1"/>
      <c r="AT196" s="1"/>
      <c r="AU196" s="1"/>
      <c r="AV196" s="1"/>
      <c r="AW196" s="1"/>
      <c r="AX196" s="152"/>
      <c r="AY196" s="1"/>
      <c r="AZ196" s="1"/>
      <c r="BA196" s="153"/>
      <c r="BB196" s="153"/>
    </row>
    <row r="197" spans="1:54" ht="46.5" customHeight="1">
      <c r="A197" s="155"/>
      <c r="B197" s="155"/>
      <c r="C197" s="155"/>
      <c r="D197" s="155"/>
      <c r="E197" s="155"/>
      <c r="F197" s="34"/>
      <c r="G197" s="156"/>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152"/>
      <c r="AR197" s="1"/>
      <c r="AS197" s="1"/>
      <c r="AT197" s="1"/>
      <c r="AU197" s="1"/>
      <c r="AV197" s="1"/>
      <c r="AW197" s="1"/>
      <c r="AX197" s="152"/>
      <c r="AY197" s="1"/>
      <c r="AZ197" s="1"/>
      <c r="BA197" s="153"/>
      <c r="BB197" s="153"/>
    </row>
    <row r="198" spans="1:54" ht="46.5" customHeight="1">
      <c r="A198" s="155"/>
      <c r="B198" s="155"/>
      <c r="C198" s="155"/>
      <c r="D198" s="155"/>
      <c r="E198" s="155"/>
      <c r="F198" s="34"/>
      <c r="G198" s="156"/>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152"/>
      <c r="AR198" s="1"/>
      <c r="AS198" s="1"/>
      <c r="AT198" s="1"/>
      <c r="AU198" s="1"/>
      <c r="AV198" s="1"/>
      <c r="AW198" s="1"/>
      <c r="AX198" s="152"/>
      <c r="AY198" s="1"/>
      <c r="AZ198" s="1"/>
      <c r="BA198" s="153"/>
      <c r="BB198" s="153"/>
    </row>
    <row r="199" spans="1:54" ht="46.5" customHeight="1">
      <c r="A199" s="155"/>
      <c r="B199" s="155"/>
      <c r="C199" s="155"/>
      <c r="D199" s="155"/>
      <c r="E199" s="155"/>
      <c r="F199" s="34"/>
      <c r="G199" s="156"/>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152"/>
      <c r="AR199" s="1"/>
      <c r="AS199" s="1"/>
      <c r="AT199" s="1"/>
      <c r="AU199" s="1"/>
      <c r="AV199" s="1"/>
      <c r="AW199" s="1"/>
      <c r="AX199" s="152"/>
      <c r="AY199" s="1"/>
      <c r="AZ199" s="1"/>
      <c r="BA199" s="153"/>
      <c r="BB199" s="153"/>
    </row>
    <row r="200" spans="1:54" ht="46.5" customHeight="1">
      <c r="A200" s="155"/>
      <c r="B200" s="155"/>
      <c r="C200" s="155"/>
      <c r="D200" s="155"/>
      <c r="E200" s="155"/>
      <c r="F200" s="34"/>
      <c r="G200" s="156"/>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152"/>
      <c r="AR200" s="1"/>
      <c r="AS200" s="1"/>
      <c r="AT200" s="1"/>
      <c r="AU200" s="1"/>
      <c r="AV200" s="1"/>
      <c r="AW200" s="1"/>
      <c r="AX200" s="152"/>
      <c r="AY200" s="1"/>
      <c r="AZ200" s="1"/>
      <c r="BA200" s="153"/>
      <c r="BB200" s="153"/>
    </row>
    <row r="201" spans="1:54" ht="46.5" customHeight="1">
      <c r="A201" s="155"/>
      <c r="B201" s="155"/>
      <c r="C201" s="155"/>
      <c r="D201" s="155"/>
      <c r="E201" s="155"/>
      <c r="F201" s="34"/>
      <c r="G201" s="156"/>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152"/>
      <c r="AR201" s="1"/>
      <c r="AS201" s="1"/>
      <c r="AT201" s="1"/>
      <c r="AU201" s="1"/>
      <c r="AV201" s="1"/>
      <c r="AW201" s="1"/>
      <c r="AX201" s="152"/>
      <c r="AY201" s="1"/>
      <c r="AZ201" s="1"/>
      <c r="BA201" s="153"/>
      <c r="BB201" s="153"/>
    </row>
    <row r="202" spans="1:54" ht="46.5" customHeight="1">
      <c r="A202" s="155"/>
      <c r="B202" s="155"/>
      <c r="C202" s="155"/>
      <c r="D202" s="155"/>
      <c r="E202" s="155"/>
      <c r="F202" s="34"/>
      <c r="G202" s="156"/>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152"/>
      <c r="AR202" s="1"/>
      <c r="AS202" s="1"/>
      <c r="AT202" s="1"/>
      <c r="AU202" s="1"/>
      <c r="AV202" s="1"/>
      <c r="AW202" s="1"/>
      <c r="AX202" s="152"/>
      <c r="AY202" s="1"/>
      <c r="AZ202" s="1"/>
      <c r="BA202" s="153"/>
      <c r="BB202" s="153"/>
    </row>
    <row r="203" spans="1:54" ht="46.5" customHeight="1">
      <c r="A203" s="155"/>
      <c r="B203" s="155"/>
      <c r="C203" s="155"/>
      <c r="D203" s="155"/>
      <c r="E203" s="155"/>
      <c r="F203" s="34"/>
      <c r="G203" s="156"/>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152"/>
      <c r="AR203" s="1"/>
      <c r="AS203" s="1"/>
      <c r="AT203" s="1"/>
      <c r="AU203" s="1"/>
      <c r="AV203" s="1"/>
      <c r="AW203" s="1"/>
      <c r="AX203" s="152"/>
      <c r="AY203" s="1"/>
      <c r="AZ203" s="1"/>
      <c r="BA203" s="153"/>
      <c r="BB203" s="153"/>
    </row>
    <row r="204" spans="1:54" ht="46.5" customHeight="1">
      <c r="A204" s="155"/>
      <c r="B204" s="155"/>
      <c r="C204" s="155"/>
      <c r="D204" s="155"/>
      <c r="E204" s="155"/>
      <c r="F204" s="34"/>
      <c r="G204" s="156"/>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152"/>
      <c r="AR204" s="1"/>
      <c r="AS204" s="1"/>
      <c r="AT204" s="1"/>
      <c r="AU204" s="1"/>
      <c r="AV204" s="1"/>
      <c r="AW204" s="1"/>
      <c r="AX204" s="152"/>
      <c r="AY204" s="1"/>
      <c r="AZ204" s="1"/>
      <c r="BA204" s="153"/>
      <c r="BB204" s="153"/>
    </row>
    <row r="205" spans="1:54" ht="46.5" customHeight="1">
      <c r="A205" s="155"/>
      <c r="B205" s="155"/>
      <c r="C205" s="155"/>
      <c r="D205" s="155"/>
      <c r="E205" s="155"/>
      <c r="F205" s="34"/>
      <c r="G205" s="156"/>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152"/>
      <c r="AR205" s="1"/>
      <c r="AS205" s="1"/>
      <c r="AT205" s="1"/>
      <c r="AU205" s="1"/>
      <c r="AV205" s="1"/>
      <c r="AW205" s="1"/>
      <c r="AX205" s="152"/>
      <c r="AY205" s="1"/>
      <c r="AZ205" s="1"/>
      <c r="BA205" s="153"/>
      <c r="BB205" s="153"/>
    </row>
    <row r="206" spans="1:54" ht="46.5" customHeight="1">
      <c r="A206" s="155"/>
      <c r="B206" s="155"/>
      <c r="C206" s="155"/>
      <c r="D206" s="155"/>
      <c r="E206" s="155"/>
      <c r="F206" s="34"/>
      <c r="G206" s="156"/>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152"/>
      <c r="AR206" s="1"/>
      <c r="AS206" s="1"/>
      <c r="AT206" s="1"/>
      <c r="AU206" s="1"/>
      <c r="AV206" s="1"/>
      <c r="AW206" s="1"/>
      <c r="AX206" s="152"/>
      <c r="AY206" s="1"/>
      <c r="AZ206" s="1"/>
      <c r="BA206" s="153"/>
      <c r="BB206" s="153"/>
    </row>
    <row r="207" spans="1:54" ht="46.5" customHeight="1">
      <c r="A207" s="155"/>
      <c r="B207" s="155"/>
      <c r="C207" s="155"/>
      <c r="D207" s="155"/>
      <c r="E207" s="155"/>
      <c r="F207" s="34"/>
      <c r="G207" s="156"/>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152"/>
      <c r="AR207" s="1"/>
      <c r="AS207" s="1"/>
      <c r="AT207" s="1"/>
      <c r="AU207" s="1"/>
      <c r="AV207" s="1"/>
      <c r="AW207" s="1"/>
      <c r="AX207" s="152"/>
      <c r="AY207" s="1"/>
      <c r="AZ207" s="1"/>
      <c r="BA207" s="153"/>
      <c r="BB207" s="153"/>
    </row>
    <row r="208" spans="1:54" ht="46.5" customHeight="1">
      <c r="A208" s="155"/>
      <c r="B208" s="155"/>
      <c r="C208" s="155"/>
      <c r="D208" s="155"/>
      <c r="E208" s="155"/>
      <c r="F208" s="34"/>
      <c r="G208" s="156"/>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152"/>
      <c r="AR208" s="1"/>
      <c r="AS208" s="1"/>
      <c r="AT208" s="1"/>
      <c r="AU208" s="1"/>
      <c r="AV208" s="1"/>
      <c r="AW208" s="1"/>
      <c r="AX208" s="152"/>
      <c r="AY208" s="1"/>
      <c r="AZ208" s="1"/>
      <c r="BA208" s="153"/>
      <c r="BB208" s="153"/>
    </row>
    <row r="209" spans="1:54" ht="46.5" customHeight="1">
      <c r="A209" s="155"/>
      <c r="B209" s="155"/>
      <c r="C209" s="155"/>
      <c r="D209" s="155"/>
      <c r="E209" s="155"/>
      <c r="F209" s="34"/>
      <c r="G209" s="156"/>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152"/>
      <c r="AR209" s="1"/>
      <c r="AS209" s="1"/>
      <c r="AT209" s="1"/>
      <c r="AU209" s="1"/>
      <c r="AV209" s="1"/>
      <c r="AW209" s="1"/>
      <c r="AX209" s="152"/>
      <c r="AY209" s="1"/>
      <c r="AZ209" s="1"/>
      <c r="BA209" s="153"/>
      <c r="BB209" s="153"/>
    </row>
    <row r="210" spans="1:54" ht="46.5" customHeight="1">
      <c r="A210" s="155"/>
      <c r="B210" s="155"/>
      <c r="C210" s="155"/>
      <c r="D210" s="155"/>
      <c r="E210" s="155"/>
      <c r="F210" s="34"/>
      <c r="G210" s="156"/>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152"/>
      <c r="AR210" s="1"/>
      <c r="AS210" s="1"/>
      <c r="AT210" s="1"/>
      <c r="AU210" s="1"/>
      <c r="AV210" s="1"/>
      <c r="AW210" s="1"/>
      <c r="AX210" s="152"/>
      <c r="AY210" s="1"/>
      <c r="AZ210" s="1"/>
      <c r="BA210" s="153"/>
      <c r="BB210" s="153"/>
    </row>
    <row r="211" spans="1:54" ht="46.5" customHeight="1">
      <c r="A211" s="155"/>
      <c r="B211" s="155"/>
      <c r="C211" s="155"/>
      <c r="D211" s="155"/>
      <c r="E211" s="155"/>
      <c r="F211" s="34"/>
      <c r="G211" s="156"/>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152"/>
      <c r="AR211" s="1"/>
      <c r="AS211" s="1"/>
      <c r="AT211" s="1"/>
      <c r="AU211" s="1"/>
      <c r="AV211" s="1"/>
      <c r="AW211" s="1"/>
      <c r="AX211" s="152"/>
      <c r="AY211" s="1"/>
      <c r="AZ211" s="1"/>
      <c r="BA211" s="153"/>
      <c r="BB211" s="153"/>
    </row>
    <row r="212" spans="1:54" ht="46.5" customHeight="1">
      <c r="A212" s="155"/>
      <c r="B212" s="155"/>
      <c r="C212" s="155"/>
      <c r="D212" s="155"/>
      <c r="E212" s="155"/>
      <c r="F212" s="34"/>
      <c r="G212" s="156"/>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152"/>
      <c r="AR212" s="1"/>
      <c r="AS212" s="1"/>
      <c r="AT212" s="1"/>
      <c r="AU212" s="1"/>
      <c r="AV212" s="1"/>
      <c r="AW212" s="1"/>
      <c r="AX212" s="152"/>
      <c r="AY212" s="1"/>
      <c r="AZ212" s="1"/>
      <c r="BA212" s="153"/>
      <c r="BB212" s="153"/>
    </row>
    <row r="213" spans="1:54" ht="46.5" customHeight="1">
      <c r="A213" s="155"/>
      <c r="B213" s="155"/>
      <c r="C213" s="155"/>
      <c r="D213" s="155"/>
      <c r="E213" s="155"/>
      <c r="F213" s="34"/>
      <c r="G213" s="156"/>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152"/>
      <c r="AR213" s="1"/>
      <c r="AS213" s="1"/>
      <c r="AT213" s="1"/>
      <c r="AU213" s="1"/>
      <c r="AV213" s="1"/>
      <c r="AW213" s="1"/>
      <c r="AX213" s="152"/>
      <c r="AY213" s="1"/>
      <c r="AZ213" s="1"/>
      <c r="BA213" s="153"/>
      <c r="BB213" s="153"/>
    </row>
    <row r="214" spans="1:54" ht="46.5" customHeight="1">
      <c r="A214" s="155"/>
      <c r="B214" s="155"/>
      <c r="C214" s="155"/>
      <c r="D214" s="155"/>
      <c r="E214" s="155"/>
      <c r="F214" s="34"/>
      <c r="G214" s="156"/>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152"/>
      <c r="AR214" s="1"/>
      <c r="AS214" s="1"/>
      <c r="AT214" s="1"/>
      <c r="AU214" s="1"/>
      <c r="AV214" s="1"/>
      <c r="AW214" s="1"/>
      <c r="AX214" s="152"/>
      <c r="AY214" s="1"/>
      <c r="AZ214" s="1"/>
      <c r="BA214" s="153"/>
      <c r="BB214" s="153"/>
    </row>
    <row r="215" spans="1:54" ht="46.5" customHeight="1">
      <c r="A215" s="155"/>
      <c r="B215" s="155"/>
      <c r="C215" s="155"/>
      <c r="D215" s="155"/>
      <c r="E215" s="155"/>
      <c r="F215" s="34"/>
      <c r="G215" s="156"/>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152"/>
      <c r="AR215" s="1"/>
      <c r="AS215" s="1"/>
      <c r="AT215" s="1"/>
      <c r="AU215" s="1"/>
      <c r="AV215" s="1"/>
      <c r="AW215" s="1"/>
      <c r="AX215" s="152"/>
      <c r="AY215" s="1"/>
      <c r="AZ215" s="1"/>
      <c r="BA215" s="153"/>
      <c r="BB215" s="153"/>
    </row>
    <row r="216" spans="1:54" ht="46.5" customHeight="1">
      <c r="A216" s="155"/>
      <c r="B216" s="155"/>
      <c r="C216" s="155"/>
      <c r="D216" s="155"/>
      <c r="E216" s="155"/>
      <c r="F216" s="34"/>
      <c r="G216" s="156"/>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152"/>
      <c r="AR216" s="1"/>
      <c r="AS216" s="1"/>
      <c r="AT216" s="1"/>
      <c r="AU216" s="1"/>
      <c r="AV216" s="1"/>
      <c r="AW216" s="1"/>
      <c r="AX216" s="152"/>
      <c r="AY216" s="1"/>
      <c r="AZ216" s="1"/>
      <c r="BA216" s="153"/>
      <c r="BB216" s="153"/>
    </row>
    <row r="217" spans="1:54" ht="46.5" customHeight="1">
      <c r="A217" s="155"/>
      <c r="B217" s="155"/>
      <c r="C217" s="155"/>
      <c r="D217" s="155"/>
      <c r="E217" s="155"/>
      <c r="F217" s="34"/>
      <c r="G217" s="156"/>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152"/>
      <c r="AR217" s="1"/>
      <c r="AS217" s="1"/>
      <c r="AT217" s="1"/>
      <c r="AU217" s="1"/>
      <c r="AV217" s="1"/>
      <c r="AW217" s="1"/>
      <c r="AX217" s="152"/>
      <c r="AY217" s="1"/>
      <c r="AZ217" s="1"/>
      <c r="BA217" s="153"/>
      <c r="BB217" s="153"/>
    </row>
    <row r="218" spans="1:54" ht="46.5" customHeight="1">
      <c r="A218" s="155"/>
      <c r="B218" s="155"/>
      <c r="C218" s="155"/>
      <c r="D218" s="155"/>
      <c r="E218" s="155"/>
      <c r="F218" s="34"/>
      <c r="G218" s="156"/>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152"/>
      <c r="AR218" s="1"/>
      <c r="AS218" s="1"/>
      <c r="AT218" s="1"/>
      <c r="AU218" s="1"/>
      <c r="AV218" s="1"/>
      <c r="AW218" s="1"/>
      <c r="AX218" s="152"/>
      <c r="AY218" s="1"/>
      <c r="AZ218" s="1"/>
      <c r="BA218" s="153"/>
      <c r="BB218" s="153"/>
    </row>
    <row r="219" spans="1:54" ht="46.5" customHeight="1">
      <c r="A219" s="155"/>
      <c r="B219" s="155"/>
      <c r="C219" s="155"/>
      <c r="D219" s="155"/>
      <c r="E219" s="155"/>
      <c r="F219" s="34"/>
      <c r="G219" s="156"/>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152"/>
      <c r="AR219" s="1"/>
      <c r="AS219" s="1"/>
      <c r="AT219" s="1"/>
      <c r="AU219" s="1"/>
      <c r="AV219" s="1"/>
      <c r="AW219" s="1"/>
      <c r="AX219" s="152"/>
      <c r="AY219" s="1"/>
      <c r="AZ219" s="1"/>
      <c r="BA219" s="153"/>
      <c r="BB219" s="153"/>
    </row>
    <row r="220" spans="1:54" ht="46.5" customHeight="1">
      <c r="A220" s="155"/>
      <c r="B220" s="155"/>
      <c r="C220" s="155"/>
      <c r="D220" s="155"/>
      <c r="E220" s="155"/>
      <c r="F220" s="34"/>
      <c r="G220" s="156"/>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152"/>
      <c r="AR220" s="1"/>
      <c r="AS220" s="1"/>
      <c r="AT220" s="1"/>
      <c r="AU220" s="1"/>
      <c r="AV220" s="1"/>
      <c r="AW220" s="1"/>
      <c r="AX220" s="152"/>
      <c r="AY220" s="1"/>
      <c r="AZ220" s="1"/>
      <c r="BA220" s="153"/>
      <c r="BB220" s="153"/>
    </row>
    <row r="221" spans="1:54" ht="46.5" customHeight="1">
      <c r="A221" s="155"/>
      <c r="B221" s="155"/>
      <c r="C221" s="155"/>
      <c r="D221" s="155"/>
      <c r="E221" s="155"/>
      <c r="F221" s="34"/>
      <c r="G221" s="156"/>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152"/>
      <c r="AR221" s="1"/>
      <c r="AS221" s="1"/>
      <c r="AT221" s="1"/>
      <c r="AU221" s="1"/>
      <c r="AV221" s="1"/>
      <c r="AW221" s="1"/>
      <c r="AX221" s="152"/>
      <c r="AY221" s="1"/>
      <c r="AZ221" s="1"/>
      <c r="BA221" s="153"/>
      <c r="BB221" s="153"/>
    </row>
    <row r="222" spans="1:54" ht="46.5" customHeight="1">
      <c r="A222" s="155"/>
      <c r="B222" s="155"/>
      <c r="C222" s="155"/>
      <c r="D222" s="155"/>
      <c r="E222" s="155"/>
      <c r="F222" s="34"/>
      <c r="G222" s="156"/>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152"/>
      <c r="AR222" s="1"/>
      <c r="AS222" s="1"/>
      <c r="AT222" s="1"/>
      <c r="AU222" s="1"/>
      <c r="AV222" s="1"/>
      <c r="AW222" s="1"/>
      <c r="AX222" s="152"/>
      <c r="AY222" s="1"/>
      <c r="AZ222" s="1"/>
      <c r="BA222" s="153"/>
      <c r="BB222" s="153"/>
    </row>
    <row r="223" spans="1:54" ht="46.5" customHeight="1">
      <c r="A223" s="155"/>
      <c r="B223" s="155"/>
      <c r="C223" s="155"/>
      <c r="D223" s="155"/>
      <c r="E223" s="155"/>
      <c r="F223" s="34"/>
      <c r="G223" s="156"/>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152"/>
      <c r="AR223" s="1"/>
      <c r="AS223" s="1"/>
      <c r="AT223" s="1"/>
      <c r="AU223" s="1"/>
      <c r="AV223" s="1"/>
      <c r="AW223" s="1"/>
      <c r="AX223" s="152"/>
      <c r="AY223" s="1"/>
      <c r="AZ223" s="1"/>
      <c r="BA223" s="153"/>
      <c r="BB223" s="153"/>
    </row>
    <row r="224" spans="1:54" ht="46.5" customHeight="1">
      <c r="A224" s="155"/>
      <c r="B224" s="155"/>
      <c r="C224" s="155"/>
      <c r="D224" s="155"/>
      <c r="E224" s="155"/>
      <c r="F224" s="34"/>
      <c r="G224" s="156"/>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152"/>
      <c r="AR224" s="1"/>
      <c r="AS224" s="1"/>
      <c r="AT224" s="1"/>
      <c r="AU224" s="1"/>
      <c r="AV224" s="1"/>
      <c r="AW224" s="1"/>
      <c r="AX224" s="152"/>
      <c r="AY224" s="1"/>
      <c r="AZ224" s="1"/>
      <c r="BA224" s="153"/>
      <c r="BB224" s="153"/>
    </row>
    <row r="225" spans="1:54" ht="46.5" customHeight="1">
      <c r="A225" s="155"/>
      <c r="B225" s="155"/>
      <c r="C225" s="155"/>
      <c r="D225" s="155"/>
      <c r="E225" s="155"/>
      <c r="F225" s="34"/>
      <c r="G225" s="156"/>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152"/>
      <c r="AR225" s="1"/>
      <c r="AS225" s="1"/>
      <c r="AT225" s="1"/>
      <c r="AU225" s="1"/>
      <c r="AV225" s="1"/>
      <c r="AW225" s="1"/>
      <c r="AX225" s="152"/>
      <c r="AY225" s="1"/>
      <c r="AZ225" s="1"/>
      <c r="BA225" s="153"/>
      <c r="BB225" s="153"/>
    </row>
    <row r="226" spans="1:54" ht="46.5" customHeight="1">
      <c r="A226" s="155"/>
      <c r="B226" s="155"/>
      <c r="C226" s="155"/>
      <c r="D226" s="155"/>
      <c r="E226" s="155"/>
      <c r="F226" s="34"/>
      <c r="G226" s="156"/>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152"/>
      <c r="AR226" s="1"/>
      <c r="AS226" s="1"/>
      <c r="AT226" s="1"/>
      <c r="AU226" s="1"/>
      <c r="AV226" s="1"/>
      <c r="AW226" s="1"/>
      <c r="AX226" s="152"/>
      <c r="AY226" s="1"/>
      <c r="AZ226" s="1"/>
      <c r="BA226" s="153"/>
      <c r="BB226" s="153"/>
    </row>
    <row r="227" spans="1:54" ht="46.5" customHeight="1">
      <c r="A227" s="155"/>
      <c r="B227" s="155"/>
      <c r="C227" s="155"/>
      <c r="D227" s="155"/>
      <c r="E227" s="155"/>
      <c r="F227" s="34"/>
      <c r="G227" s="156"/>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152"/>
      <c r="AR227" s="1"/>
      <c r="AS227" s="1"/>
      <c r="AT227" s="1"/>
      <c r="AU227" s="1"/>
      <c r="AV227" s="1"/>
      <c r="AW227" s="1"/>
      <c r="AX227" s="152"/>
      <c r="AY227" s="1"/>
      <c r="AZ227" s="1"/>
      <c r="BA227" s="153"/>
      <c r="BB227" s="153"/>
    </row>
    <row r="228" spans="1:54" ht="46.5" customHeight="1">
      <c r="A228" s="155"/>
      <c r="B228" s="155"/>
      <c r="C228" s="155"/>
      <c r="D228" s="155"/>
      <c r="E228" s="155"/>
      <c r="F228" s="34"/>
      <c r="G228" s="156"/>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152"/>
      <c r="AR228" s="1"/>
      <c r="AS228" s="1"/>
      <c r="AT228" s="1"/>
      <c r="AU228" s="1"/>
      <c r="AV228" s="1"/>
      <c r="AW228" s="1"/>
      <c r="AX228" s="152"/>
      <c r="AY228" s="1"/>
      <c r="AZ228" s="1"/>
      <c r="BA228" s="153"/>
      <c r="BB228" s="153"/>
    </row>
    <row r="229" spans="1:54" ht="46.5" customHeight="1">
      <c r="A229" s="155"/>
      <c r="B229" s="155"/>
      <c r="C229" s="155"/>
      <c r="D229" s="155"/>
      <c r="E229" s="155"/>
      <c r="F229" s="34"/>
      <c r="G229" s="156"/>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152"/>
      <c r="AR229" s="1"/>
      <c r="AS229" s="1"/>
      <c r="AT229" s="1"/>
      <c r="AU229" s="1"/>
      <c r="AV229" s="1"/>
      <c r="AW229" s="1"/>
      <c r="AX229" s="152"/>
      <c r="AY229" s="1"/>
      <c r="AZ229" s="1"/>
      <c r="BA229" s="153"/>
      <c r="BB229" s="153"/>
    </row>
    <row r="230" spans="1:54" ht="46.5" customHeight="1">
      <c r="A230" s="155"/>
      <c r="B230" s="155"/>
      <c r="C230" s="155"/>
      <c r="D230" s="155"/>
      <c r="E230" s="155"/>
      <c r="F230" s="34"/>
      <c r="G230" s="156"/>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152"/>
      <c r="AR230" s="1"/>
      <c r="AS230" s="1"/>
      <c r="AT230" s="1"/>
      <c r="AU230" s="1"/>
      <c r="AV230" s="1"/>
      <c r="AW230" s="1"/>
      <c r="AX230" s="152"/>
      <c r="AY230" s="1"/>
      <c r="AZ230" s="1"/>
      <c r="BA230" s="153"/>
      <c r="BB230" s="153"/>
    </row>
    <row r="231" spans="1:54" ht="46.5" customHeight="1">
      <c r="A231" s="155"/>
      <c r="B231" s="155"/>
      <c r="C231" s="155"/>
      <c r="D231" s="155"/>
      <c r="E231" s="155"/>
      <c r="F231" s="34"/>
      <c r="G231" s="156"/>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152"/>
      <c r="AR231" s="1"/>
      <c r="AS231" s="1"/>
      <c r="AT231" s="1"/>
      <c r="AU231" s="1"/>
      <c r="AV231" s="1"/>
      <c r="AW231" s="1"/>
      <c r="AX231" s="152"/>
      <c r="AY231" s="1"/>
      <c r="AZ231" s="1"/>
      <c r="BA231" s="153"/>
      <c r="BB231" s="153"/>
    </row>
    <row r="232" spans="1:54" ht="46.5" customHeight="1">
      <c r="A232" s="155"/>
      <c r="B232" s="155"/>
      <c r="C232" s="155"/>
      <c r="D232" s="155"/>
      <c r="E232" s="155"/>
      <c r="F232" s="34"/>
      <c r="G232" s="156"/>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152"/>
      <c r="AR232" s="1"/>
      <c r="AS232" s="1"/>
      <c r="AT232" s="1"/>
      <c r="AU232" s="1"/>
      <c r="AV232" s="1"/>
      <c r="AW232" s="1"/>
      <c r="AX232" s="152"/>
      <c r="AY232" s="1"/>
      <c r="AZ232" s="1"/>
      <c r="BA232" s="153"/>
      <c r="BB232" s="153"/>
    </row>
    <row r="233" spans="1:54" ht="46.5" customHeight="1">
      <c r="A233" s="155"/>
      <c r="B233" s="155"/>
      <c r="C233" s="155"/>
      <c r="D233" s="155"/>
      <c r="E233" s="155"/>
      <c r="F233" s="34"/>
      <c r="G233" s="156"/>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152"/>
      <c r="AR233" s="1"/>
      <c r="AS233" s="1"/>
      <c r="AT233" s="1"/>
      <c r="AU233" s="1"/>
      <c r="AV233" s="1"/>
      <c r="AW233" s="1"/>
      <c r="AX233" s="152"/>
      <c r="AY233" s="1"/>
      <c r="AZ233" s="1"/>
      <c r="BA233" s="153"/>
      <c r="BB233" s="153"/>
    </row>
    <row r="234" spans="1:54" ht="46.5" customHeight="1">
      <c r="A234" s="155"/>
      <c r="B234" s="155"/>
      <c r="C234" s="155"/>
      <c r="D234" s="155"/>
      <c r="E234" s="155"/>
      <c r="F234" s="34"/>
      <c r="G234" s="156"/>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152"/>
      <c r="AR234" s="1"/>
      <c r="AS234" s="1"/>
      <c r="AT234" s="1"/>
      <c r="AU234" s="1"/>
      <c r="AV234" s="1"/>
      <c r="AW234" s="1"/>
      <c r="AX234" s="152"/>
      <c r="AY234" s="1"/>
      <c r="AZ234" s="1"/>
      <c r="BA234" s="153"/>
      <c r="BB234" s="153"/>
    </row>
    <row r="235" spans="1:54" ht="46.5" customHeight="1">
      <c r="A235" s="155"/>
      <c r="B235" s="155"/>
      <c r="C235" s="155"/>
      <c r="D235" s="155"/>
      <c r="E235" s="155"/>
      <c r="F235" s="34"/>
      <c r="G235" s="156"/>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152"/>
      <c r="AR235" s="1"/>
      <c r="AS235" s="1"/>
      <c r="AT235" s="1"/>
      <c r="AU235" s="1"/>
      <c r="AV235" s="1"/>
      <c r="AW235" s="1"/>
      <c r="AX235" s="152"/>
      <c r="AY235" s="1"/>
      <c r="AZ235" s="1"/>
      <c r="BA235" s="153"/>
      <c r="BB235" s="153"/>
    </row>
    <row r="236" spans="1:54" ht="46.5" customHeight="1">
      <c r="A236" s="155"/>
      <c r="B236" s="155"/>
      <c r="C236" s="155"/>
      <c r="D236" s="155"/>
      <c r="E236" s="155"/>
      <c r="F236" s="34"/>
      <c r="G236" s="156"/>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152"/>
      <c r="AR236" s="1"/>
      <c r="AS236" s="1"/>
      <c r="AT236" s="1"/>
      <c r="AU236" s="1"/>
      <c r="AV236" s="1"/>
      <c r="AW236" s="1"/>
      <c r="AX236" s="152"/>
      <c r="AY236" s="1"/>
      <c r="AZ236" s="1"/>
      <c r="BA236" s="153"/>
      <c r="BB236" s="153"/>
    </row>
    <row r="237" spans="1:54" ht="46.5" customHeight="1">
      <c r="A237" s="155"/>
      <c r="B237" s="155"/>
      <c r="C237" s="155"/>
      <c r="D237" s="155"/>
      <c r="E237" s="155"/>
      <c r="F237" s="34"/>
      <c r="G237" s="156"/>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152"/>
      <c r="AR237" s="1"/>
      <c r="AS237" s="1"/>
      <c r="AT237" s="1"/>
      <c r="AU237" s="1"/>
      <c r="AV237" s="1"/>
      <c r="AW237" s="1"/>
      <c r="AX237" s="152"/>
      <c r="AY237" s="1"/>
      <c r="AZ237" s="1"/>
      <c r="BA237" s="153"/>
      <c r="BB237" s="153"/>
    </row>
    <row r="238" spans="1:54" ht="46.5" customHeight="1">
      <c r="A238" s="155"/>
      <c r="B238" s="155"/>
      <c r="C238" s="155"/>
      <c r="D238" s="155"/>
      <c r="E238" s="155"/>
      <c r="F238" s="34"/>
      <c r="G238" s="156"/>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152"/>
      <c r="AR238" s="1"/>
      <c r="AS238" s="1"/>
      <c r="AT238" s="1"/>
      <c r="AU238" s="1"/>
      <c r="AV238" s="1"/>
      <c r="AW238" s="1"/>
      <c r="AX238" s="152"/>
      <c r="AY238" s="1"/>
      <c r="AZ238" s="1"/>
      <c r="BA238" s="153"/>
      <c r="BB238" s="153"/>
    </row>
    <row r="239" spans="1:54" ht="46.5" customHeight="1">
      <c r="A239" s="155"/>
      <c r="B239" s="155"/>
      <c r="C239" s="155"/>
      <c r="D239" s="155"/>
      <c r="E239" s="155"/>
      <c r="F239" s="34"/>
      <c r="G239" s="156"/>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152"/>
      <c r="AR239" s="1"/>
      <c r="AS239" s="1"/>
      <c r="AT239" s="1"/>
      <c r="AU239" s="1"/>
      <c r="AV239" s="1"/>
      <c r="AW239" s="1"/>
      <c r="AX239" s="152"/>
      <c r="AY239" s="1"/>
      <c r="AZ239" s="1"/>
      <c r="BA239" s="153"/>
      <c r="BB239" s="153"/>
    </row>
    <row r="240" spans="1:54" ht="46.5" customHeight="1">
      <c r="A240" s="155"/>
      <c r="B240" s="155"/>
      <c r="C240" s="155"/>
      <c r="D240" s="155"/>
      <c r="E240" s="155"/>
      <c r="F240" s="34"/>
      <c r="G240" s="156"/>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152"/>
      <c r="AR240" s="1"/>
      <c r="AS240" s="1"/>
      <c r="AT240" s="1"/>
      <c r="AU240" s="1"/>
      <c r="AV240" s="1"/>
      <c r="AW240" s="1"/>
      <c r="AX240" s="152"/>
      <c r="AY240" s="1"/>
      <c r="AZ240" s="1"/>
      <c r="BA240" s="153"/>
      <c r="BB240" s="153"/>
    </row>
    <row r="241" spans="1:54" ht="46.5" customHeight="1">
      <c r="A241" s="155"/>
      <c r="B241" s="155"/>
      <c r="C241" s="155"/>
      <c r="D241" s="155"/>
      <c r="E241" s="155"/>
      <c r="F241" s="34"/>
      <c r="G241" s="156"/>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152"/>
      <c r="AR241" s="1"/>
      <c r="AS241" s="1"/>
      <c r="AT241" s="1"/>
      <c r="AU241" s="1"/>
      <c r="AV241" s="1"/>
      <c r="AW241" s="1"/>
      <c r="AX241" s="152"/>
      <c r="AY241" s="1"/>
      <c r="AZ241" s="1"/>
      <c r="BA241" s="153"/>
      <c r="BB241" s="153"/>
    </row>
    <row r="242" spans="1:54" ht="46.5" customHeight="1">
      <c r="A242" s="155"/>
      <c r="B242" s="155"/>
      <c r="C242" s="155"/>
      <c r="D242" s="155"/>
      <c r="E242" s="155"/>
      <c r="F242" s="34"/>
      <c r="G242" s="156"/>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152"/>
      <c r="AR242" s="1"/>
      <c r="AS242" s="1"/>
      <c r="AT242" s="1"/>
      <c r="AU242" s="1"/>
      <c r="AV242" s="1"/>
      <c r="AW242" s="1"/>
      <c r="AX242" s="152"/>
      <c r="AY242" s="1"/>
      <c r="AZ242" s="1"/>
      <c r="BA242" s="153"/>
      <c r="BB242" s="153"/>
    </row>
    <row r="243" spans="1:54" ht="46.5" customHeight="1">
      <c r="A243" s="155"/>
      <c r="B243" s="155"/>
      <c r="C243" s="155"/>
      <c r="D243" s="155"/>
      <c r="E243" s="155"/>
      <c r="F243" s="34"/>
      <c r="G243" s="156"/>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152"/>
      <c r="AR243" s="1"/>
      <c r="AS243" s="1"/>
      <c r="AT243" s="1"/>
      <c r="AU243" s="1"/>
      <c r="AV243" s="1"/>
      <c r="AW243" s="1"/>
      <c r="AX243" s="152"/>
      <c r="AY243" s="1"/>
      <c r="AZ243" s="1"/>
      <c r="BA243" s="153"/>
      <c r="BB243" s="153"/>
    </row>
    <row r="244" spans="1:54" ht="46.5" customHeight="1">
      <c r="A244" s="155"/>
      <c r="B244" s="155"/>
      <c r="C244" s="155"/>
      <c r="D244" s="155"/>
      <c r="E244" s="155"/>
      <c r="F244" s="34"/>
      <c r="G244" s="156"/>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152"/>
      <c r="AR244" s="1"/>
      <c r="AS244" s="1"/>
      <c r="AT244" s="1"/>
      <c r="AU244" s="1"/>
      <c r="AV244" s="1"/>
      <c r="AW244" s="1"/>
      <c r="AX244" s="152"/>
      <c r="AY244" s="1"/>
      <c r="AZ244" s="1"/>
      <c r="BA244" s="153"/>
      <c r="BB244" s="153"/>
    </row>
    <row r="245" spans="1:54" ht="46.5" customHeight="1">
      <c r="A245" s="155"/>
      <c r="B245" s="155"/>
      <c r="C245" s="155"/>
      <c r="D245" s="155"/>
      <c r="E245" s="155"/>
      <c r="F245" s="34"/>
      <c r="G245" s="156"/>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152"/>
      <c r="AR245" s="1"/>
      <c r="AS245" s="1"/>
      <c r="AT245" s="1"/>
      <c r="AU245" s="1"/>
      <c r="AV245" s="1"/>
      <c r="AW245" s="1"/>
      <c r="AX245" s="152"/>
      <c r="AY245" s="1"/>
      <c r="AZ245" s="1"/>
      <c r="BA245" s="153"/>
      <c r="BB245" s="153"/>
    </row>
    <row r="246" spans="1:54" ht="46.5" customHeight="1">
      <c r="A246" s="155"/>
      <c r="B246" s="155"/>
      <c r="C246" s="155"/>
      <c r="D246" s="155"/>
      <c r="E246" s="155"/>
      <c r="F246" s="34"/>
      <c r="G246" s="156"/>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152"/>
      <c r="AR246" s="1"/>
      <c r="AS246" s="1"/>
      <c r="AT246" s="1"/>
      <c r="AU246" s="1"/>
      <c r="AV246" s="1"/>
      <c r="AW246" s="1"/>
      <c r="AX246" s="152"/>
      <c r="AY246" s="1"/>
      <c r="AZ246" s="1"/>
      <c r="BA246" s="153"/>
      <c r="BB246" s="153"/>
    </row>
    <row r="247" spans="1:54" ht="46.5" customHeight="1">
      <c r="A247" s="155"/>
      <c r="B247" s="155"/>
      <c r="C247" s="155"/>
      <c r="D247" s="155"/>
      <c r="E247" s="155"/>
      <c r="F247" s="34"/>
      <c r="G247" s="156"/>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152"/>
      <c r="AR247" s="1"/>
      <c r="AS247" s="1"/>
      <c r="AT247" s="1"/>
      <c r="AU247" s="1"/>
      <c r="AV247" s="1"/>
      <c r="AW247" s="1"/>
      <c r="AX247" s="152"/>
      <c r="AY247" s="1"/>
      <c r="AZ247" s="1"/>
      <c r="BA247" s="153"/>
      <c r="BB247" s="153"/>
    </row>
    <row r="248" spans="1:54" ht="46.5" customHeight="1">
      <c r="A248" s="155"/>
      <c r="B248" s="155"/>
      <c r="C248" s="155"/>
      <c r="D248" s="155"/>
      <c r="E248" s="155"/>
      <c r="F248" s="34"/>
      <c r="G248" s="156"/>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152"/>
      <c r="AR248" s="1"/>
      <c r="AS248" s="1"/>
      <c r="AT248" s="1"/>
      <c r="AU248" s="1"/>
      <c r="AV248" s="1"/>
      <c r="AW248" s="1"/>
      <c r="AX248" s="152"/>
      <c r="AY248" s="1"/>
      <c r="AZ248" s="1"/>
      <c r="BA248" s="153"/>
      <c r="BB248" s="153"/>
    </row>
    <row r="249" spans="1:54" ht="46.5" customHeight="1">
      <c r="A249" s="155"/>
      <c r="B249" s="155"/>
      <c r="C249" s="155"/>
      <c r="D249" s="155"/>
      <c r="E249" s="155"/>
      <c r="F249" s="34"/>
      <c r="G249" s="156"/>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152"/>
      <c r="AR249" s="1"/>
      <c r="AS249" s="1"/>
      <c r="AT249" s="1"/>
      <c r="AU249" s="1"/>
      <c r="AV249" s="1"/>
      <c r="AW249" s="1"/>
      <c r="AX249" s="152"/>
      <c r="AY249" s="1"/>
      <c r="AZ249" s="1"/>
      <c r="BA249" s="153"/>
      <c r="BB249" s="153"/>
    </row>
    <row r="250" spans="1:54" ht="46.5" customHeight="1">
      <c r="A250" s="155"/>
      <c r="B250" s="155"/>
      <c r="C250" s="155"/>
      <c r="D250" s="155"/>
      <c r="E250" s="155"/>
      <c r="F250" s="34"/>
      <c r="G250" s="156"/>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152"/>
      <c r="AR250" s="1"/>
      <c r="AS250" s="1"/>
      <c r="AT250" s="1"/>
      <c r="AU250" s="1"/>
      <c r="AV250" s="1"/>
      <c r="AW250" s="1"/>
      <c r="AX250" s="152"/>
      <c r="AY250" s="1"/>
      <c r="AZ250" s="1"/>
      <c r="BA250" s="153"/>
      <c r="BB250" s="153"/>
    </row>
    <row r="251" spans="1:54" ht="46.5" customHeight="1">
      <c r="A251" s="155"/>
      <c r="B251" s="155"/>
      <c r="C251" s="155"/>
      <c r="D251" s="155"/>
      <c r="E251" s="155"/>
      <c r="F251" s="34"/>
      <c r="G251" s="156"/>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152"/>
      <c r="AR251" s="1"/>
      <c r="AS251" s="1"/>
      <c r="AT251" s="1"/>
      <c r="AU251" s="1"/>
      <c r="AV251" s="1"/>
      <c r="AW251" s="1"/>
      <c r="AX251" s="152"/>
      <c r="AY251" s="1"/>
      <c r="AZ251" s="1"/>
      <c r="BA251" s="153"/>
      <c r="BB251" s="153"/>
    </row>
    <row r="252" spans="1:54" ht="46.5" customHeight="1">
      <c r="A252" s="155"/>
      <c r="B252" s="155"/>
      <c r="C252" s="155"/>
      <c r="D252" s="155"/>
      <c r="E252" s="155"/>
      <c r="F252" s="34"/>
      <c r="G252" s="156"/>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152"/>
      <c r="AR252" s="1"/>
      <c r="AS252" s="1"/>
      <c r="AT252" s="1"/>
      <c r="AU252" s="1"/>
      <c r="AV252" s="1"/>
      <c r="AW252" s="1"/>
      <c r="AX252" s="152"/>
      <c r="AY252" s="1"/>
      <c r="AZ252" s="1"/>
      <c r="BA252" s="153"/>
      <c r="BB252" s="153"/>
    </row>
    <row r="253" spans="1:54" ht="46.5" customHeight="1">
      <c r="A253" s="155"/>
      <c r="B253" s="155"/>
      <c r="C253" s="155"/>
      <c r="D253" s="155"/>
      <c r="E253" s="155"/>
      <c r="F253" s="34"/>
      <c r="G253" s="156"/>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152"/>
      <c r="AR253" s="1"/>
      <c r="AS253" s="1"/>
      <c r="AT253" s="1"/>
      <c r="AU253" s="1"/>
      <c r="AV253" s="1"/>
      <c r="AW253" s="1"/>
      <c r="AX253" s="152"/>
      <c r="AY253" s="1"/>
      <c r="AZ253" s="1"/>
      <c r="BA253" s="153"/>
      <c r="BB253" s="153"/>
    </row>
    <row r="254" spans="1:54" ht="46.5" customHeight="1">
      <c r="A254" s="155"/>
      <c r="B254" s="155"/>
      <c r="C254" s="155"/>
      <c r="D254" s="155"/>
      <c r="E254" s="155"/>
      <c r="F254" s="34"/>
      <c r="G254" s="156"/>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152"/>
      <c r="AR254" s="1"/>
      <c r="AS254" s="1"/>
      <c r="AT254" s="1"/>
      <c r="AU254" s="1"/>
      <c r="AV254" s="1"/>
      <c r="AW254" s="1"/>
      <c r="AX254" s="152"/>
      <c r="AY254" s="1"/>
      <c r="AZ254" s="1"/>
      <c r="BA254" s="153"/>
      <c r="BB254" s="153"/>
    </row>
    <row r="255" spans="1:54" ht="46.5" customHeight="1">
      <c r="A255" s="155"/>
      <c r="B255" s="155"/>
      <c r="C255" s="155"/>
      <c r="D255" s="155"/>
      <c r="E255" s="155"/>
      <c r="F255" s="34"/>
      <c r="G255" s="156"/>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152"/>
      <c r="AR255" s="1"/>
      <c r="AS255" s="1"/>
      <c r="AT255" s="1"/>
      <c r="AU255" s="1"/>
      <c r="AV255" s="1"/>
      <c r="AW255" s="1"/>
      <c r="AX255" s="152"/>
      <c r="AY255" s="1"/>
      <c r="AZ255" s="1"/>
      <c r="BA255" s="153"/>
      <c r="BB255" s="153"/>
    </row>
    <row r="256" spans="1:54" ht="46.5" customHeight="1">
      <c r="A256" s="155"/>
      <c r="B256" s="155"/>
      <c r="C256" s="155"/>
      <c r="D256" s="155"/>
      <c r="E256" s="155"/>
      <c r="F256" s="34"/>
      <c r="G256" s="156"/>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152"/>
      <c r="AR256" s="1"/>
      <c r="AS256" s="1"/>
      <c r="AT256" s="1"/>
      <c r="AU256" s="1"/>
      <c r="AV256" s="1"/>
      <c r="AW256" s="1"/>
      <c r="AX256" s="152"/>
      <c r="AY256" s="1"/>
      <c r="AZ256" s="1"/>
      <c r="BA256" s="153"/>
      <c r="BB256" s="153"/>
    </row>
    <row r="257" spans="1:54" ht="46.5" customHeight="1">
      <c r="A257" s="155"/>
      <c r="B257" s="155"/>
      <c r="C257" s="155"/>
      <c r="D257" s="155"/>
      <c r="E257" s="155"/>
      <c r="F257" s="34"/>
      <c r="G257" s="156"/>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152"/>
      <c r="AR257" s="1"/>
      <c r="AS257" s="1"/>
      <c r="AT257" s="1"/>
      <c r="AU257" s="1"/>
      <c r="AV257" s="1"/>
      <c r="AW257" s="1"/>
      <c r="AX257" s="152"/>
      <c r="AY257" s="1"/>
      <c r="AZ257" s="1"/>
      <c r="BA257" s="153"/>
      <c r="BB257" s="153"/>
    </row>
    <row r="258" spans="1:54" ht="46.5" customHeight="1">
      <c r="A258" s="155"/>
      <c r="B258" s="155"/>
      <c r="C258" s="155"/>
      <c r="D258" s="155"/>
      <c r="E258" s="155"/>
      <c r="F258" s="34"/>
      <c r="G258" s="156"/>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152"/>
      <c r="AR258" s="1"/>
      <c r="AS258" s="1"/>
      <c r="AT258" s="1"/>
      <c r="AU258" s="1"/>
      <c r="AV258" s="1"/>
      <c r="AW258" s="1"/>
      <c r="AX258" s="152"/>
      <c r="AY258" s="1"/>
      <c r="AZ258" s="1"/>
      <c r="BA258" s="153"/>
      <c r="BB258" s="153"/>
    </row>
    <row r="259" spans="1:54" ht="46.5" customHeight="1">
      <c r="A259" s="155"/>
      <c r="B259" s="155"/>
      <c r="C259" s="155"/>
      <c r="D259" s="155"/>
      <c r="E259" s="155"/>
      <c r="F259" s="34"/>
      <c r="G259" s="156"/>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152"/>
      <c r="AR259" s="1"/>
      <c r="AS259" s="1"/>
      <c r="AT259" s="1"/>
      <c r="AU259" s="1"/>
      <c r="AV259" s="1"/>
      <c r="AW259" s="1"/>
      <c r="AX259" s="152"/>
      <c r="AY259" s="1"/>
      <c r="AZ259" s="1"/>
      <c r="BA259" s="153"/>
      <c r="BB259" s="153"/>
    </row>
    <row r="260" spans="1:54" ht="46.5" customHeight="1">
      <c r="A260" s="155"/>
      <c r="B260" s="155"/>
      <c r="C260" s="155"/>
      <c r="D260" s="155"/>
      <c r="E260" s="155"/>
      <c r="F260" s="34"/>
      <c r="G260" s="156"/>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152"/>
      <c r="AR260" s="1"/>
      <c r="AS260" s="1"/>
      <c r="AT260" s="1"/>
      <c r="AU260" s="1"/>
      <c r="AV260" s="1"/>
      <c r="AW260" s="1"/>
      <c r="AX260" s="152"/>
      <c r="AY260" s="1"/>
      <c r="AZ260" s="1"/>
      <c r="BA260" s="153"/>
      <c r="BB260" s="153"/>
    </row>
    <row r="261" spans="1:54" ht="46.5" customHeight="1">
      <c r="A261" s="155"/>
      <c r="B261" s="155"/>
      <c r="C261" s="155"/>
      <c r="D261" s="155"/>
      <c r="E261" s="155"/>
      <c r="F261" s="34"/>
      <c r="G261" s="156"/>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152"/>
      <c r="AR261" s="1"/>
      <c r="AS261" s="1"/>
      <c r="AT261" s="1"/>
      <c r="AU261" s="1"/>
      <c r="AV261" s="1"/>
      <c r="AW261" s="1"/>
      <c r="AX261" s="152"/>
      <c r="AY261" s="1"/>
      <c r="AZ261" s="1"/>
      <c r="BA261" s="153"/>
      <c r="BB261" s="153"/>
    </row>
    <row r="262" spans="1:54" ht="46.5" customHeight="1">
      <c r="A262" s="155"/>
      <c r="B262" s="155"/>
      <c r="C262" s="155"/>
      <c r="D262" s="155"/>
      <c r="E262" s="155"/>
      <c r="F262" s="34"/>
      <c r="G262" s="156"/>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152"/>
      <c r="AR262" s="1"/>
      <c r="AS262" s="1"/>
      <c r="AT262" s="1"/>
      <c r="AU262" s="1"/>
      <c r="AV262" s="1"/>
      <c r="AW262" s="1"/>
      <c r="AX262" s="152"/>
      <c r="AY262" s="1"/>
      <c r="AZ262" s="1"/>
      <c r="BA262" s="153"/>
      <c r="BB262" s="153"/>
    </row>
    <row r="263" spans="1:54" ht="46.5" customHeight="1">
      <c r="A263" s="155"/>
      <c r="B263" s="155"/>
      <c r="C263" s="155"/>
      <c r="D263" s="155"/>
      <c r="E263" s="155"/>
      <c r="F263" s="34"/>
      <c r="G263" s="156"/>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152"/>
      <c r="AR263" s="1"/>
      <c r="AS263" s="1"/>
      <c r="AT263" s="1"/>
      <c r="AU263" s="1"/>
      <c r="AV263" s="1"/>
      <c r="AW263" s="1"/>
      <c r="AX263" s="152"/>
      <c r="AY263" s="1"/>
      <c r="AZ263" s="1"/>
      <c r="BA263" s="153"/>
      <c r="BB263" s="153"/>
    </row>
    <row r="264" spans="1:54" ht="46.5" customHeight="1">
      <c r="A264" s="155"/>
      <c r="B264" s="155"/>
      <c r="C264" s="155"/>
      <c r="D264" s="155"/>
      <c r="E264" s="155"/>
      <c r="F264" s="34"/>
      <c r="G264" s="156"/>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152"/>
      <c r="AR264" s="1"/>
      <c r="AS264" s="1"/>
      <c r="AT264" s="1"/>
      <c r="AU264" s="1"/>
      <c r="AV264" s="1"/>
      <c r="AW264" s="1"/>
      <c r="AX264" s="152"/>
      <c r="AY264" s="1"/>
      <c r="AZ264" s="1"/>
      <c r="BA264" s="153"/>
      <c r="BB264" s="153"/>
    </row>
    <row r="265" spans="1:54" ht="46.5" customHeight="1">
      <c r="A265" s="155"/>
      <c r="B265" s="155"/>
      <c r="C265" s="155"/>
      <c r="D265" s="155"/>
      <c r="E265" s="155"/>
      <c r="F265" s="34"/>
      <c r="G265" s="156"/>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152"/>
      <c r="AR265" s="1"/>
      <c r="AS265" s="1"/>
      <c r="AT265" s="1"/>
      <c r="AU265" s="1"/>
      <c r="AV265" s="1"/>
      <c r="AW265" s="1"/>
      <c r="AX265" s="152"/>
      <c r="AY265" s="1"/>
      <c r="AZ265" s="1"/>
      <c r="BA265" s="153"/>
      <c r="BB265" s="153"/>
    </row>
    <row r="266" spans="1:54" ht="46.5" customHeight="1">
      <c r="AQ266" s="152"/>
      <c r="AR266" s="1"/>
      <c r="AS266" s="1"/>
      <c r="AT266" s="1"/>
      <c r="AU266" s="1"/>
      <c r="AV266" s="1"/>
      <c r="AW266" s="1"/>
      <c r="AX266" s="152"/>
      <c r="AY266" s="1"/>
      <c r="AZ266" s="1"/>
      <c r="BA266" s="153"/>
      <c r="BB266" s="153"/>
    </row>
    <row r="267" spans="1:54" ht="46.5" customHeight="1">
      <c r="AQ267" s="152"/>
      <c r="AR267" s="1"/>
      <c r="AS267" s="1"/>
      <c r="AT267" s="1"/>
      <c r="AU267" s="1"/>
      <c r="AV267" s="1"/>
      <c r="AW267" s="1"/>
      <c r="AX267" s="152"/>
      <c r="AY267" s="1"/>
      <c r="AZ267" s="1"/>
      <c r="BA267" s="153"/>
      <c r="BB267" s="153"/>
    </row>
    <row r="268" spans="1:54" ht="46.5" customHeight="1">
      <c r="AQ268" s="152"/>
      <c r="AR268" s="1"/>
      <c r="AS268" s="1"/>
      <c r="AT268" s="1"/>
      <c r="AU268" s="1"/>
      <c r="AV268" s="1"/>
      <c r="AW268" s="1"/>
      <c r="AX268" s="152"/>
      <c r="AY268" s="1"/>
      <c r="AZ268" s="1"/>
      <c r="BA268" s="153"/>
      <c r="BB268" s="153"/>
    </row>
    <row r="269" spans="1:54" ht="46.5" customHeight="1">
      <c r="AQ269" s="152"/>
      <c r="AR269" s="1"/>
      <c r="AS269" s="1"/>
      <c r="AT269" s="1"/>
      <c r="AU269" s="1"/>
      <c r="AV269" s="1"/>
      <c r="AW269" s="1"/>
      <c r="AX269" s="152"/>
      <c r="AY269" s="1"/>
      <c r="AZ269" s="1"/>
      <c r="BA269" s="153"/>
      <c r="BB269" s="153"/>
    </row>
    <row r="270" spans="1:54" ht="46.5" customHeight="1">
      <c r="AQ270" s="152"/>
      <c r="AR270" s="1"/>
      <c r="AS270" s="1"/>
      <c r="AT270" s="1"/>
      <c r="AU270" s="1"/>
      <c r="AV270" s="1"/>
      <c r="AW270" s="1"/>
      <c r="AX270" s="152"/>
      <c r="AY270" s="1"/>
      <c r="AZ270" s="1"/>
      <c r="BA270" s="153"/>
      <c r="BB270" s="153"/>
    </row>
    <row r="271" spans="1:54" ht="46.5" customHeight="1">
      <c r="AQ271" s="152"/>
      <c r="AR271" s="1"/>
      <c r="AS271" s="1"/>
      <c r="AT271" s="1"/>
      <c r="AU271" s="1"/>
      <c r="AV271" s="1"/>
      <c r="AW271" s="1"/>
      <c r="AX271" s="152"/>
      <c r="AY271" s="1"/>
      <c r="AZ271" s="1"/>
      <c r="BA271" s="153"/>
      <c r="BB271" s="153"/>
    </row>
    <row r="272" spans="1:54" ht="46.5" customHeight="1">
      <c r="AQ272" s="152"/>
      <c r="AR272" s="1"/>
      <c r="AS272" s="1"/>
      <c r="AT272" s="1"/>
      <c r="AU272" s="1"/>
      <c r="AV272" s="1"/>
      <c r="AW272" s="1"/>
      <c r="AX272" s="152"/>
      <c r="AY272" s="1"/>
      <c r="AZ272" s="1"/>
      <c r="BA272" s="153"/>
      <c r="BB272" s="153"/>
    </row>
    <row r="273" spans="43:54" ht="46.5" customHeight="1">
      <c r="AQ273" s="152"/>
      <c r="AR273" s="1"/>
      <c r="AS273" s="1"/>
      <c r="AT273" s="1"/>
      <c r="AU273" s="1"/>
      <c r="AV273" s="1"/>
      <c r="AW273" s="1"/>
      <c r="AX273" s="152"/>
      <c r="AY273" s="1"/>
      <c r="AZ273" s="1"/>
      <c r="BA273" s="153"/>
      <c r="BB273" s="153"/>
    </row>
    <row r="274" spans="43:54" ht="46.5" customHeight="1">
      <c r="AQ274" s="152"/>
      <c r="AR274" s="1"/>
      <c r="AS274" s="1"/>
      <c r="AT274" s="1"/>
      <c r="AU274" s="1"/>
      <c r="AV274" s="1"/>
      <c r="AW274" s="1"/>
      <c r="AX274" s="152"/>
      <c r="AY274" s="1"/>
      <c r="AZ274" s="1"/>
      <c r="BA274" s="153"/>
      <c r="BB274" s="153"/>
    </row>
    <row r="275" spans="43:54" ht="46.5" customHeight="1">
      <c r="AQ275" s="152"/>
      <c r="AR275" s="1"/>
      <c r="AS275" s="1"/>
      <c r="AT275" s="1"/>
      <c r="AU275" s="1"/>
      <c r="AV275" s="1"/>
      <c r="AW275" s="1"/>
      <c r="AX275" s="152"/>
      <c r="AY275" s="1"/>
      <c r="AZ275" s="1"/>
      <c r="BA275" s="153"/>
      <c r="BB275" s="153"/>
    </row>
    <row r="276" spans="43:54" ht="46.5" customHeight="1">
      <c r="AQ276" s="152"/>
      <c r="AR276" s="1"/>
      <c r="AS276" s="1"/>
      <c r="AT276" s="1"/>
      <c r="AU276" s="1"/>
      <c r="AV276" s="1"/>
      <c r="AW276" s="1"/>
      <c r="AX276" s="152"/>
      <c r="AY276" s="1"/>
      <c r="AZ276" s="1"/>
      <c r="BA276" s="153"/>
      <c r="BB276" s="153"/>
    </row>
    <row r="277" spans="43:54" ht="46.5" customHeight="1">
      <c r="AQ277" s="152"/>
      <c r="AR277" s="1"/>
      <c r="AS277" s="1"/>
      <c r="AT277" s="1"/>
      <c r="AU277" s="1"/>
      <c r="AV277" s="1"/>
      <c r="AW277" s="1"/>
      <c r="AX277" s="152"/>
      <c r="AY277" s="1"/>
      <c r="AZ277" s="1"/>
      <c r="BA277" s="153"/>
      <c r="BB277" s="153"/>
    </row>
    <row r="278" spans="43:54" ht="46.5" customHeight="1">
      <c r="AQ278" s="152"/>
      <c r="AR278" s="1"/>
      <c r="AS278" s="1"/>
      <c r="AT278" s="1"/>
      <c r="AU278" s="1"/>
      <c r="AV278" s="1"/>
      <c r="AW278" s="1"/>
      <c r="AX278" s="152"/>
      <c r="AY278" s="1"/>
      <c r="AZ278" s="1"/>
      <c r="BA278" s="153"/>
      <c r="BB278" s="153"/>
    </row>
    <row r="279" spans="43:54" ht="46.5" customHeight="1">
      <c r="AQ279" s="152"/>
      <c r="AR279" s="1"/>
      <c r="AS279" s="1"/>
      <c r="AT279" s="1"/>
      <c r="AU279" s="1"/>
      <c r="AV279" s="1"/>
      <c r="AW279" s="1"/>
      <c r="AX279" s="152"/>
      <c r="AY279" s="1"/>
      <c r="AZ279" s="1"/>
      <c r="BA279" s="153"/>
      <c r="BB279" s="153"/>
    </row>
    <row r="280" spans="43:54" ht="46.5" customHeight="1">
      <c r="AQ280" s="152"/>
      <c r="AR280" s="1"/>
      <c r="AS280" s="1"/>
      <c r="AT280" s="1"/>
      <c r="AU280" s="1"/>
      <c r="AV280" s="1"/>
      <c r="AW280" s="1"/>
      <c r="AX280" s="152"/>
      <c r="AY280" s="1"/>
      <c r="AZ280" s="1"/>
      <c r="BA280" s="153"/>
      <c r="BB280" s="153"/>
    </row>
    <row r="281" spans="43:54" ht="46.5" customHeight="1">
      <c r="AQ281" s="152"/>
      <c r="AR281" s="1"/>
      <c r="AS281" s="1"/>
      <c r="AT281" s="1"/>
      <c r="AU281" s="1"/>
      <c r="AV281" s="1"/>
      <c r="AW281" s="1"/>
      <c r="AX281" s="152"/>
      <c r="AY281" s="1"/>
      <c r="AZ281" s="1"/>
      <c r="BA281" s="153"/>
      <c r="BB281" s="153"/>
    </row>
    <row r="282" spans="43:54" ht="46.5" customHeight="1">
      <c r="AQ282" s="152"/>
      <c r="AR282" s="1"/>
      <c r="AS282" s="1"/>
      <c r="AT282" s="1"/>
      <c r="AU282" s="1"/>
      <c r="AV282" s="1"/>
      <c r="AW282" s="1"/>
      <c r="AX282" s="152"/>
      <c r="AY282" s="1"/>
      <c r="AZ282" s="1"/>
      <c r="BA282" s="153"/>
      <c r="BB282" s="153"/>
    </row>
    <row r="283" spans="43:54" ht="46.5" customHeight="1">
      <c r="AQ283" s="152"/>
      <c r="AR283" s="1"/>
      <c r="AS283" s="1"/>
      <c r="AT283" s="1"/>
      <c r="AU283" s="1"/>
      <c r="AV283" s="1"/>
      <c r="AW283" s="1"/>
      <c r="AX283" s="152"/>
      <c r="AY283" s="1"/>
      <c r="AZ283" s="1"/>
      <c r="BA283" s="153"/>
      <c r="BB283" s="153"/>
    </row>
    <row r="284" spans="43:54" ht="46.5" customHeight="1">
      <c r="AQ284" s="152"/>
      <c r="AR284" s="1"/>
      <c r="AS284" s="1"/>
      <c r="AT284" s="1"/>
      <c r="AU284" s="1"/>
      <c r="AV284" s="1"/>
      <c r="AW284" s="1"/>
      <c r="AX284" s="152"/>
      <c r="AY284" s="1"/>
      <c r="AZ284" s="1"/>
      <c r="BA284" s="153"/>
      <c r="BB284" s="153"/>
    </row>
    <row r="285" spans="43:54" ht="46.5" customHeight="1">
      <c r="AQ285" s="152"/>
      <c r="AR285" s="1"/>
      <c r="AS285" s="1"/>
      <c r="AT285" s="1"/>
      <c r="AU285" s="1"/>
      <c r="AV285" s="1"/>
      <c r="AW285" s="1"/>
      <c r="AX285" s="152"/>
      <c r="AY285" s="1"/>
      <c r="AZ285" s="1"/>
      <c r="BA285" s="153"/>
      <c r="BB285" s="153"/>
    </row>
    <row r="286" spans="43:54" ht="46.5" customHeight="1">
      <c r="AQ286" s="152"/>
      <c r="AR286" s="1"/>
      <c r="AS286" s="1"/>
      <c r="AT286" s="1"/>
      <c r="AU286" s="1"/>
      <c r="AV286" s="1"/>
      <c r="AW286" s="1"/>
      <c r="AX286" s="152"/>
      <c r="AY286" s="1"/>
      <c r="AZ286" s="1"/>
      <c r="BA286" s="153"/>
      <c r="BB286" s="153"/>
    </row>
    <row r="287" spans="43:54" ht="46.5" customHeight="1">
      <c r="AQ287" s="152"/>
      <c r="AR287" s="1"/>
      <c r="AS287" s="1"/>
      <c r="AT287" s="1"/>
      <c r="AU287" s="1"/>
      <c r="AV287" s="1"/>
      <c r="AW287" s="1"/>
      <c r="AX287" s="152"/>
      <c r="AY287" s="1"/>
      <c r="AZ287" s="1"/>
      <c r="BA287" s="153"/>
      <c r="BB287" s="153"/>
    </row>
    <row r="288" spans="43:54" ht="46.5" customHeight="1">
      <c r="AQ288" s="152"/>
      <c r="AR288" s="1"/>
      <c r="AS288" s="1"/>
      <c r="AT288" s="1"/>
      <c r="AU288" s="1"/>
      <c r="AV288" s="1"/>
      <c r="AW288" s="1"/>
      <c r="AX288" s="152"/>
      <c r="AY288" s="1"/>
      <c r="AZ288" s="1"/>
      <c r="BA288" s="153"/>
      <c r="BB288" s="153"/>
    </row>
    <row r="289" spans="43:54" ht="46.5" customHeight="1">
      <c r="AQ289" s="152"/>
      <c r="AR289" s="1"/>
      <c r="AS289" s="1"/>
      <c r="AT289" s="1"/>
      <c r="AU289" s="1"/>
      <c r="AV289" s="1"/>
      <c r="AW289" s="1"/>
      <c r="AX289" s="152"/>
      <c r="AY289" s="1"/>
      <c r="AZ289" s="1"/>
      <c r="BA289" s="153"/>
      <c r="BB289" s="153"/>
    </row>
    <row r="290" spans="43:54" ht="46.5" customHeight="1">
      <c r="AQ290" s="152"/>
      <c r="AR290" s="1"/>
      <c r="AS290" s="1"/>
      <c r="AT290" s="1"/>
      <c r="AU290" s="1"/>
      <c r="AV290" s="1"/>
      <c r="AW290" s="1"/>
      <c r="AX290" s="152"/>
      <c r="AY290" s="1"/>
      <c r="AZ290" s="1"/>
      <c r="BA290" s="153"/>
      <c r="BB290" s="153"/>
    </row>
    <row r="291" spans="43:54" ht="46.5" customHeight="1">
      <c r="AQ291" s="152"/>
      <c r="AR291" s="1"/>
      <c r="AS291" s="1"/>
      <c r="AT291" s="1"/>
      <c r="AU291" s="1"/>
      <c r="AV291" s="1"/>
      <c r="AW291" s="1"/>
      <c r="AX291" s="152"/>
      <c r="AY291" s="1"/>
      <c r="AZ291" s="1"/>
      <c r="BA291" s="153"/>
      <c r="BB291" s="153"/>
    </row>
    <row r="292" spans="43:54" ht="46.5" customHeight="1">
      <c r="AQ292" s="152"/>
      <c r="AR292" s="1"/>
      <c r="AS292" s="1"/>
      <c r="AT292" s="1"/>
      <c r="AU292" s="1"/>
      <c r="AV292" s="1"/>
      <c r="AW292" s="1"/>
      <c r="AX292" s="152"/>
      <c r="AY292" s="1"/>
      <c r="AZ292" s="1"/>
      <c r="BA292" s="153"/>
      <c r="BB292" s="153"/>
    </row>
    <row r="293" spans="43:54" ht="46.5" customHeight="1">
      <c r="AQ293" s="152"/>
      <c r="AR293" s="1"/>
      <c r="AS293" s="1"/>
      <c r="AT293" s="1"/>
      <c r="AU293" s="1"/>
      <c r="AV293" s="1"/>
      <c r="AW293" s="1"/>
      <c r="AX293" s="152"/>
      <c r="AY293" s="1"/>
      <c r="AZ293" s="1"/>
      <c r="BA293" s="153"/>
      <c r="BB293" s="153"/>
    </row>
    <row r="294" spans="43:54" ht="46.5" customHeight="1">
      <c r="AQ294" s="152"/>
      <c r="AR294" s="1"/>
      <c r="AS294" s="1"/>
      <c r="AT294" s="1"/>
      <c r="AU294" s="1"/>
      <c r="AV294" s="1"/>
      <c r="AW294" s="1"/>
      <c r="AX294" s="152"/>
      <c r="AY294" s="1"/>
      <c r="AZ294" s="1"/>
      <c r="BA294" s="153"/>
      <c r="BB294" s="153"/>
    </row>
    <row r="295" spans="43:54" ht="46.5" customHeight="1">
      <c r="AQ295" s="152"/>
      <c r="AR295" s="1"/>
      <c r="AS295" s="1"/>
      <c r="AT295" s="1"/>
      <c r="AU295" s="1"/>
      <c r="AV295" s="1"/>
      <c r="AW295" s="1"/>
      <c r="AX295" s="152"/>
      <c r="AY295" s="1"/>
      <c r="AZ295" s="1"/>
      <c r="BA295" s="153"/>
      <c r="BB295" s="153"/>
    </row>
    <row r="296" spans="43:54" ht="46.5" customHeight="1">
      <c r="AQ296" s="152"/>
      <c r="AR296" s="1"/>
      <c r="AS296" s="1"/>
      <c r="AT296" s="1"/>
      <c r="AU296" s="1"/>
      <c r="AV296" s="1"/>
      <c r="AW296" s="1"/>
      <c r="AX296" s="152"/>
      <c r="AY296" s="1"/>
      <c r="AZ296" s="1"/>
      <c r="BA296" s="153"/>
      <c r="BB296" s="153"/>
    </row>
    <row r="297" spans="43:54" ht="46.5" customHeight="1">
      <c r="AQ297" s="152"/>
      <c r="AR297" s="1"/>
      <c r="AS297" s="1"/>
      <c r="AT297" s="1"/>
      <c r="AU297" s="1"/>
      <c r="AV297" s="1"/>
      <c r="AW297" s="1"/>
      <c r="AX297" s="152"/>
      <c r="AY297" s="1"/>
      <c r="AZ297" s="1"/>
      <c r="BA297" s="153"/>
      <c r="BB297" s="153"/>
    </row>
    <row r="298" spans="43:54" ht="46.5" customHeight="1">
      <c r="AQ298" s="152"/>
      <c r="AR298" s="1"/>
      <c r="AS298" s="1"/>
      <c r="AT298" s="1"/>
      <c r="AU298" s="1"/>
      <c r="AV298" s="1"/>
      <c r="AW298" s="1"/>
      <c r="AX298" s="152"/>
      <c r="AY298" s="1"/>
      <c r="AZ298" s="1"/>
      <c r="BA298" s="153"/>
      <c r="BB298" s="153"/>
    </row>
    <row r="299" spans="43:54" ht="46.5" customHeight="1">
      <c r="AQ299" s="152"/>
      <c r="AR299" s="1"/>
      <c r="AS299" s="1"/>
      <c r="AT299" s="1"/>
      <c r="AU299" s="1"/>
      <c r="AV299" s="1"/>
      <c r="AW299" s="1"/>
      <c r="AX299" s="152"/>
      <c r="AY299" s="1"/>
      <c r="AZ299" s="1"/>
      <c r="BA299" s="153"/>
      <c r="BB299" s="153"/>
    </row>
    <row r="300" spans="43:54" ht="46.5" customHeight="1">
      <c r="AQ300" s="152"/>
      <c r="AR300" s="1"/>
      <c r="AS300" s="1"/>
      <c r="AT300" s="1"/>
      <c r="AU300" s="1"/>
      <c r="AV300" s="1"/>
      <c r="AW300" s="1"/>
      <c r="AX300" s="152"/>
      <c r="AY300" s="1"/>
      <c r="AZ300" s="1"/>
      <c r="BA300" s="153"/>
      <c r="BB300" s="153"/>
    </row>
    <row r="301" spans="43:54" ht="46.5" customHeight="1">
      <c r="AQ301" s="152"/>
      <c r="AR301" s="1"/>
      <c r="AS301" s="1"/>
      <c r="AT301" s="1"/>
      <c r="AU301" s="1"/>
      <c r="AV301" s="1"/>
      <c r="AW301" s="1"/>
      <c r="AX301" s="152"/>
      <c r="AY301" s="1"/>
      <c r="AZ301" s="1"/>
      <c r="BA301" s="153"/>
      <c r="BB301" s="153"/>
    </row>
    <row r="302" spans="43:54" ht="46.5" customHeight="1">
      <c r="AQ302" s="152"/>
      <c r="AR302" s="1"/>
      <c r="AS302" s="1"/>
      <c r="AT302" s="1"/>
      <c r="AU302" s="1"/>
      <c r="AV302" s="1"/>
      <c r="AW302" s="1"/>
      <c r="AX302" s="152"/>
      <c r="AY302" s="1"/>
      <c r="AZ302" s="1"/>
      <c r="BA302" s="153"/>
      <c r="BB302" s="153"/>
    </row>
    <row r="303" spans="43:54" ht="46.5" customHeight="1">
      <c r="AQ303" s="152"/>
      <c r="AR303" s="1"/>
      <c r="AS303" s="1"/>
      <c r="AT303" s="1"/>
      <c r="AU303" s="1"/>
      <c r="AV303" s="1"/>
      <c r="AW303" s="1"/>
      <c r="AX303" s="152"/>
      <c r="AY303" s="1"/>
      <c r="AZ303" s="1"/>
      <c r="BA303" s="153"/>
      <c r="BB303" s="153"/>
    </row>
    <row r="304" spans="43:54" ht="46.5" customHeight="1">
      <c r="AQ304" s="152"/>
      <c r="AR304" s="1"/>
      <c r="AS304" s="1"/>
      <c r="AT304" s="1"/>
      <c r="AU304" s="1"/>
      <c r="AV304" s="1"/>
      <c r="AW304" s="1"/>
      <c r="AX304" s="152"/>
      <c r="AY304" s="1"/>
      <c r="AZ304" s="1"/>
      <c r="BA304" s="153"/>
      <c r="BB304" s="153"/>
    </row>
    <row r="305" spans="43:54" ht="46.5" customHeight="1">
      <c r="AQ305" s="152"/>
      <c r="AR305" s="1"/>
      <c r="AS305" s="1"/>
      <c r="AT305" s="1"/>
      <c r="AU305" s="1"/>
      <c r="AV305" s="1"/>
      <c r="AW305" s="1"/>
      <c r="AX305" s="152"/>
      <c r="AY305" s="1"/>
      <c r="AZ305" s="1"/>
      <c r="BA305" s="153"/>
      <c r="BB305" s="153"/>
    </row>
    <row r="306" spans="43:54" ht="46.5" customHeight="1">
      <c r="AQ306" s="152"/>
      <c r="AR306" s="1"/>
      <c r="AS306" s="1"/>
      <c r="AT306" s="1"/>
      <c r="AU306" s="1"/>
      <c r="AV306" s="1"/>
      <c r="AW306" s="1"/>
      <c r="AX306" s="152"/>
      <c r="AY306" s="1"/>
      <c r="AZ306" s="1"/>
      <c r="BA306" s="153"/>
      <c r="BB306" s="153"/>
    </row>
    <row r="307" spans="43:54" ht="46.5" customHeight="1">
      <c r="AQ307" s="152"/>
      <c r="AR307" s="1"/>
      <c r="AS307" s="1"/>
      <c r="AT307" s="1"/>
      <c r="AU307" s="1"/>
      <c r="AV307" s="1"/>
      <c r="AW307" s="1"/>
      <c r="AX307" s="152"/>
      <c r="AY307" s="1"/>
      <c r="AZ307" s="1"/>
      <c r="BA307" s="153"/>
      <c r="BB307" s="153"/>
    </row>
    <row r="308" spans="43:54" ht="46.5" customHeight="1">
      <c r="AQ308" s="152"/>
      <c r="AR308" s="1"/>
      <c r="AS308" s="1"/>
      <c r="AT308" s="1"/>
      <c r="AU308" s="1"/>
      <c r="AV308" s="1"/>
      <c r="AW308" s="1"/>
      <c r="AX308" s="152"/>
      <c r="AY308" s="1"/>
      <c r="AZ308" s="1"/>
      <c r="BA308" s="153"/>
      <c r="BB308" s="153"/>
    </row>
    <row r="309" spans="43:54" ht="46.5" customHeight="1">
      <c r="AQ309" s="152"/>
      <c r="AR309" s="1"/>
      <c r="AS309" s="1"/>
      <c r="AT309" s="1"/>
      <c r="AU309" s="1"/>
      <c r="AV309" s="1"/>
      <c r="AW309" s="1"/>
      <c r="AX309" s="152"/>
      <c r="AY309" s="1"/>
      <c r="AZ309" s="1"/>
      <c r="BA309" s="153"/>
      <c r="BB309" s="153"/>
    </row>
    <row r="310" spans="43:54" ht="46.5" customHeight="1">
      <c r="AQ310" s="152"/>
      <c r="AR310" s="1"/>
      <c r="AS310" s="1"/>
      <c r="AT310" s="1"/>
      <c r="AU310" s="1"/>
      <c r="AV310" s="1"/>
      <c r="AW310" s="1"/>
      <c r="AX310" s="152"/>
      <c r="AY310" s="1"/>
      <c r="AZ310" s="1"/>
      <c r="BA310" s="153"/>
      <c r="BB310" s="153"/>
    </row>
    <row r="311" spans="43:54" ht="46.5" customHeight="1">
      <c r="AQ311" s="152"/>
      <c r="AR311" s="1"/>
      <c r="AS311" s="1"/>
      <c r="AT311" s="1"/>
      <c r="AU311" s="1"/>
      <c r="AV311" s="1"/>
      <c r="AW311" s="1"/>
      <c r="AX311" s="152"/>
      <c r="AY311" s="1"/>
      <c r="AZ311" s="1"/>
      <c r="BA311" s="153"/>
      <c r="BB311" s="153"/>
    </row>
    <row r="312" spans="43:54" ht="46.5" customHeight="1">
      <c r="AQ312" s="152"/>
      <c r="AR312" s="1"/>
      <c r="AS312" s="1"/>
      <c r="AT312" s="1"/>
      <c r="AU312" s="1"/>
      <c r="AV312" s="1"/>
      <c r="AW312" s="1"/>
      <c r="AX312" s="152"/>
      <c r="AY312" s="1"/>
      <c r="AZ312" s="1"/>
      <c r="BA312" s="153"/>
      <c r="BB312" s="153"/>
    </row>
    <row r="313" spans="43:54" ht="46.5" customHeight="1">
      <c r="AQ313" s="152"/>
      <c r="AR313" s="1"/>
      <c r="AS313" s="1"/>
      <c r="AT313" s="1"/>
      <c r="AU313" s="1"/>
      <c r="AV313" s="1"/>
      <c r="AW313" s="1"/>
      <c r="AX313" s="152"/>
      <c r="AY313" s="1"/>
      <c r="AZ313" s="1"/>
      <c r="BA313" s="153"/>
      <c r="BB313" s="153"/>
    </row>
    <row r="314" spans="43:54" ht="46.5" customHeight="1">
      <c r="AQ314" s="152"/>
      <c r="AR314" s="1"/>
      <c r="AS314" s="1"/>
      <c r="AT314" s="1"/>
      <c r="AU314" s="1"/>
      <c r="AV314" s="1"/>
      <c r="AW314" s="1"/>
      <c r="AX314" s="152"/>
      <c r="AY314" s="1"/>
      <c r="AZ314" s="1"/>
      <c r="BA314" s="153"/>
      <c r="BB314" s="153"/>
    </row>
    <row r="315" spans="43:54" ht="46.5" customHeight="1">
      <c r="AQ315" s="152"/>
      <c r="AR315" s="1"/>
      <c r="AS315" s="1"/>
      <c r="AT315" s="1"/>
      <c r="AU315" s="1"/>
      <c r="AV315" s="1"/>
      <c r="AW315" s="1"/>
      <c r="AX315" s="152"/>
      <c r="AY315" s="1"/>
      <c r="AZ315" s="1"/>
      <c r="BA315" s="153"/>
      <c r="BB315" s="153"/>
    </row>
    <row r="316" spans="43:54" ht="46.5" customHeight="1">
      <c r="AQ316" s="152"/>
      <c r="AR316" s="1"/>
      <c r="AS316" s="1"/>
      <c r="AT316" s="1"/>
      <c r="AU316" s="1"/>
      <c r="AV316" s="1"/>
      <c r="AW316" s="1"/>
      <c r="AX316" s="152"/>
      <c r="AY316" s="1"/>
      <c r="AZ316" s="1"/>
      <c r="BA316" s="153"/>
      <c r="BB316" s="153"/>
    </row>
    <row r="317" spans="43:54" ht="46.5" customHeight="1">
      <c r="AQ317" s="152"/>
      <c r="AR317" s="1"/>
      <c r="AS317" s="1"/>
      <c r="AT317" s="1"/>
      <c r="AU317" s="1"/>
      <c r="AV317" s="1"/>
      <c r="AW317" s="1"/>
      <c r="AX317" s="152"/>
      <c r="AY317" s="1"/>
      <c r="AZ317" s="1"/>
      <c r="BA317" s="153"/>
      <c r="BB317" s="153"/>
    </row>
    <row r="318" spans="43:54" ht="46.5" customHeight="1">
      <c r="AQ318" s="152"/>
      <c r="AR318" s="1"/>
      <c r="AS318" s="1"/>
      <c r="AT318" s="1"/>
      <c r="AU318" s="1"/>
      <c r="AV318" s="1"/>
      <c r="AW318" s="1"/>
      <c r="AX318" s="152"/>
      <c r="AY318" s="1"/>
      <c r="AZ318" s="1"/>
      <c r="BA318" s="153"/>
      <c r="BB318" s="153"/>
    </row>
    <row r="319" spans="43:54" ht="46.5" customHeight="1">
      <c r="AQ319" s="152"/>
      <c r="AR319" s="1"/>
      <c r="AS319" s="1"/>
      <c r="AT319" s="1"/>
      <c r="AU319" s="1"/>
      <c r="AV319" s="1"/>
      <c r="AW319" s="1"/>
      <c r="AX319" s="152"/>
      <c r="AY319" s="1"/>
      <c r="AZ319" s="1"/>
      <c r="BA319" s="153"/>
      <c r="BB319" s="153"/>
    </row>
    <row r="320" spans="43:54" ht="46.5" customHeight="1">
      <c r="AQ320" s="152"/>
      <c r="AR320" s="1"/>
      <c r="AS320" s="1"/>
      <c r="AT320" s="1"/>
      <c r="AU320" s="1"/>
      <c r="AV320" s="1"/>
      <c r="AW320" s="1"/>
      <c r="AX320" s="152"/>
      <c r="AY320" s="1"/>
      <c r="AZ320" s="1"/>
      <c r="BA320" s="153"/>
      <c r="BB320" s="153"/>
    </row>
    <row r="321" spans="43:54" ht="46.5" customHeight="1">
      <c r="AQ321" s="152"/>
      <c r="AR321" s="1"/>
      <c r="AS321" s="1"/>
      <c r="AT321" s="1"/>
      <c r="AU321" s="1"/>
      <c r="AV321" s="1"/>
      <c r="AW321" s="1"/>
      <c r="AX321" s="152"/>
      <c r="AY321" s="1"/>
      <c r="AZ321" s="1"/>
      <c r="BA321" s="153"/>
      <c r="BB321" s="153"/>
    </row>
    <row r="322" spans="43:54" ht="46.5" customHeight="1">
      <c r="AQ322" s="152"/>
      <c r="AR322" s="1"/>
      <c r="AS322" s="1"/>
      <c r="AT322" s="1"/>
      <c r="AU322" s="1"/>
      <c r="AV322" s="1"/>
      <c r="AW322" s="1"/>
      <c r="AX322" s="152"/>
      <c r="AY322" s="1"/>
      <c r="AZ322" s="1"/>
      <c r="BA322" s="153"/>
      <c r="BB322" s="153"/>
    </row>
    <row r="323" spans="43:54" ht="46.5" customHeight="1">
      <c r="AQ323" s="152"/>
      <c r="AR323" s="1"/>
      <c r="AS323" s="1"/>
      <c r="AT323" s="1"/>
      <c r="AU323" s="1"/>
      <c r="AV323" s="1"/>
      <c r="AW323" s="1"/>
      <c r="AX323" s="152"/>
      <c r="AY323" s="1"/>
      <c r="AZ323" s="1"/>
      <c r="BA323" s="153"/>
      <c r="BB323" s="153"/>
    </row>
    <row r="324" spans="43:54" ht="46.5" customHeight="1">
      <c r="AQ324" s="152"/>
      <c r="AR324" s="1"/>
      <c r="AS324" s="1"/>
      <c r="AT324" s="1"/>
      <c r="AU324" s="1"/>
      <c r="AV324" s="1"/>
      <c r="AW324" s="1"/>
      <c r="AX324" s="152"/>
      <c r="AY324" s="1"/>
      <c r="AZ324" s="1"/>
      <c r="BA324" s="153"/>
      <c r="BB324" s="153"/>
    </row>
    <row r="325" spans="43:54" ht="46.5" customHeight="1">
      <c r="AQ325" s="152"/>
      <c r="AR325" s="1"/>
      <c r="AS325" s="1"/>
      <c r="AT325" s="1"/>
      <c r="AU325" s="1"/>
      <c r="AV325" s="1"/>
      <c r="AW325" s="1"/>
      <c r="AX325" s="152"/>
      <c r="AY325" s="1"/>
      <c r="AZ325" s="1"/>
      <c r="BA325" s="153"/>
      <c r="BB325" s="153"/>
    </row>
    <row r="326" spans="43:54" ht="46.5" customHeight="1">
      <c r="AQ326" s="152"/>
      <c r="AR326" s="1"/>
      <c r="AS326" s="1"/>
      <c r="AT326" s="1"/>
      <c r="AU326" s="1"/>
      <c r="AV326" s="1"/>
      <c r="AW326" s="1"/>
      <c r="AX326" s="152"/>
      <c r="AY326" s="1"/>
      <c r="AZ326" s="1"/>
      <c r="BA326" s="153"/>
      <c r="BB326" s="153"/>
    </row>
    <row r="327" spans="43:54" ht="46.5" customHeight="1">
      <c r="AQ327" s="152"/>
      <c r="AR327" s="1"/>
      <c r="AS327" s="1"/>
      <c r="AT327" s="1"/>
      <c r="AU327" s="1"/>
      <c r="AV327" s="1"/>
      <c r="AW327" s="1"/>
      <c r="AX327" s="152"/>
      <c r="AY327" s="1"/>
      <c r="AZ327" s="1"/>
      <c r="BA327" s="153"/>
      <c r="BB327" s="153"/>
    </row>
    <row r="328" spans="43:54" ht="46.5" customHeight="1">
      <c r="AQ328" s="152"/>
      <c r="AR328" s="1"/>
      <c r="AS328" s="1"/>
      <c r="AT328" s="1"/>
      <c r="AU328" s="1"/>
      <c r="AV328" s="1"/>
      <c r="AW328" s="1"/>
      <c r="AX328" s="152"/>
      <c r="AY328" s="1"/>
      <c r="AZ328" s="1"/>
      <c r="BA328" s="153"/>
      <c r="BB328" s="153"/>
    </row>
    <row r="329" spans="43:54" ht="46.5" customHeight="1">
      <c r="AQ329" s="152"/>
      <c r="AR329" s="1"/>
      <c r="AS329" s="1"/>
      <c r="AT329" s="1"/>
      <c r="AU329" s="1"/>
      <c r="AV329" s="1"/>
      <c r="AW329" s="1"/>
      <c r="AX329" s="152"/>
      <c r="AY329" s="1"/>
      <c r="AZ329" s="1"/>
      <c r="BA329" s="153"/>
      <c r="BB329" s="153"/>
    </row>
    <row r="330" spans="43:54" ht="46.5" customHeight="1">
      <c r="AQ330" s="152"/>
      <c r="AR330" s="1"/>
      <c r="AS330" s="1"/>
      <c r="AT330" s="1"/>
      <c r="AU330" s="1"/>
      <c r="AV330" s="1"/>
      <c r="AW330" s="1"/>
      <c r="AX330" s="152"/>
      <c r="AY330" s="1"/>
      <c r="AZ330" s="1"/>
      <c r="BA330" s="153"/>
      <c r="BB330" s="153"/>
    </row>
    <row r="331" spans="43:54" ht="46.5" customHeight="1">
      <c r="AQ331" s="152"/>
      <c r="AR331" s="1"/>
      <c r="AS331" s="1"/>
      <c r="AT331" s="1"/>
      <c r="AU331" s="1"/>
      <c r="AV331" s="1"/>
      <c r="AW331" s="1"/>
      <c r="AX331" s="152"/>
      <c r="AY331" s="1"/>
      <c r="AZ331" s="1"/>
      <c r="BA331" s="153"/>
      <c r="BB331" s="153"/>
    </row>
    <row r="332" spans="43:54" ht="46.5" customHeight="1">
      <c r="AQ332" s="152"/>
      <c r="AR332" s="1"/>
      <c r="AS332" s="1"/>
      <c r="AT332" s="1"/>
      <c r="AU332" s="1"/>
      <c r="AV332" s="1"/>
      <c r="AW332" s="1"/>
      <c r="AX332" s="152"/>
      <c r="AY332" s="1"/>
      <c r="AZ332" s="1"/>
      <c r="BA332" s="153"/>
      <c r="BB332" s="153"/>
    </row>
    <row r="333" spans="43:54" ht="46.5" customHeight="1">
      <c r="AQ333" s="152"/>
      <c r="AR333" s="1"/>
      <c r="AS333" s="1"/>
      <c r="AT333" s="1"/>
      <c r="AU333" s="1"/>
      <c r="AV333" s="1"/>
      <c r="AW333" s="1"/>
      <c r="AX333" s="152"/>
      <c r="AY333" s="1"/>
      <c r="AZ333" s="1"/>
      <c r="BA333" s="153"/>
      <c r="BB333" s="153"/>
    </row>
    <row r="334" spans="43:54" ht="46.5" customHeight="1">
      <c r="AQ334" s="152"/>
      <c r="AR334" s="1"/>
      <c r="AS334" s="1"/>
      <c r="AT334" s="1"/>
      <c r="AU334" s="1"/>
      <c r="AV334" s="1"/>
      <c r="AW334" s="1"/>
      <c r="AX334" s="152"/>
      <c r="AY334" s="1"/>
      <c r="AZ334" s="1"/>
      <c r="BA334" s="153"/>
      <c r="BB334" s="153"/>
    </row>
    <row r="335" spans="43:54" ht="46.5" customHeight="1">
      <c r="AQ335" s="152"/>
      <c r="AR335" s="1"/>
      <c r="AS335" s="1"/>
      <c r="AT335" s="1"/>
      <c r="AU335" s="1"/>
      <c r="AV335" s="1"/>
      <c r="AW335" s="1"/>
      <c r="AX335" s="152"/>
      <c r="AY335" s="1"/>
      <c r="AZ335" s="1"/>
      <c r="BA335" s="153"/>
      <c r="BB335" s="153"/>
    </row>
    <row r="336" spans="43:54" ht="46.5" customHeight="1">
      <c r="AQ336" s="152"/>
      <c r="AR336" s="1"/>
      <c r="AS336" s="1"/>
      <c r="AT336" s="1"/>
      <c r="AU336" s="1"/>
      <c r="AV336" s="1"/>
      <c r="AW336" s="1"/>
      <c r="AX336" s="152"/>
      <c r="AY336" s="1"/>
      <c r="AZ336" s="1"/>
      <c r="BA336" s="153"/>
      <c r="BB336" s="153"/>
    </row>
    <row r="337" spans="43:54" ht="46.5" customHeight="1">
      <c r="AQ337" s="152"/>
      <c r="AR337" s="1"/>
      <c r="AS337" s="1"/>
      <c r="AT337" s="1"/>
      <c r="AU337" s="1"/>
      <c r="AV337" s="1"/>
      <c r="AW337" s="1"/>
      <c r="AX337" s="152"/>
      <c r="AY337" s="1"/>
      <c r="AZ337" s="1"/>
      <c r="BA337" s="153"/>
      <c r="BB337" s="153"/>
    </row>
    <row r="338" spans="43:54" ht="46.5" customHeight="1">
      <c r="AQ338" s="152"/>
      <c r="AR338" s="1"/>
      <c r="AS338" s="1"/>
      <c r="AT338" s="1"/>
      <c r="AU338" s="1"/>
      <c r="AV338" s="1"/>
      <c r="AW338" s="1"/>
      <c r="AX338" s="152"/>
      <c r="AY338" s="1"/>
      <c r="AZ338" s="1"/>
      <c r="BA338" s="153"/>
      <c r="BB338" s="153"/>
    </row>
    <row r="339" spans="43:54" ht="46.5" customHeight="1">
      <c r="AQ339" s="152"/>
      <c r="AR339" s="1"/>
      <c r="AS339" s="1"/>
      <c r="AT339" s="1"/>
      <c r="AU339" s="1"/>
      <c r="AV339" s="1"/>
      <c r="AW339" s="1"/>
      <c r="AX339" s="152"/>
      <c r="AY339" s="1"/>
      <c r="AZ339" s="1"/>
      <c r="BA339" s="153"/>
      <c r="BB339" s="153"/>
    </row>
    <row r="340" spans="43:54" ht="46.5" customHeight="1">
      <c r="AQ340" s="152"/>
      <c r="AR340" s="1"/>
      <c r="AS340" s="1"/>
      <c r="AT340" s="1"/>
      <c r="AU340" s="1"/>
      <c r="AV340" s="1"/>
      <c r="AW340" s="1"/>
      <c r="AX340" s="152"/>
      <c r="AY340" s="1"/>
      <c r="AZ340" s="1"/>
      <c r="BA340" s="153"/>
      <c r="BB340" s="153"/>
    </row>
    <row r="341" spans="43:54" ht="46.5" customHeight="1">
      <c r="AQ341" s="152"/>
      <c r="AR341" s="1"/>
      <c r="AS341" s="1"/>
      <c r="AT341" s="1"/>
      <c r="AU341" s="1"/>
      <c r="AV341" s="1"/>
      <c r="AW341" s="1"/>
      <c r="AX341" s="152"/>
      <c r="AY341" s="1"/>
      <c r="AZ341" s="1"/>
      <c r="BA341" s="153"/>
      <c r="BB341" s="153"/>
    </row>
    <row r="342" spans="43:54" ht="46.5" customHeight="1">
      <c r="AQ342" s="152"/>
      <c r="AR342" s="1"/>
      <c r="AS342" s="1"/>
      <c r="AT342" s="1"/>
      <c r="AU342" s="1"/>
      <c r="AV342" s="1"/>
      <c r="AW342" s="1"/>
      <c r="AX342" s="152"/>
      <c r="AY342" s="1"/>
      <c r="AZ342" s="1"/>
      <c r="BA342" s="153"/>
      <c r="BB342" s="153"/>
    </row>
    <row r="343" spans="43:54" ht="46.5" customHeight="1">
      <c r="AQ343" s="152"/>
      <c r="AR343" s="1"/>
      <c r="AS343" s="1"/>
      <c r="AT343" s="1"/>
      <c r="AU343" s="1"/>
      <c r="AV343" s="1"/>
      <c r="AW343" s="1"/>
      <c r="AX343" s="152"/>
      <c r="AY343" s="1"/>
      <c r="AZ343" s="1"/>
      <c r="BA343" s="153"/>
      <c r="BB343" s="153"/>
    </row>
    <row r="344" spans="43:54" ht="46.5" customHeight="1">
      <c r="AQ344" s="152"/>
      <c r="AR344" s="1"/>
      <c r="AS344" s="1"/>
      <c r="AT344" s="1"/>
      <c r="AU344" s="1"/>
      <c r="AV344" s="1"/>
      <c r="AW344" s="1"/>
      <c r="AX344" s="152"/>
      <c r="AY344" s="1"/>
      <c r="AZ344" s="1"/>
      <c r="BA344" s="153"/>
      <c r="BB344" s="153"/>
    </row>
    <row r="345" spans="43:54" ht="46.5" customHeight="1">
      <c r="AQ345" s="152"/>
      <c r="AR345" s="1"/>
      <c r="AS345" s="1"/>
      <c r="AT345" s="1"/>
      <c r="AU345" s="1"/>
      <c r="AV345" s="1"/>
      <c r="AW345" s="1"/>
      <c r="AX345" s="152"/>
      <c r="AY345" s="1"/>
      <c r="AZ345" s="1"/>
      <c r="BA345" s="153"/>
      <c r="BB345" s="153"/>
    </row>
    <row r="346" spans="43:54" ht="46.5" customHeight="1">
      <c r="AQ346" s="152"/>
      <c r="AR346" s="1"/>
      <c r="AS346" s="1"/>
      <c r="AT346" s="1"/>
      <c r="AU346" s="1"/>
      <c r="AV346" s="1"/>
      <c r="AW346" s="1"/>
      <c r="AX346" s="152"/>
      <c r="AY346" s="1"/>
      <c r="AZ346" s="1"/>
      <c r="BA346" s="153"/>
      <c r="BB346" s="153"/>
    </row>
    <row r="347" spans="43:54" ht="46.5" customHeight="1">
      <c r="AQ347" s="152"/>
      <c r="AR347" s="1"/>
      <c r="AS347" s="1"/>
      <c r="AT347" s="1"/>
      <c r="AU347" s="1"/>
      <c r="AV347" s="1"/>
      <c r="AW347" s="1"/>
      <c r="AX347" s="152"/>
      <c r="AY347" s="1"/>
      <c r="AZ347" s="1"/>
      <c r="BA347" s="153"/>
      <c r="BB347" s="153"/>
    </row>
    <row r="348" spans="43:54" ht="46.5" customHeight="1">
      <c r="AQ348" s="152"/>
      <c r="AR348" s="1"/>
      <c r="AS348" s="1"/>
      <c r="AT348" s="1"/>
      <c r="AU348" s="1"/>
      <c r="AV348" s="1"/>
      <c r="AW348" s="1"/>
      <c r="AX348" s="152"/>
      <c r="AY348" s="1"/>
      <c r="AZ348" s="1"/>
      <c r="BA348" s="153"/>
      <c r="BB348" s="153"/>
    </row>
    <row r="349" spans="43:54" ht="46.5" customHeight="1">
      <c r="AQ349" s="152"/>
      <c r="AR349" s="1"/>
      <c r="AS349" s="1"/>
      <c r="AT349" s="1"/>
      <c r="AU349" s="1"/>
      <c r="AV349" s="1"/>
      <c r="AW349" s="1"/>
      <c r="AX349" s="152"/>
      <c r="AY349" s="1"/>
      <c r="AZ349" s="1"/>
      <c r="BA349" s="153"/>
      <c r="BB349" s="153"/>
    </row>
    <row r="350" spans="43:54" ht="46.5" customHeight="1">
      <c r="AQ350" s="152"/>
      <c r="AR350" s="1"/>
      <c r="AS350" s="1"/>
      <c r="AT350" s="1"/>
      <c r="AU350" s="1"/>
      <c r="AV350" s="1"/>
      <c r="AW350" s="1"/>
      <c r="AX350" s="152"/>
      <c r="AY350" s="1"/>
      <c r="AZ350" s="1"/>
      <c r="BA350" s="153"/>
      <c r="BB350" s="153"/>
    </row>
    <row r="351" spans="43:54" ht="46.5" customHeight="1">
      <c r="AQ351" s="152"/>
      <c r="AR351" s="1"/>
      <c r="AS351" s="1"/>
      <c r="AT351" s="1"/>
      <c r="AU351" s="1"/>
      <c r="AV351" s="1"/>
      <c r="AW351" s="1"/>
      <c r="AX351" s="152"/>
      <c r="AY351" s="1"/>
      <c r="AZ351" s="1"/>
      <c r="BA351" s="153"/>
      <c r="BB351" s="153"/>
    </row>
    <row r="352" spans="43:54" ht="46.5" customHeight="1">
      <c r="AQ352" s="152"/>
      <c r="AR352" s="1"/>
      <c r="AS352" s="1"/>
      <c r="AT352" s="1"/>
      <c r="AU352" s="1"/>
      <c r="AV352" s="1"/>
      <c r="AW352" s="1"/>
      <c r="AX352" s="152"/>
      <c r="AY352" s="1"/>
      <c r="AZ352" s="1"/>
      <c r="BA352" s="153"/>
      <c r="BB352" s="153"/>
    </row>
    <row r="353" spans="43:54" ht="46.5" customHeight="1">
      <c r="AQ353" s="152"/>
      <c r="AR353" s="1"/>
      <c r="AS353" s="1"/>
      <c r="AT353" s="1"/>
      <c r="AU353" s="1"/>
      <c r="AV353" s="1"/>
      <c r="AW353" s="1"/>
      <c r="AX353" s="152"/>
      <c r="AY353" s="1"/>
      <c r="AZ353" s="1"/>
      <c r="BA353" s="153"/>
      <c r="BB353" s="153"/>
    </row>
    <row r="354" spans="43:54" ht="46.5" customHeight="1">
      <c r="AQ354" s="152"/>
      <c r="AR354" s="1"/>
      <c r="AS354" s="1"/>
      <c r="AT354" s="1"/>
      <c r="AU354" s="1"/>
      <c r="AV354" s="1"/>
      <c r="AW354" s="1"/>
      <c r="AX354" s="152"/>
      <c r="AY354" s="1"/>
      <c r="AZ354" s="1"/>
      <c r="BA354" s="153"/>
      <c r="BB354" s="153"/>
    </row>
    <row r="355" spans="43:54" ht="46.5" customHeight="1">
      <c r="AQ355" s="152"/>
      <c r="AR355" s="1"/>
      <c r="AS355" s="1"/>
      <c r="AT355" s="1"/>
      <c r="AU355" s="1"/>
      <c r="AV355" s="1"/>
      <c r="AW355" s="1"/>
      <c r="AX355" s="152"/>
      <c r="AY355" s="1"/>
      <c r="AZ355" s="1"/>
      <c r="BA355" s="153"/>
      <c r="BB355" s="153"/>
    </row>
    <row r="356" spans="43:54" ht="46.5" customHeight="1">
      <c r="AQ356" s="152"/>
      <c r="AR356" s="1"/>
      <c r="AS356" s="1"/>
      <c r="AT356" s="1"/>
      <c r="AU356" s="1"/>
      <c r="AV356" s="1"/>
      <c r="AW356" s="1"/>
      <c r="AX356" s="152"/>
      <c r="AY356" s="1"/>
      <c r="AZ356" s="1"/>
      <c r="BA356" s="153"/>
      <c r="BB356" s="153"/>
    </row>
    <row r="357" spans="43:54" ht="46.5" customHeight="1">
      <c r="AQ357" s="152"/>
      <c r="AR357" s="1"/>
      <c r="AS357" s="1"/>
      <c r="AT357" s="1"/>
      <c r="AU357" s="1"/>
      <c r="AV357" s="1"/>
      <c r="AW357" s="1"/>
      <c r="AX357" s="152"/>
      <c r="AY357" s="1"/>
      <c r="AZ357" s="1"/>
      <c r="BA357" s="153"/>
      <c r="BB357" s="153"/>
    </row>
    <row r="358" spans="43:54" ht="46.5" customHeight="1">
      <c r="AQ358" s="152"/>
      <c r="AR358" s="1"/>
      <c r="AS358" s="1"/>
      <c r="AT358" s="1"/>
      <c r="AU358" s="1"/>
      <c r="AV358" s="1"/>
      <c r="AW358" s="1"/>
      <c r="AX358" s="152"/>
      <c r="AY358" s="1"/>
      <c r="AZ358" s="1"/>
      <c r="BA358" s="153"/>
      <c r="BB358" s="153"/>
    </row>
    <row r="359" spans="43:54" ht="46.5" customHeight="1">
      <c r="AQ359" s="152"/>
      <c r="AR359" s="1"/>
      <c r="AS359" s="1"/>
      <c r="AT359" s="1"/>
      <c r="AU359" s="1"/>
      <c r="AV359" s="1"/>
      <c r="AW359" s="1"/>
      <c r="AX359" s="152"/>
      <c r="AY359" s="1"/>
      <c r="AZ359" s="1"/>
      <c r="BA359" s="153"/>
      <c r="BB359" s="153"/>
    </row>
    <row r="360" spans="43:54" ht="46.5" customHeight="1">
      <c r="AQ360" s="152"/>
      <c r="AR360" s="1"/>
      <c r="AS360" s="1"/>
      <c r="AT360" s="1"/>
      <c r="AU360" s="1"/>
      <c r="AV360" s="1"/>
      <c r="AW360" s="1"/>
      <c r="AX360" s="152"/>
      <c r="AY360" s="1"/>
      <c r="AZ360" s="1"/>
      <c r="BA360" s="153"/>
      <c r="BB360" s="153"/>
    </row>
    <row r="361" spans="43:54" ht="46.5" customHeight="1">
      <c r="AQ361" s="152"/>
      <c r="AR361" s="1"/>
      <c r="AS361" s="1"/>
      <c r="AT361" s="1"/>
      <c r="AU361" s="1"/>
      <c r="AV361" s="1"/>
      <c r="AW361" s="1"/>
      <c r="AX361" s="152"/>
      <c r="AY361" s="1"/>
      <c r="AZ361" s="1"/>
      <c r="BA361" s="153"/>
      <c r="BB361" s="153"/>
    </row>
    <row r="362" spans="43:54" ht="46.5" customHeight="1">
      <c r="AQ362" s="152"/>
      <c r="AR362" s="1"/>
      <c r="AS362" s="1"/>
      <c r="AT362" s="1"/>
      <c r="AU362" s="1"/>
      <c r="AV362" s="1"/>
      <c r="AW362" s="1"/>
      <c r="AX362" s="152"/>
      <c r="AY362" s="1"/>
      <c r="AZ362" s="1"/>
      <c r="BA362" s="153"/>
      <c r="BB362" s="153"/>
    </row>
    <row r="363" spans="43:54" ht="46.5" customHeight="1">
      <c r="AQ363" s="152"/>
      <c r="AR363" s="1"/>
      <c r="AS363" s="1"/>
      <c r="AT363" s="1"/>
      <c r="AU363" s="1"/>
      <c r="AV363" s="1"/>
      <c r="AW363" s="1"/>
      <c r="AX363" s="152"/>
      <c r="AY363" s="1"/>
      <c r="AZ363" s="1"/>
      <c r="BA363" s="153"/>
      <c r="BB363" s="153"/>
    </row>
    <row r="364" spans="43:54" ht="46.5" customHeight="1">
      <c r="AQ364" s="152"/>
      <c r="AR364" s="1"/>
      <c r="AS364" s="1"/>
      <c r="AT364" s="1"/>
      <c r="AU364" s="1"/>
      <c r="AV364" s="1"/>
      <c r="AW364" s="1"/>
      <c r="AX364" s="152"/>
      <c r="AY364" s="1"/>
      <c r="AZ364" s="1"/>
      <c r="BA364" s="153"/>
      <c r="BB364" s="153"/>
    </row>
    <row r="365" spans="43:54" ht="46.5" customHeight="1">
      <c r="AQ365" s="152"/>
      <c r="AR365" s="1"/>
      <c r="AS365" s="1"/>
      <c r="AT365" s="1"/>
      <c r="AU365" s="1"/>
      <c r="AV365" s="1"/>
      <c r="AW365" s="1"/>
      <c r="AX365" s="152"/>
      <c r="AY365" s="1"/>
      <c r="AZ365" s="1"/>
      <c r="BA365" s="153"/>
      <c r="BB365" s="153"/>
    </row>
    <row r="366" spans="43:54" ht="46.5" customHeight="1">
      <c r="AQ366" s="152"/>
      <c r="AR366" s="1"/>
      <c r="AS366" s="1"/>
      <c r="AT366" s="1"/>
      <c r="AU366" s="1"/>
      <c r="AV366" s="1"/>
      <c r="AW366" s="1"/>
      <c r="AX366" s="152"/>
      <c r="AY366" s="1"/>
      <c r="AZ366" s="1"/>
      <c r="BA366" s="153"/>
      <c r="BB366" s="153"/>
    </row>
    <row r="367" spans="43:54" ht="46.5" customHeight="1">
      <c r="AQ367" s="152"/>
      <c r="AR367" s="1"/>
      <c r="AS367" s="1"/>
      <c r="AT367" s="1"/>
      <c r="AU367" s="1"/>
      <c r="AV367" s="1"/>
      <c r="AW367" s="1"/>
      <c r="AX367" s="152"/>
      <c r="AY367" s="1"/>
      <c r="AZ367" s="1"/>
      <c r="BA367" s="153"/>
      <c r="BB367" s="153"/>
    </row>
    <row r="368" spans="43:54" ht="46.5" customHeight="1">
      <c r="AQ368" s="152"/>
      <c r="AR368" s="1"/>
      <c r="AS368" s="1"/>
      <c r="AT368" s="1"/>
      <c r="AU368" s="1"/>
      <c r="AV368" s="1"/>
      <c r="AW368" s="1"/>
      <c r="AX368" s="152"/>
      <c r="AY368" s="1"/>
      <c r="AZ368" s="1"/>
      <c r="BA368" s="153"/>
      <c r="BB368" s="153"/>
    </row>
    <row r="369" spans="43:54" ht="46.5" customHeight="1">
      <c r="AQ369" s="152"/>
      <c r="AR369" s="1"/>
      <c r="AS369" s="1"/>
      <c r="AT369" s="1"/>
      <c r="AU369" s="1"/>
      <c r="AV369" s="1"/>
      <c r="AW369" s="1"/>
      <c r="AX369" s="152"/>
      <c r="AY369" s="1"/>
      <c r="AZ369" s="1"/>
      <c r="BA369" s="153"/>
      <c r="BB369" s="153"/>
    </row>
    <row r="370" spans="43:54" ht="46.5" customHeight="1">
      <c r="AQ370" s="152"/>
      <c r="AR370" s="1"/>
      <c r="AS370" s="1"/>
      <c r="AT370" s="1"/>
      <c r="AU370" s="1"/>
      <c r="AV370" s="1"/>
      <c r="AW370" s="1"/>
      <c r="AX370" s="152"/>
      <c r="AY370" s="1"/>
      <c r="AZ370" s="1"/>
      <c r="BA370" s="153"/>
      <c r="BB370" s="153"/>
    </row>
    <row r="371" spans="43:54" ht="46.5" customHeight="1">
      <c r="AQ371" s="152"/>
      <c r="AR371" s="1"/>
      <c r="AS371" s="1"/>
      <c r="AT371" s="1"/>
      <c r="AU371" s="1"/>
      <c r="AV371" s="1"/>
      <c r="AW371" s="1"/>
      <c r="AX371" s="152"/>
      <c r="AY371" s="1"/>
      <c r="AZ371" s="1"/>
      <c r="BA371" s="153"/>
      <c r="BB371" s="153"/>
    </row>
    <row r="372" spans="43:54" ht="46.5" customHeight="1">
      <c r="AQ372" s="152"/>
      <c r="AR372" s="1"/>
      <c r="AS372" s="1"/>
      <c r="AT372" s="1"/>
      <c r="AU372" s="1"/>
      <c r="AV372" s="1"/>
      <c r="AW372" s="1"/>
      <c r="AX372" s="152"/>
      <c r="AY372" s="1"/>
      <c r="AZ372" s="1"/>
      <c r="BA372" s="153"/>
      <c r="BB372" s="153"/>
    </row>
    <row r="373" spans="43:54" ht="46.5" customHeight="1">
      <c r="AQ373" s="152"/>
      <c r="AR373" s="1"/>
      <c r="AS373" s="1"/>
      <c r="AT373" s="1"/>
      <c r="AU373" s="1"/>
      <c r="AV373" s="1"/>
      <c r="AW373" s="1"/>
      <c r="AX373" s="152"/>
      <c r="AY373" s="1"/>
      <c r="AZ373" s="1"/>
      <c r="BA373" s="153"/>
      <c r="BB373" s="153"/>
    </row>
    <row r="374" spans="43:54" ht="46.5" customHeight="1">
      <c r="AQ374" s="152"/>
      <c r="AR374" s="1"/>
      <c r="AS374" s="1"/>
      <c r="AT374" s="1"/>
      <c r="AU374" s="1"/>
      <c r="AV374" s="1"/>
      <c r="AW374" s="1"/>
      <c r="AX374" s="152"/>
      <c r="AY374" s="1"/>
      <c r="AZ374" s="1"/>
      <c r="BA374" s="153"/>
      <c r="BB374" s="153"/>
    </row>
    <row r="375" spans="43:54" ht="46.5" customHeight="1">
      <c r="AQ375" s="152"/>
      <c r="AR375" s="1"/>
      <c r="AS375" s="1"/>
      <c r="AT375" s="1"/>
      <c r="AU375" s="1"/>
      <c r="AV375" s="1"/>
      <c r="AW375" s="1"/>
      <c r="AX375" s="152"/>
      <c r="AY375" s="1"/>
      <c r="AZ375" s="1"/>
      <c r="BA375" s="153"/>
      <c r="BB375" s="153"/>
    </row>
    <row r="376" spans="43:54" ht="46.5" customHeight="1">
      <c r="AQ376" s="152"/>
      <c r="AR376" s="1"/>
      <c r="AS376" s="1"/>
      <c r="AT376" s="1"/>
      <c r="AU376" s="1"/>
      <c r="AV376" s="1"/>
      <c r="AW376" s="1"/>
      <c r="AX376" s="152"/>
      <c r="AY376" s="1"/>
      <c r="AZ376" s="1"/>
      <c r="BA376" s="153"/>
      <c r="BB376" s="153"/>
    </row>
    <row r="377" spans="43:54" ht="46.5" customHeight="1">
      <c r="AQ377" s="152"/>
      <c r="AR377" s="1"/>
      <c r="AS377" s="1"/>
      <c r="AT377" s="1"/>
      <c r="AU377" s="1"/>
      <c r="AV377" s="1"/>
      <c r="AW377" s="1"/>
      <c r="AX377" s="152"/>
      <c r="AY377" s="1"/>
      <c r="AZ377" s="1"/>
      <c r="BA377" s="153"/>
      <c r="BB377" s="153"/>
    </row>
    <row r="378" spans="43:54" ht="46.5" customHeight="1">
      <c r="AQ378" s="152"/>
      <c r="AR378" s="1"/>
      <c r="AS378" s="1"/>
      <c r="AT378" s="1"/>
      <c r="AU378" s="1"/>
      <c r="AV378" s="1"/>
      <c r="AW378" s="1"/>
      <c r="AX378" s="152"/>
      <c r="AY378" s="1"/>
      <c r="AZ378" s="1"/>
      <c r="BA378" s="153"/>
      <c r="BB378" s="153"/>
    </row>
    <row r="379" spans="43:54" ht="46.5" customHeight="1">
      <c r="AQ379" s="152"/>
      <c r="AR379" s="1"/>
      <c r="AS379" s="1"/>
      <c r="AT379" s="1"/>
      <c r="AU379" s="1"/>
      <c r="AV379" s="1"/>
      <c r="AW379" s="1"/>
      <c r="AX379" s="152"/>
      <c r="AY379" s="1"/>
      <c r="AZ379" s="1"/>
      <c r="BA379" s="153"/>
      <c r="BB379" s="153"/>
    </row>
    <row r="380" spans="43:54" ht="46.5" customHeight="1">
      <c r="AQ380" s="152"/>
      <c r="AR380" s="1"/>
      <c r="AS380" s="1"/>
      <c r="AT380" s="1"/>
      <c r="AU380" s="1"/>
      <c r="AV380" s="1"/>
      <c r="AW380" s="1"/>
      <c r="AX380" s="152"/>
      <c r="AY380" s="1"/>
      <c r="AZ380" s="1"/>
      <c r="BA380" s="153"/>
      <c r="BB380" s="153"/>
    </row>
    <row r="381" spans="43:54" ht="46.5" customHeight="1">
      <c r="AQ381" s="152"/>
      <c r="AR381" s="1"/>
      <c r="AS381" s="1"/>
      <c r="AT381" s="1"/>
      <c r="AU381" s="1"/>
      <c r="AV381" s="1"/>
      <c r="AW381" s="1"/>
      <c r="AX381" s="152"/>
      <c r="AY381" s="1"/>
      <c r="AZ381" s="1"/>
      <c r="BA381" s="153"/>
      <c r="BB381" s="153"/>
    </row>
    <row r="382" spans="43:54" ht="46.5" customHeight="1">
      <c r="AQ382" s="152"/>
      <c r="AR382" s="1"/>
      <c r="AS382" s="1"/>
      <c r="AT382" s="1"/>
      <c r="AU382" s="1"/>
      <c r="AV382" s="1"/>
      <c r="AW382" s="1"/>
      <c r="AX382" s="152"/>
      <c r="AY382" s="1"/>
      <c r="AZ382" s="1"/>
      <c r="BA382" s="153"/>
      <c r="BB382" s="153"/>
    </row>
    <row r="383" spans="43:54" ht="46.5" customHeight="1">
      <c r="AQ383" s="152"/>
      <c r="AR383" s="1"/>
      <c r="AS383" s="1"/>
      <c r="AT383" s="1"/>
      <c r="AU383" s="1"/>
      <c r="AV383" s="1"/>
      <c r="AW383" s="1"/>
      <c r="AX383" s="152"/>
      <c r="AY383" s="1"/>
      <c r="AZ383" s="1"/>
      <c r="BA383" s="153"/>
      <c r="BB383" s="153"/>
    </row>
    <row r="384" spans="43:54" ht="46.5" customHeight="1">
      <c r="AQ384" s="152"/>
      <c r="AR384" s="1"/>
      <c r="AS384" s="1"/>
      <c r="AT384" s="1"/>
      <c r="AU384" s="1"/>
      <c r="AV384" s="1"/>
      <c r="AW384" s="1"/>
      <c r="AX384" s="152"/>
      <c r="AY384" s="1"/>
      <c r="AZ384" s="1"/>
      <c r="BA384" s="153"/>
      <c r="BB384" s="153"/>
    </row>
    <row r="385" spans="43:54" ht="46.5" customHeight="1">
      <c r="AQ385" s="152"/>
      <c r="AR385" s="1"/>
      <c r="AS385" s="1"/>
      <c r="AT385" s="1"/>
      <c r="AU385" s="1"/>
      <c r="AV385" s="1"/>
      <c r="AW385" s="1"/>
      <c r="AX385" s="152"/>
      <c r="AY385" s="1"/>
      <c r="AZ385" s="1"/>
      <c r="BA385" s="153"/>
      <c r="BB385" s="153"/>
    </row>
    <row r="386" spans="43:54" ht="46.5" customHeight="1">
      <c r="AQ386" s="152"/>
      <c r="AR386" s="1"/>
      <c r="AS386" s="1"/>
      <c r="AT386" s="1"/>
      <c r="AU386" s="1"/>
      <c r="AV386" s="1"/>
      <c r="AW386" s="1"/>
      <c r="AX386" s="152"/>
      <c r="AY386" s="1"/>
      <c r="AZ386" s="1"/>
      <c r="BA386" s="153"/>
      <c r="BB386" s="153"/>
    </row>
    <row r="387" spans="43:54" ht="46.5" customHeight="1">
      <c r="AQ387" s="152"/>
      <c r="AR387" s="1"/>
      <c r="AS387" s="1"/>
      <c r="AT387" s="1"/>
      <c r="AU387" s="1"/>
      <c r="AV387" s="1"/>
      <c r="AW387" s="1"/>
      <c r="AX387" s="152"/>
      <c r="AY387" s="1"/>
      <c r="AZ387" s="1"/>
      <c r="BA387" s="153"/>
      <c r="BB387" s="153"/>
    </row>
    <row r="388" spans="43:54" ht="46.5" customHeight="1">
      <c r="AQ388" s="152"/>
      <c r="AR388" s="1"/>
      <c r="AS388" s="1"/>
      <c r="AT388" s="1"/>
      <c r="AU388" s="1"/>
      <c r="AV388" s="1"/>
      <c r="AW388" s="1"/>
      <c r="AX388" s="152"/>
      <c r="AY388" s="1"/>
      <c r="AZ388" s="1"/>
      <c r="BA388" s="153"/>
      <c r="BB388" s="153"/>
    </row>
    <row r="389" spans="43:54" ht="46.5" customHeight="1">
      <c r="AQ389" s="152"/>
      <c r="AR389" s="1"/>
      <c r="AS389" s="1"/>
      <c r="AT389" s="1"/>
      <c r="AU389" s="1"/>
      <c r="AV389" s="1"/>
      <c r="AW389" s="1"/>
      <c r="AX389" s="152"/>
      <c r="AY389" s="1"/>
      <c r="AZ389" s="1"/>
      <c r="BA389" s="153"/>
      <c r="BB389" s="153"/>
    </row>
    <row r="390" spans="43:54" ht="46.5" customHeight="1">
      <c r="AQ390" s="152"/>
      <c r="AR390" s="1"/>
      <c r="AS390" s="1"/>
      <c r="AT390" s="1"/>
      <c r="AU390" s="1"/>
      <c r="AV390" s="1"/>
      <c r="AW390" s="1"/>
      <c r="AX390" s="152"/>
      <c r="AY390" s="1"/>
      <c r="AZ390" s="1"/>
      <c r="BA390" s="153"/>
      <c r="BB390" s="153"/>
    </row>
    <row r="391" spans="43:54" ht="46.5" customHeight="1">
      <c r="AQ391" s="152"/>
      <c r="AR391" s="1"/>
      <c r="AS391" s="1"/>
      <c r="AT391" s="1"/>
      <c r="AU391" s="1"/>
      <c r="AV391" s="1"/>
      <c r="AW391" s="1"/>
      <c r="AX391" s="152"/>
      <c r="AY391" s="1"/>
      <c r="AZ391" s="1"/>
      <c r="BA391" s="153"/>
      <c r="BB391" s="153"/>
    </row>
    <row r="392" spans="43:54" ht="46.5" customHeight="1">
      <c r="AQ392" s="152"/>
      <c r="AR392" s="1"/>
      <c r="AS392" s="1"/>
      <c r="AT392" s="1"/>
      <c r="AU392" s="1"/>
      <c r="AV392" s="1"/>
      <c r="AW392" s="1"/>
      <c r="AX392" s="152"/>
      <c r="AY392" s="1"/>
      <c r="AZ392" s="1"/>
      <c r="BA392" s="153"/>
      <c r="BB392" s="153"/>
    </row>
    <row r="393" spans="43:54" ht="46.5" customHeight="1">
      <c r="AQ393" s="152"/>
      <c r="AR393" s="1"/>
      <c r="AS393" s="1"/>
      <c r="AT393" s="1"/>
      <c r="AU393" s="1"/>
      <c r="AV393" s="1"/>
      <c r="AW393" s="1"/>
      <c r="AX393" s="152"/>
      <c r="AY393" s="1"/>
      <c r="AZ393" s="1"/>
      <c r="BA393" s="153"/>
      <c r="BB393" s="153"/>
    </row>
    <row r="394" spans="43:54" ht="46.5" customHeight="1">
      <c r="AQ394" s="152"/>
      <c r="AR394" s="1"/>
      <c r="AS394" s="1"/>
      <c r="AT394" s="1"/>
      <c r="AU394" s="1"/>
      <c r="AV394" s="1"/>
      <c r="AW394" s="1"/>
      <c r="AX394" s="152"/>
      <c r="AY394" s="1"/>
      <c r="AZ394" s="1"/>
      <c r="BA394" s="153"/>
      <c r="BB394" s="153"/>
    </row>
    <row r="395" spans="43:54" ht="46.5" customHeight="1">
      <c r="AQ395" s="152"/>
      <c r="AR395" s="1"/>
      <c r="AS395" s="1"/>
      <c r="AT395" s="1"/>
      <c r="AU395" s="1"/>
      <c r="AV395" s="1"/>
      <c r="AW395" s="1"/>
      <c r="AX395" s="152"/>
      <c r="AY395" s="1"/>
      <c r="AZ395" s="1"/>
      <c r="BA395" s="153"/>
      <c r="BB395" s="153"/>
    </row>
    <row r="396" spans="43:54" ht="46.5" customHeight="1">
      <c r="AQ396" s="152"/>
      <c r="AR396" s="1"/>
      <c r="AS396" s="1"/>
      <c r="AT396" s="1"/>
      <c r="AU396" s="1"/>
      <c r="AV396" s="1"/>
      <c r="AW396" s="1"/>
      <c r="AX396" s="152"/>
      <c r="AY396" s="1"/>
      <c r="AZ396" s="1"/>
      <c r="BA396" s="153"/>
      <c r="BB396" s="153"/>
    </row>
    <row r="397" spans="43:54" ht="46.5" customHeight="1">
      <c r="AQ397" s="152"/>
      <c r="AR397" s="1"/>
      <c r="AS397" s="1"/>
      <c r="AT397" s="1"/>
      <c r="AU397" s="1"/>
      <c r="AV397" s="1"/>
      <c r="AW397" s="1"/>
      <c r="AX397" s="152"/>
      <c r="AY397" s="1"/>
      <c r="AZ397" s="1"/>
      <c r="BA397" s="153"/>
      <c r="BB397" s="153"/>
    </row>
    <row r="398" spans="43:54" ht="46.5" customHeight="1">
      <c r="AQ398" s="152"/>
      <c r="AR398" s="1"/>
      <c r="AS398" s="1"/>
      <c r="AT398" s="1"/>
      <c r="AU398" s="1"/>
      <c r="AV398" s="1"/>
      <c r="AW398" s="1"/>
      <c r="AX398" s="152"/>
      <c r="AY398" s="1"/>
      <c r="AZ398" s="1"/>
      <c r="BA398" s="153"/>
      <c r="BB398" s="153"/>
    </row>
    <row r="399" spans="43:54" ht="46.5" customHeight="1">
      <c r="AQ399" s="152"/>
      <c r="AR399" s="1"/>
      <c r="AS399" s="1"/>
      <c r="AT399" s="1"/>
      <c r="AU399" s="1"/>
      <c r="AV399" s="1"/>
      <c r="AW399" s="1"/>
      <c r="AX399" s="152"/>
      <c r="AY399" s="1"/>
      <c r="AZ399" s="1"/>
      <c r="BA399" s="153"/>
      <c r="BB399" s="153"/>
    </row>
    <row r="400" spans="43:54" ht="46.5" customHeight="1">
      <c r="AQ400" s="152"/>
      <c r="AR400" s="1"/>
      <c r="AS400" s="1"/>
      <c r="AT400" s="1"/>
      <c r="AU400" s="1"/>
      <c r="AV400" s="1"/>
      <c r="AW400" s="1"/>
      <c r="AX400" s="152"/>
      <c r="AY400" s="1"/>
      <c r="AZ400" s="1"/>
      <c r="BA400" s="153"/>
      <c r="BB400" s="153"/>
    </row>
    <row r="401" spans="43:54" ht="46.5" customHeight="1">
      <c r="AQ401" s="152"/>
      <c r="AR401" s="1"/>
      <c r="AS401" s="1"/>
      <c r="AT401" s="1"/>
      <c r="AU401" s="1"/>
      <c r="AV401" s="1"/>
      <c r="AW401" s="1"/>
      <c r="AX401" s="152"/>
      <c r="AY401" s="1"/>
      <c r="AZ401" s="1"/>
      <c r="BA401" s="153"/>
      <c r="BB401" s="153"/>
    </row>
    <row r="402" spans="43:54" ht="46.5" customHeight="1">
      <c r="AQ402" s="152"/>
      <c r="AR402" s="1"/>
      <c r="AS402" s="1"/>
      <c r="AT402" s="1"/>
      <c r="AU402" s="1"/>
      <c r="AV402" s="1"/>
      <c r="AW402" s="1"/>
      <c r="AX402" s="152"/>
      <c r="AY402" s="1"/>
      <c r="AZ402" s="1"/>
      <c r="BA402" s="153"/>
      <c r="BB402" s="153"/>
    </row>
    <row r="403" spans="43:54" ht="46.5" customHeight="1">
      <c r="AQ403" s="152"/>
      <c r="AR403" s="1"/>
      <c r="AS403" s="1"/>
      <c r="AT403" s="1"/>
      <c r="AU403" s="1"/>
      <c r="AV403" s="1"/>
      <c r="AW403" s="1"/>
      <c r="AX403" s="152"/>
      <c r="AY403" s="1"/>
      <c r="AZ403" s="1"/>
      <c r="BA403" s="153"/>
      <c r="BB403" s="153"/>
    </row>
    <row r="404" spans="43:54" ht="46.5" customHeight="1">
      <c r="AQ404" s="152"/>
      <c r="AR404" s="1"/>
      <c r="AS404" s="1"/>
      <c r="AT404" s="1"/>
      <c r="AU404" s="1"/>
      <c r="AV404" s="1"/>
      <c r="AW404" s="1"/>
      <c r="AX404" s="152"/>
      <c r="AY404" s="1"/>
      <c r="AZ404" s="1"/>
      <c r="BA404" s="153"/>
      <c r="BB404" s="153"/>
    </row>
    <row r="405" spans="43:54" ht="46.5" customHeight="1">
      <c r="AQ405" s="152"/>
      <c r="AR405" s="1"/>
      <c r="AS405" s="1"/>
      <c r="AT405" s="1"/>
      <c r="AU405" s="1"/>
      <c r="AV405" s="1"/>
      <c r="AW405" s="1"/>
      <c r="AX405" s="152"/>
      <c r="AY405" s="1"/>
      <c r="AZ405" s="1"/>
      <c r="BA405" s="153"/>
      <c r="BB405" s="153"/>
    </row>
    <row r="406" spans="43:54" ht="46.5" customHeight="1">
      <c r="AQ406" s="152"/>
      <c r="AR406" s="1"/>
      <c r="AS406" s="1"/>
      <c r="AT406" s="1"/>
      <c r="AU406" s="1"/>
      <c r="AV406" s="1"/>
      <c r="AW406" s="1"/>
      <c r="AX406" s="152"/>
      <c r="AY406" s="1"/>
      <c r="AZ406" s="1"/>
      <c r="BA406" s="153"/>
      <c r="BB406" s="153"/>
    </row>
    <row r="407" spans="43:54" ht="46.5" customHeight="1">
      <c r="AQ407" s="152"/>
      <c r="AR407" s="1"/>
      <c r="AS407" s="1"/>
      <c r="AT407" s="1"/>
      <c r="AU407" s="1"/>
      <c r="AV407" s="1"/>
      <c r="AW407" s="1"/>
      <c r="AX407" s="152"/>
      <c r="AY407" s="1"/>
      <c r="AZ407" s="1"/>
      <c r="BA407" s="153"/>
      <c r="BB407" s="153"/>
    </row>
    <row r="408" spans="43:54" ht="46.5" customHeight="1">
      <c r="AQ408" s="152"/>
      <c r="AR408" s="1"/>
      <c r="AS408" s="1"/>
      <c r="AT408" s="1"/>
      <c r="AU408" s="1"/>
      <c r="AV408" s="1"/>
      <c r="AW408" s="1"/>
      <c r="AX408" s="152"/>
      <c r="AY408" s="1"/>
      <c r="AZ408" s="1"/>
      <c r="BA408" s="153"/>
      <c r="BB408" s="153"/>
    </row>
    <row r="409" spans="43:54" ht="46.5" customHeight="1">
      <c r="AQ409" s="152"/>
      <c r="AR409" s="1"/>
      <c r="AS409" s="1"/>
      <c r="AT409" s="1"/>
      <c r="AU409" s="1"/>
      <c r="AV409" s="1"/>
      <c r="AW409" s="1"/>
      <c r="AX409" s="152"/>
      <c r="AY409" s="1"/>
      <c r="AZ409" s="1"/>
      <c r="BA409" s="153"/>
      <c r="BB409" s="153"/>
    </row>
    <row r="410" spans="43:54" ht="46.5" customHeight="1">
      <c r="AQ410" s="152"/>
      <c r="AR410" s="1"/>
      <c r="AS410" s="1"/>
      <c r="AT410" s="1"/>
      <c r="AU410" s="1"/>
      <c r="AV410" s="1"/>
      <c r="AW410" s="1"/>
      <c r="AX410" s="152"/>
      <c r="AY410" s="1"/>
      <c r="AZ410" s="1"/>
      <c r="BA410" s="153"/>
      <c r="BB410" s="153"/>
    </row>
    <row r="411" spans="43:54" ht="46.5" customHeight="1">
      <c r="AQ411" s="152"/>
      <c r="AR411" s="1"/>
      <c r="AS411" s="1"/>
      <c r="AT411" s="1"/>
      <c r="AU411" s="1"/>
      <c r="AV411" s="1"/>
      <c r="AW411" s="1"/>
      <c r="AX411" s="152"/>
      <c r="AY411" s="1"/>
      <c r="AZ411" s="1"/>
      <c r="BA411" s="153"/>
      <c r="BB411" s="153"/>
    </row>
    <row r="412" spans="43:54" ht="46.5" customHeight="1">
      <c r="AQ412" s="152"/>
      <c r="AR412" s="1"/>
      <c r="AS412" s="1"/>
      <c r="AT412" s="1"/>
      <c r="AU412" s="1"/>
      <c r="AV412" s="1"/>
      <c r="AW412" s="1"/>
      <c r="AX412" s="152"/>
      <c r="AY412" s="1"/>
      <c r="AZ412" s="1"/>
      <c r="BA412" s="153"/>
      <c r="BB412" s="153"/>
    </row>
    <row r="413" spans="43:54" ht="46.5" customHeight="1">
      <c r="AQ413" s="152"/>
      <c r="AR413" s="1"/>
      <c r="AS413" s="1"/>
      <c r="AT413" s="1"/>
      <c r="AU413" s="1"/>
      <c r="AV413" s="1"/>
      <c r="AW413" s="1"/>
      <c r="AX413" s="152"/>
      <c r="AY413" s="1"/>
      <c r="AZ413" s="1"/>
      <c r="BA413" s="153"/>
      <c r="BB413" s="153"/>
    </row>
    <row r="414" spans="43:54" ht="46.5" customHeight="1">
      <c r="AQ414" s="152"/>
      <c r="AR414" s="1"/>
      <c r="AS414" s="1"/>
      <c r="AT414" s="1"/>
      <c r="AU414" s="1"/>
      <c r="AV414" s="1"/>
      <c r="AW414" s="1"/>
      <c r="AX414" s="152"/>
      <c r="AY414" s="1"/>
      <c r="AZ414" s="1"/>
      <c r="BA414" s="153"/>
      <c r="BB414" s="153"/>
    </row>
    <row r="415" spans="43:54" ht="46.5" customHeight="1">
      <c r="AQ415" s="152"/>
      <c r="AR415" s="1"/>
      <c r="AS415" s="1"/>
      <c r="AT415" s="1"/>
      <c r="AU415" s="1"/>
      <c r="AV415" s="1"/>
      <c r="AW415" s="1"/>
      <c r="AX415" s="152"/>
      <c r="AY415" s="1"/>
      <c r="AZ415" s="1"/>
      <c r="BA415" s="153"/>
      <c r="BB415" s="153"/>
    </row>
    <row r="416" spans="43:54" ht="46.5" customHeight="1">
      <c r="AQ416" s="152"/>
      <c r="AR416" s="1"/>
      <c r="AS416" s="1"/>
      <c r="AT416" s="1"/>
      <c r="AU416" s="1"/>
      <c r="AV416" s="1"/>
      <c r="AW416" s="1"/>
      <c r="AX416" s="152"/>
      <c r="AY416" s="1"/>
      <c r="AZ416" s="1"/>
      <c r="BA416" s="153"/>
      <c r="BB416" s="153"/>
    </row>
    <row r="417" spans="43:54" ht="46.5" customHeight="1">
      <c r="AQ417" s="152"/>
      <c r="AR417" s="1"/>
      <c r="AS417" s="1"/>
      <c r="AT417" s="1"/>
      <c r="AU417" s="1"/>
      <c r="AV417" s="1"/>
      <c r="AW417" s="1"/>
      <c r="AX417" s="152"/>
      <c r="AY417" s="1"/>
      <c r="AZ417" s="1"/>
      <c r="BA417" s="153"/>
      <c r="BB417" s="153"/>
    </row>
    <row r="418" spans="43:54" ht="46.5" customHeight="1">
      <c r="AQ418" s="152"/>
      <c r="AR418" s="1"/>
      <c r="AS418" s="1"/>
      <c r="AT418" s="1"/>
      <c r="AU418" s="1"/>
      <c r="AV418" s="1"/>
      <c r="AW418" s="1"/>
      <c r="AX418" s="152"/>
      <c r="AY418" s="1"/>
      <c r="AZ418" s="1"/>
      <c r="BA418" s="153"/>
      <c r="BB418" s="153"/>
    </row>
    <row r="419" spans="43:54" ht="46.5" customHeight="1">
      <c r="AQ419" s="152"/>
      <c r="AR419" s="1"/>
      <c r="AS419" s="1"/>
      <c r="AT419" s="1"/>
      <c r="AU419" s="1"/>
      <c r="AV419" s="1"/>
      <c r="AW419" s="1"/>
      <c r="AX419" s="152"/>
      <c r="AY419" s="1"/>
      <c r="AZ419" s="1"/>
      <c r="BA419" s="153"/>
      <c r="BB419" s="153"/>
    </row>
    <row r="420" spans="43:54" ht="46.5" customHeight="1">
      <c r="AQ420" s="152"/>
      <c r="AR420" s="1"/>
      <c r="AS420" s="1"/>
      <c r="AT420" s="1"/>
      <c r="AU420" s="1"/>
      <c r="AV420" s="1"/>
      <c r="AW420" s="1"/>
      <c r="AX420" s="152"/>
      <c r="AY420" s="1"/>
      <c r="AZ420" s="1"/>
      <c r="BA420" s="153"/>
      <c r="BB420" s="153"/>
    </row>
    <row r="421" spans="43:54" ht="46.5" customHeight="1">
      <c r="AQ421" s="152"/>
      <c r="AR421" s="1"/>
      <c r="AS421" s="1"/>
      <c r="AT421" s="1"/>
      <c r="AU421" s="1"/>
      <c r="AV421" s="1"/>
      <c r="AW421" s="1"/>
      <c r="AX421" s="152"/>
      <c r="AY421" s="1"/>
      <c r="AZ421" s="1"/>
      <c r="BA421" s="153"/>
      <c r="BB421" s="153"/>
    </row>
    <row r="422" spans="43:54" ht="46.5" customHeight="1">
      <c r="AQ422" s="152"/>
      <c r="AR422" s="1"/>
      <c r="AS422" s="1"/>
      <c r="AT422" s="1"/>
      <c r="AU422" s="1"/>
      <c r="AV422" s="1"/>
      <c r="AW422" s="1"/>
      <c r="AX422" s="152"/>
      <c r="AY422" s="1"/>
      <c r="AZ422" s="1"/>
      <c r="BA422" s="153"/>
      <c r="BB422" s="153"/>
    </row>
    <row r="423" spans="43:54" ht="46.5" customHeight="1">
      <c r="AQ423" s="152"/>
      <c r="AR423" s="1"/>
      <c r="AS423" s="1"/>
      <c r="AT423" s="1"/>
      <c r="AU423" s="1"/>
      <c r="AV423" s="1"/>
      <c r="AW423" s="1"/>
      <c r="AX423" s="152"/>
      <c r="AY423" s="1"/>
      <c r="AZ423" s="1"/>
      <c r="BA423" s="153"/>
      <c r="BB423" s="153"/>
    </row>
    <row r="424" spans="43:54" ht="46.5" customHeight="1">
      <c r="AQ424" s="152"/>
      <c r="AR424" s="1"/>
      <c r="AS424" s="1"/>
      <c r="AT424" s="1"/>
      <c r="AU424" s="1"/>
      <c r="AV424" s="1"/>
      <c r="AW424" s="1"/>
      <c r="AX424" s="152"/>
      <c r="AY424" s="1"/>
      <c r="AZ424" s="1"/>
      <c r="BA424" s="153"/>
      <c r="BB424" s="153"/>
    </row>
    <row r="425" spans="43:54" ht="46.5" customHeight="1">
      <c r="AQ425" s="152"/>
      <c r="AR425" s="1"/>
      <c r="AS425" s="1"/>
      <c r="AT425" s="1"/>
      <c r="AU425" s="1"/>
      <c r="AV425" s="1"/>
      <c r="AW425" s="1"/>
      <c r="AX425" s="152"/>
      <c r="AY425" s="1"/>
      <c r="AZ425" s="1"/>
      <c r="BA425" s="153"/>
      <c r="BB425" s="153"/>
    </row>
    <row r="426" spans="43:54" ht="46.5" customHeight="1">
      <c r="AQ426" s="152"/>
      <c r="AR426" s="1"/>
      <c r="AS426" s="1"/>
      <c r="AT426" s="1"/>
      <c r="AU426" s="1"/>
      <c r="AV426" s="1"/>
      <c r="AW426" s="1"/>
      <c r="AX426" s="152"/>
      <c r="AY426" s="1"/>
      <c r="AZ426" s="1"/>
      <c r="BA426" s="153"/>
      <c r="BB426" s="153"/>
    </row>
    <row r="427" spans="43:54" ht="46.5" customHeight="1">
      <c r="AQ427" s="152"/>
      <c r="AR427" s="1"/>
      <c r="AS427" s="1"/>
      <c r="AT427" s="1"/>
      <c r="AU427" s="1"/>
      <c r="AV427" s="1"/>
      <c r="AW427" s="1"/>
      <c r="AX427" s="152"/>
      <c r="AY427" s="1"/>
      <c r="AZ427" s="1"/>
      <c r="BA427" s="153"/>
      <c r="BB427" s="153"/>
    </row>
    <row r="428" spans="43:54" ht="46.5" customHeight="1">
      <c r="AQ428" s="152"/>
      <c r="AR428" s="1"/>
      <c r="AS428" s="1"/>
      <c r="AT428" s="1"/>
      <c r="AU428" s="1"/>
      <c r="AV428" s="1"/>
      <c r="AW428" s="1"/>
      <c r="AX428" s="152"/>
      <c r="AY428" s="1"/>
      <c r="AZ428" s="1"/>
      <c r="BA428" s="153"/>
      <c r="BB428" s="153"/>
    </row>
    <row r="429" spans="43:54" ht="46.5" customHeight="1">
      <c r="AQ429" s="152"/>
      <c r="AR429" s="1"/>
      <c r="AS429" s="1"/>
      <c r="AT429" s="1"/>
      <c r="AU429" s="1"/>
      <c r="AV429" s="1"/>
      <c r="AW429" s="1"/>
      <c r="AX429" s="152"/>
      <c r="AY429" s="1"/>
      <c r="AZ429" s="1"/>
      <c r="BA429" s="153"/>
      <c r="BB429" s="153"/>
    </row>
    <row r="430" spans="43:54" ht="46.5" customHeight="1">
      <c r="AQ430" s="152"/>
      <c r="AR430" s="1"/>
      <c r="AS430" s="1"/>
      <c r="AT430" s="1"/>
      <c r="AU430" s="1"/>
      <c r="AV430" s="1"/>
      <c r="AW430" s="1"/>
      <c r="AX430" s="152"/>
      <c r="AY430" s="1"/>
      <c r="AZ430" s="1"/>
      <c r="BA430" s="153"/>
      <c r="BB430" s="153"/>
    </row>
    <row r="431" spans="43:54" ht="46.5" customHeight="1">
      <c r="AQ431" s="152"/>
      <c r="AR431" s="1"/>
      <c r="AS431" s="1"/>
      <c r="AT431" s="1"/>
      <c r="AU431" s="1"/>
      <c r="AV431" s="1"/>
      <c r="AW431" s="1"/>
      <c r="AX431" s="152"/>
      <c r="AY431" s="1"/>
      <c r="AZ431" s="1"/>
      <c r="BA431" s="153"/>
      <c r="BB431" s="153"/>
    </row>
    <row r="432" spans="43:54" ht="46.5" customHeight="1">
      <c r="AQ432" s="152"/>
      <c r="AR432" s="1"/>
      <c r="AS432" s="1"/>
      <c r="AT432" s="1"/>
      <c r="AU432" s="1"/>
      <c r="AV432" s="1"/>
      <c r="AW432" s="1"/>
      <c r="AX432" s="152"/>
      <c r="AY432" s="1"/>
      <c r="AZ432" s="1"/>
      <c r="BA432" s="153"/>
      <c r="BB432" s="153"/>
    </row>
    <row r="433" spans="43:54" ht="46.5" customHeight="1">
      <c r="AQ433" s="152"/>
      <c r="AR433" s="1"/>
      <c r="AS433" s="1"/>
      <c r="AT433" s="1"/>
      <c r="AU433" s="1"/>
      <c r="AV433" s="1"/>
      <c r="AW433" s="1"/>
      <c r="AX433" s="152"/>
      <c r="AY433" s="1"/>
      <c r="AZ433" s="1"/>
      <c r="BA433" s="153"/>
      <c r="BB433" s="153"/>
    </row>
    <row r="434" spans="43:54" ht="46.5" customHeight="1">
      <c r="AQ434" s="152"/>
      <c r="AR434" s="1"/>
      <c r="AS434" s="1"/>
      <c r="AT434" s="1"/>
      <c r="AU434" s="1"/>
      <c r="AV434" s="1"/>
      <c r="AW434" s="1"/>
      <c r="AX434" s="152"/>
      <c r="AY434" s="1"/>
      <c r="AZ434" s="1"/>
      <c r="BA434" s="153"/>
      <c r="BB434" s="153"/>
    </row>
    <row r="435" spans="43:54" ht="46.5" customHeight="1">
      <c r="AQ435" s="152"/>
      <c r="AR435" s="1"/>
      <c r="AS435" s="1"/>
      <c r="AT435" s="1"/>
      <c r="AU435" s="1"/>
      <c r="AV435" s="1"/>
      <c r="AW435" s="1"/>
      <c r="AX435" s="152"/>
      <c r="AY435" s="1"/>
      <c r="AZ435" s="1"/>
      <c r="BA435" s="153"/>
      <c r="BB435" s="153"/>
    </row>
    <row r="436" spans="43:54" ht="46.5" customHeight="1">
      <c r="AQ436" s="152"/>
      <c r="AR436" s="1"/>
      <c r="AS436" s="1"/>
      <c r="AT436" s="1"/>
      <c r="AU436" s="1"/>
      <c r="AV436" s="1"/>
      <c r="AW436" s="1"/>
      <c r="AX436" s="152"/>
      <c r="AY436" s="1"/>
      <c r="AZ436" s="1"/>
      <c r="BA436" s="153"/>
      <c r="BB436" s="153"/>
    </row>
    <row r="437" spans="43:54" ht="46.5" customHeight="1">
      <c r="AQ437" s="152"/>
      <c r="AR437" s="1"/>
      <c r="AS437" s="1"/>
      <c r="AT437" s="1"/>
      <c r="AU437" s="1"/>
      <c r="AV437" s="1"/>
      <c r="AW437" s="1"/>
      <c r="AX437" s="152"/>
      <c r="AY437" s="1"/>
      <c r="AZ437" s="1"/>
      <c r="BA437" s="153"/>
      <c r="BB437" s="153"/>
    </row>
    <row r="438" spans="43:54" ht="46.5" customHeight="1">
      <c r="AQ438" s="152"/>
      <c r="AR438" s="1"/>
      <c r="AS438" s="1"/>
      <c r="AT438" s="1"/>
      <c r="AU438" s="1"/>
      <c r="AV438" s="1"/>
      <c r="AW438" s="1"/>
      <c r="AX438" s="152"/>
      <c r="AY438" s="1"/>
      <c r="AZ438" s="1"/>
      <c r="BA438" s="153"/>
      <c r="BB438" s="153"/>
    </row>
    <row r="439" spans="43:54" ht="46.5" customHeight="1">
      <c r="AQ439" s="152"/>
      <c r="AR439" s="1"/>
      <c r="AS439" s="1"/>
      <c r="AT439" s="1"/>
      <c r="AU439" s="1"/>
      <c r="AV439" s="1"/>
      <c r="AW439" s="1"/>
      <c r="AX439" s="152"/>
      <c r="AY439" s="1"/>
      <c r="AZ439" s="1"/>
      <c r="BA439" s="153"/>
      <c r="BB439" s="153"/>
    </row>
    <row r="440" spans="43:54" ht="46.5" customHeight="1">
      <c r="AQ440" s="152"/>
      <c r="AR440" s="1"/>
      <c r="AS440" s="1"/>
      <c r="AT440" s="1"/>
      <c r="AU440" s="1"/>
      <c r="AV440" s="1"/>
      <c r="AW440" s="1"/>
      <c r="AX440" s="152"/>
      <c r="AY440" s="1"/>
      <c r="AZ440" s="1"/>
      <c r="BA440" s="153"/>
      <c r="BB440" s="153"/>
    </row>
    <row r="441" spans="43:54" ht="46.5" customHeight="1">
      <c r="AQ441" s="152"/>
      <c r="AR441" s="1"/>
      <c r="AS441" s="1"/>
      <c r="AT441" s="1"/>
      <c r="AU441" s="1"/>
      <c r="AV441" s="1"/>
      <c r="AW441" s="1"/>
      <c r="AX441" s="152"/>
      <c r="AY441" s="1"/>
      <c r="AZ441" s="1"/>
      <c r="BA441" s="153"/>
      <c r="BB441" s="153"/>
    </row>
    <row r="442" spans="43:54" ht="46.5" customHeight="1">
      <c r="AQ442" s="152"/>
      <c r="AR442" s="1"/>
      <c r="AS442" s="1"/>
      <c r="AT442" s="1"/>
      <c r="AU442" s="1"/>
      <c r="AV442" s="1"/>
      <c r="AW442" s="1"/>
      <c r="AX442" s="152"/>
      <c r="AY442" s="1"/>
      <c r="AZ442" s="1"/>
      <c r="BA442" s="153"/>
      <c r="BB442" s="153"/>
    </row>
    <row r="443" spans="43:54" ht="46.5" customHeight="1">
      <c r="AQ443" s="152"/>
      <c r="AR443" s="1"/>
      <c r="AS443" s="1"/>
      <c r="AT443" s="1"/>
      <c r="AU443" s="1"/>
      <c r="AV443" s="1"/>
      <c r="AW443" s="1"/>
      <c r="AX443" s="152"/>
      <c r="AY443" s="1"/>
      <c r="AZ443" s="1"/>
      <c r="BA443" s="153"/>
      <c r="BB443" s="153"/>
    </row>
    <row r="444" spans="43:54" ht="46.5" customHeight="1">
      <c r="AQ444" s="152"/>
      <c r="AR444" s="1"/>
      <c r="AS444" s="1"/>
      <c r="AT444" s="1"/>
      <c r="AU444" s="1"/>
      <c r="AV444" s="1"/>
      <c r="AW444" s="1"/>
      <c r="AX444" s="152"/>
      <c r="AY444" s="1"/>
      <c r="AZ444" s="1"/>
      <c r="BA444" s="153"/>
      <c r="BB444" s="153"/>
    </row>
    <row r="445" spans="43:54" ht="46.5" customHeight="1">
      <c r="AQ445" s="152"/>
      <c r="AR445" s="1"/>
      <c r="AS445" s="1"/>
      <c r="AT445" s="1"/>
      <c r="AU445" s="1"/>
      <c r="AV445" s="1"/>
      <c r="AW445" s="1"/>
      <c r="AX445" s="152"/>
      <c r="AY445" s="1"/>
      <c r="AZ445" s="1"/>
      <c r="BA445" s="153"/>
      <c r="BB445" s="153"/>
    </row>
    <row r="446" spans="43:54" ht="46.5" customHeight="1">
      <c r="AQ446" s="152"/>
      <c r="AR446" s="1"/>
      <c r="AS446" s="1"/>
      <c r="AT446" s="1"/>
      <c r="AU446" s="1"/>
      <c r="AV446" s="1"/>
      <c r="AW446" s="1"/>
      <c r="AX446" s="152"/>
      <c r="AY446" s="1"/>
      <c r="AZ446" s="1"/>
      <c r="BA446" s="153"/>
      <c r="BB446" s="153"/>
    </row>
    <row r="447" spans="43:54" ht="46.5" customHeight="1">
      <c r="AQ447" s="152"/>
      <c r="AR447" s="1"/>
      <c r="AS447" s="1"/>
      <c r="AT447" s="1"/>
      <c r="AU447" s="1"/>
      <c r="AV447" s="1"/>
      <c r="AW447" s="1"/>
      <c r="AX447" s="152"/>
      <c r="AY447" s="1"/>
      <c r="AZ447" s="1"/>
      <c r="BA447" s="153"/>
      <c r="BB447" s="153"/>
    </row>
    <row r="448" spans="43:54" ht="46.5" customHeight="1">
      <c r="AQ448" s="152"/>
      <c r="AR448" s="1"/>
      <c r="AS448" s="1"/>
      <c r="AT448" s="1"/>
      <c r="AU448" s="1"/>
      <c r="AV448" s="1"/>
      <c r="AW448" s="1"/>
      <c r="AX448" s="152"/>
      <c r="AY448" s="1"/>
      <c r="AZ448" s="1"/>
      <c r="BA448" s="153"/>
      <c r="BB448" s="153"/>
    </row>
    <row r="449" spans="43:54" ht="46.5" customHeight="1">
      <c r="AQ449" s="152"/>
      <c r="AR449" s="1"/>
      <c r="AS449" s="1"/>
      <c r="AT449" s="1"/>
      <c r="AU449" s="1"/>
      <c r="AV449" s="1"/>
      <c r="AW449" s="1"/>
      <c r="AX449" s="152"/>
      <c r="AY449" s="1"/>
      <c r="AZ449" s="1"/>
      <c r="BA449" s="153"/>
      <c r="BB449" s="153"/>
    </row>
    <row r="450" spans="43:54" ht="46.5" customHeight="1">
      <c r="AQ450" s="152"/>
      <c r="AR450" s="1"/>
      <c r="AS450" s="1"/>
      <c r="AT450" s="1"/>
      <c r="AU450" s="1"/>
      <c r="AV450" s="1"/>
      <c r="AW450" s="1"/>
      <c r="AX450" s="152"/>
      <c r="AY450" s="1"/>
      <c r="AZ450" s="1"/>
      <c r="BA450" s="153"/>
      <c r="BB450" s="153"/>
    </row>
    <row r="451" spans="43:54" ht="46.5" customHeight="1">
      <c r="AQ451" s="152"/>
      <c r="AR451" s="1"/>
      <c r="AS451" s="1"/>
      <c r="AT451" s="1"/>
      <c r="AU451" s="1"/>
      <c r="AV451" s="1"/>
      <c r="AW451" s="1"/>
      <c r="AX451" s="152"/>
      <c r="AY451" s="1"/>
      <c r="AZ451" s="1"/>
      <c r="BA451" s="153"/>
      <c r="BB451" s="153"/>
    </row>
    <row r="452" spans="43:54" ht="46.5" customHeight="1">
      <c r="AQ452" s="152"/>
      <c r="AR452" s="1"/>
      <c r="AS452" s="1"/>
      <c r="AT452" s="1"/>
      <c r="AU452" s="1"/>
      <c r="AV452" s="1"/>
      <c r="AW452" s="1"/>
      <c r="AX452" s="152"/>
      <c r="AY452" s="1"/>
      <c r="AZ452" s="1"/>
      <c r="BA452" s="153"/>
      <c r="BB452" s="153"/>
    </row>
    <row r="453" spans="43:54" ht="46.5" customHeight="1">
      <c r="AQ453" s="152"/>
      <c r="AR453" s="1"/>
      <c r="AS453" s="1"/>
      <c r="AT453" s="1"/>
      <c r="AU453" s="1"/>
      <c r="AV453" s="1"/>
      <c r="AW453" s="1"/>
      <c r="AX453" s="152"/>
      <c r="AY453" s="1"/>
      <c r="AZ453" s="1"/>
      <c r="BA453" s="153"/>
      <c r="BB453" s="153"/>
    </row>
    <row r="454" spans="43:54" ht="46.5" customHeight="1">
      <c r="AQ454" s="152"/>
      <c r="AR454" s="1"/>
      <c r="AS454" s="1"/>
      <c r="AT454" s="1"/>
      <c r="AU454" s="1"/>
      <c r="AV454" s="1"/>
      <c r="AW454" s="1"/>
      <c r="AX454" s="152"/>
      <c r="AY454" s="1"/>
      <c r="AZ454" s="1"/>
      <c r="BA454" s="153"/>
      <c r="BB454" s="153"/>
    </row>
    <row r="455" spans="43:54" ht="46.5" customHeight="1">
      <c r="AQ455" s="152"/>
      <c r="AR455" s="1"/>
      <c r="AS455" s="1"/>
      <c r="AT455" s="1"/>
      <c r="AU455" s="1"/>
      <c r="AV455" s="1"/>
      <c r="AW455" s="1"/>
      <c r="AX455" s="152"/>
      <c r="AY455" s="1"/>
      <c r="AZ455" s="1"/>
      <c r="BA455" s="153"/>
      <c r="BB455" s="153"/>
    </row>
    <row r="456" spans="43:54" ht="46.5" customHeight="1">
      <c r="AQ456" s="152"/>
      <c r="AR456" s="1"/>
      <c r="AS456" s="1"/>
      <c r="AT456" s="1"/>
      <c r="AU456" s="1"/>
      <c r="AV456" s="1"/>
      <c r="AW456" s="1"/>
      <c r="AX456" s="152"/>
      <c r="AY456" s="1"/>
      <c r="AZ456" s="1"/>
      <c r="BA456" s="153"/>
      <c r="BB456" s="153"/>
    </row>
    <row r="457" spans="43:54" ht="46.5" customHeight="1">
      <c r="AQ457" s="152"/>
      <c r="AR457" s="1"/>
      <c r="AS457" s="1"/>
      <c r="AT457" s="1"/>
      <c r="AU457" s="1"/>
      <c r="AV457" s="1"/>
      <c r="AW457" s="1"/>
      <c r="AX457" s="152"/>
      <c r="AY457" s="1"/>
      <c r="AZ457" s="1"/>
      <c r="BA457" s="153"/>
      <c r="BB457" s="153"/>
    </row>
    <row r="458" spans="43:54" ht="46.5" customHeight="1">
      <c r="AQ458" s="152"/>
      <c r="AR458" s="1"/>
      <c r="AS458" s="1"/>
      <c r="AT458" s="1"/>
      <c r="AU458" s="1"/>
      <c r="AV458" s="1"/>
      <c r="AW458" s="1"/>
      <c r="AX458" s="152"/>
      <c r="AY458" s="1"/>
      <c r="AZ458" s="1"/>
      <c r="BA458" s="153"/>
      <c r="BB458" s="153"/>
    </row>
    <row r="459" spans="43:54" ht="46.5" customHeight="1">
      <c r="AQ459" s="152"/>
      <c r="AR459" s="1"/>
      <c r="AS459" s="1"/>
      <c r="AT459" s="1"/>
      <c r="AU459" s="1"/>
      <c r="AV459" s="1"/>
      <c r="AW459" s="1"/>
      <c r="AX459" s="152"/>
      <c r="AY459" s="1"/>
      <c r="AZ459" s="1"/>
      <c r="BA459" s="153"/>
      <c r="BB459" s="153"/>
    </row>
    <row r="460" spans="43:54" ht="46.5" customHeight="1">
      <c r="AQ460" s="152"/>
      <c r="AR460" s="1"/>
      <c r="AS460" s="1"/>
      <c r="AT460" s="1"/>
      <c r="AU460" s="1"/>
      <c r="AV460" s="1"/>
      <c r="AW460" s="1"/>
      <c r="AX460" s="152"/>
      <c r="AY460" s="1"/>
      <c r="AZ460" s="1"/>
      <c r="BA460" s="153"/>
      <c r="BB460" s="153"/>
    </row>
    <row r="461" spans="43:54" ht="46.5" customHeight="1">
      <c r="AQ461" s="152"/>
      <c r="AR461" s="1"/>
      <c r="AS461" s="1"/>
      <c r="AT461" s="1"/>
      <c r="AU461" s="1"/>
      <c r="AV461" s="1"/>
      <c r="AW461" s="1"/>
      <c r="AX461" s="152"/>
      <c r="AY461" s="1"/>
      <c r="AZ461" s="1"/>
      <c r="BA461" s="153"/>
      <c r="BB461" s="153"/>
    </row>
    <row r="462" spans="43:54" ht="46.5" customHeight="1">
      <c r="AQ462" s="152"/>
      <c r="AR462" s="1"/>
      <c r="AS462" s="1"/>
      <c r="AT462" s="1"/>
      <c r="AU462" s="1"/>
      <c r="AV462" s="1"/>
      <c r="AW462" s="1"/>
      <c r="AX462" s="152"/>
      <c r="AY462" s="1"/>
      <c r="AZ462" s="1"/>
      <c r="BA462" s="153"/>
      <c r="BB462" s="153"/>
    </row>
    <row r="463" spans="43:54" ht="46.5" customHeight="1">
      <c r="AQ463" s="152"/>
      <c r="AR463" s="1"/>
      <c r="AS463" s="1"/>
      <c r="AT463" s="1"/>
      <c r="AU463" s="1"/>
      <c r="AV463" s="1"/>
      <c r="AW463" s="1"/>
      <c r="AX463" s="152"/>
      <c r="AY463" s="1"/>
      <c r="AZ463" s="1"/>
      <c r="BA463" s="153"/>
      <c r="BB463" s="153"/>
    </row>
    <row r="464" spans="43:54" ht="46.5" customHeight="1">
      <c r="AQ464" s="152"/>
      <c r="AR464" s="1"/>
      <c r="AS464" s="1"/>
      <c r="AT464" s="1"/>
      <c r="AU464" s="1"/>
      <c r="AV464" s="1"/>
      <c r="AW464" s="1"/>
      <c r="AX464" s="152"/>
      <c r="AY464" s="1"/>
      <c r="AZ464" s="1"/>
      <c r="BA464" s="153"/>
      <c r="BB464" s="153"/>
    </row>
    <row r="465" spans="43:54" ht="46.5" customHeight="1">
      <c r="AQ465" s="152"/>
      <c r="AR465" s="1"/>
      <c r="AS465" s="1"/>
      <c r="AT465" s="1"/>
      <c r="AU465" s="1"/>
      <c r="AV465" s="1"/>
      <c r="AW465" s="1"/>
      <c r="AX465" s="152"/>
      <c r="AY465" s="1"/>
      <c r="AZ465" s="1"/>
      <c r="BA465" s="153"/>
      <c r="BB465" s="153"/>
    </row>
    <row r="466" spans="43:54" ht="46.5" customHeight="1">
      <c r="AQ466" s="152"/>
      <c r="AR466" s="1"/>
      <c r="AS466" s="1"/>
      <c r="AT466" s="1"/>
      <c r="AU466" s="1"/>
      <c r="AV466" s="1"/>
      <c r="AW466" s="1"/>
      <c r="AX466" s="152"/>
      <c r="AY466" s="1"/>
      <c r="AZ466" s="1"/>
      <c r="BA466" s="153"/>
      <c r="BB466" s="153"/>
    </row>
    <row r="467" spans="43:54" ht="46.5" customHeight="1">
      <c r="AQ467" s="152"/>
      <c r="AR467" s="1"/>
      <c r="AS467" s="1"/>
      <c r="AT467" s="1"/>
      <c r="AU467" s="1"/>
      <c r="AV467" s="1"/>
      <c r="AW467" s="1"/>
      <c r="AX467" s="152"/>
      <c r="AY467" s="1"/>
      <c r="AZ467" s="1"/>
      <c r="BA467" s="153"/>
      <c r="BB467" s="153"/>
    </row>
    <row r="468" spans="43:54" ht="46.5" customHeight="1">
      <c r="AQ468" s="152"/>
      <c r="AR468" s="1"/>
      <c r="AS468" s="1"/>
      <c r="AT468" s="1"/>
      <c r="AU468" s="1"/>
      <c r="AV468" s="1"/>
      <c r="AW468" s="1"/>
      <c r="AX468" s="152"/>
      <c r="AY468" s="1"/>
      <c r="AZ468" s="1"/>
      <c r="BA468" s="153"/>
      <c r="BB468" s="153"/>
    </row>
    <row r="469" spans="43:54" ht="46.5" customHeight="1">
      <c r="AQ469" s="152"/>
      <c r="AR469" s="1"/>
      <c r="AS469" s="1"/>
      <c r="AT469" s="1"/>
      <c r="AU469" s="1"/>
      <c r="AV469" s="1"/>
      <c r="AW469" s="1"/>
      <c r="AX469" s="152"/>
      <c r="AY469" s="1"/>
      <c r="AZ469" s="1"/>
      <c r="BA469" s="153"/>
      <c r="BB469" s="153"/>
    </row>
    <row r="470" spans="43:54" ht="46.5" customHeight="1">
      <c r="AQ470" s="152"/>
      <c r="AR470" s="1"/>
      <c r="AS470" s="1"/>
      <c r="AT470" s="1"/>
      <c r="AU470" s="1"/>
      <c r="AV470" s="1"/>
      <c r="AW470" s="1"/>
      <c r="AX470" s="152"/>
      <c r="AY470" s="1"/>
      <c r="AZ470" s="1"/>
      <c r="BA470" s="153"/>
      <c r="BB470" s="153"/>
    </row>
    <row r="471" spans="43:54" ht="46.5" customHeight="1">
      <c r="AQ471" s="152"/>
      <c r="AR471" s="1"/>
      <c r="AS471" s="1"/>
      <c r="AT471" s="1"/>
      <c r="AU471" s="1"/>
      <c r="AV471" s="1"/>
      <c r="AW471" s="1"/>
      <c r="AX471" s="152"/>
      <c r="AY471" s="1"/>
      <c r="AZ471" s="1"/>
      <c r="BA471" s="153"/>
      <c r="BB471" s="153"/>
    </row>
    <row r="472" spans="43:54" ht="46.5" customHeight="1">
      <c r="AQ472" s="152"/>
      <c r="AR472" s="1"/>
      <c r="AS472" s="1"/>
      <c r="AT472" s="1"/>
      <c r="AU472" s="1"/>
      <c r="AV472" s="1"/>
      <c r="AW472" s="1"/>
      <c r="AX472" s="152"/>
      <c r="AY472" s="1"/>
      <c r="AZ472" s="1"/>
      <c r="BA472" s="153"/>
      <c r="BB472" s="153"/>
    </row>
    <row r="473" spans="43:54" ht="46.5" customHeight="1">
      <c r="AQ473" s="152"/>
      <c r="AR473" s="1"/>
      <c r="AS473" s="1"/>
      <c r="AT473" s="1"/>
      <c r="AU473" s="1"/>
      <c r="AV473" s="1"/>
      <c r="AW473" s="1"/>
      <c r="AX473" s="152"/>
      <c r="AY473" s="1"/>
      <c r="AZ473" s="1"/>
      <c r="BA473" s="153"/>
      <c r="BB473" s="153"/>
    </row>
    <row r="474" spans="43:54" ht="46.5" customHeight="1">
      <c r="AQ474" s="152"/>
      <c r="AR474" s="1"/>
      <c r="AS474" s="1"/>
      <c r="AT474" s="1"/>
      <c r="AU474" s="1"/>
      <c r="AV474" s="1"/>
      <c r="AW474" s="1"/>
      <c r="AX474" s="152"/>
      <c r="AY474" s="1"/>
      <c r="AZ474" s="1"/>
      <c r="BA474" s="153"/>
      <c r="BB474" s="153"/>
    </row>
    <row r="475" spans="43:54" ht="46.5" customHeight="1">
      <c r="AQ475" s="152"/>
      <c r="AR475" s="1"/>
      <c r="AS475" s="1"/>
      <c r="AT475" s="1"/>
      <c r="AU475" s="1"/>
      <c r="AV475" s="1"/>
      <c r="AW475" s="1"/>
      <c r="AX475" s="152"/>
      <c r="AY475" s="1"/>
      <c r="AZ475" s="1"/>
      <c r="BA475" s="153"/>
      <c r="BB475" s="153"/>
    </row>
    <row r="476" spans="43:54" ht="46.5" customHeight="1">
      <c r="AQ476" s="152"/>
      <c r="AR476" s="1"/>
      <c r="AS476" s="1"/>
      <c r="AT476" s="1"/>
      <c r="AU476" s="1"/>
      <c r="AV476" s="1"/>
      <c r="AW476" s="1"/>
      <c r="AX476" s="152"/>
      <c r="AY476" s="1"/>
      <c r="AZ476" s="1"/>
      <c r="BA476" s="153"/>
      <c r="BB476" s="153"/>
    </row>
    <row r="477" spans="43:54" ht="46.5" customHeight="1">
      <c r="AQ477" s="152"/>
      <c r="AR477" s="1"/>
      <c r="AS477" s="1"/>
      <c r="AT477" s="1"/>
      <c r="AU477" s="1"/>
      <c r="AV477" s="1"/>
      <c r="AW477" s="1"/>
      <c r="AX477" s="152"/>
      <c r="AY477" s="1"/>
      <c r="AZ477" s="1"/>
      <c r="BA477" s="153"/>
      <c r="BB477" s="153"/>
    </row>
    <row r="478" spans="43:54" ht="46.5" customHeight="1">
      <c r="AQ478" s="152"/>
      <c r="AR478" s="1"/>
      <c r="AS478" s="1"/>
      <c r="AT478" s="1"/>
      <c r="AU478" s="1"/>
      <c r="AV478" s="1"/>
      <c r="AW478" s="1"/>
      <c r="AX478" s="152"/>
      <c r="AY478" s="1"/>
      <c r="AZ478" s="1"/>
      <c r="BA478" s="153"/>
      <c r="BB478" s="153"/>
    </row>
    <row r="479" spans="43:54" ht="46.5" customHeight="1">
      <c r="AQ479" s="152"/>
      <c r="AR479" s="1"/>
      <c r="AS479" s="1"/>
      <c r="AT479" s="1"/>
      <c r="AU479" s="1"/>
      <c r="AV479" s="1"/>
      <c r="AW479" s="1"/>
      <c r="AX479" s="152"/>
      <c r="AY479" s="1"/>
      <c r="AZ479" s="1"/>
      <c r="BA479" s="153"/>
      <c r="BB479" s="153"/>
    </row>
    <row r="480" spans="43:54" ht="46.5" customHeight="1">
      <c r="AQ480" s="152"/>
      <c r="AR480" s="1"/>
      <c r="AS480" s="1"/>
      <c r="AT480" s="1"/>
      <c r="AU480" s="1"/>
      <c r="AV480" s="1"/>
      <c r="AW480" s="1"/>
      <c r="AX480" s="152"/>
      <c r="AY480" s="1"/>
      <c r="AZ480" s="1"/>
      <c r="BA480" s="153"/>
      <c r="BB480" s="153"/>
    </row>
    <row r="481" spans="43:54" ht="46.5" customHeight="1">
      <c r="AQ481" s="152"/>
      <c r="AR481" s="1"/>
      <c r="AS481" s="1"/>
      <c r="AT481" s="1"/>
      <c r="AU481" s="1"/>
      <c r="AV481" s="1"/>
      <c r="AW481" s="1"/>
      <c r="AX481" s="152"/>
      <c r="AY481" s="1"/>
      <c r="AZ481" s="1"/>
      <c r="BA481" s="153"/>
      <c r="BB481" s="153"/>
    </row>
    <row r="482" spans="43:54" ht="46.5" customHeight="1">
      <c r="AQ482" s="152"/>
      <c r="AR482" s="1"/>
      <c r="AS482" s="1"/>
      <c r="AT482" s="1"/>
      <c r="AU482" s="1"/>
      <c r="AV482" s="1"/>
      <c r="AW482" s="1"/>
      <c r="AX482" s="152"/>
      <c r="AY482" s="1"/>
      <c r="AZ482" s="1"/>
      <c r="BA482" s="153"/>
      <c r="BB482" s="153"/>
    </row>
    <row r="483" spans="43:54" ht="46.5" customHeight="1">
      <c r="AQ483" s="152"/>
      <c r="AR483" s="1"/>
      <c r="AS483" s="1"/>
      <c r="AT483" s="1"/>
      <c r="AU483" s="1"/>
      <c r="AV483" s="1"/>
      <c r="AW483" s="1"/>
      <c r="AX483" s="152"/>
      <c r="AY483" s="1"/>
      <c r="AZ483" s="1"/>
      <c r="BA483" s="153"/>
      <c r="BB483" s="153"/>
    </row>
    <row r="484" spans="43:54" ht="46.5" customHeight="1">
      <c r="AQ484" s="152"/>
      <c r="AR484" s="1"/>
      <c r="AS484" s="1"/>
      <c r="AT484" s="1"/>
      <c r="AU484" s="1"/>
      <c r="AV484" s="1"/>
      <c r="AW484" s="1"/>
      <c r="AX484" s="152"/>
      <c r="AY484" s="1"/>
      <c r="AZ484" s="1"/>
      <c r="BA484" s="153"/>
      <c r="BB484" s="153"/>
    </row>
    <row r="485" spans="43:54" ht="46.5" customHeight="1">
      <c r="AQ485" s="152"/>
      <c r="AR485" s="1"/>
      <c r="AS485" s="1"/>
      <c r="AT485" s="1"/>
      <c r="AU485" s="1"/>
      <c r="AV485" s="1"/>
      <c r="AW485" s="1"/>
      <c r="AX485" s="152"/>
      <c r="AY485" s="1"/>
      <c r="AZ485" s="1"/>
      <c r="BA485" s="153"/>
      <c r="BB485" s="153"/>
    </row>
    <row r="486" spans="43:54" ht="46.5" customHeight="1">
      <c r="AQ486" s="152"/>
      <c r="AR486" s="1"/>
      <c r="AS486" s="1"/>
      <c r="AT486" s="1"/>
      <c r="AU486" s="1"/>
      <c r="AV486" s="1"/>
      <c r="AW486" s="1"/>
      <c r="AX486" s="152"/>
      <c r="AY486" s="1"/>
      <c r="AZ486" s="1"/>
      <c r="BA486" s="153"/>
      <c r="BB486" s="153"/>
    </row>
    <row r="487" spans="43:54" ht="46.5" customHeight="1">
      <c r="AQ487" s="152"/>
      <c r="AR487" s="1"/>
      <c r="AS487" s="1"/>
      <c r="AT487" s="1"/>
      <c r="AU487" s="1"/>
      <c r="AV487" s="1"/>
      <c r="AW487" s="1"/>
      <c r="AX487" s="152"/>
      <c r="AY487" s="1"/>
      <c r="AZ487" s="1"/>
      <c r="BA487" s="153"/>
      <c r="BB487" s="153"/>
    </row>
    <row r="488" spans="43:54" ht="46.5" customHeight="1">
      <c r="AQ488" s="152"/>
      <c r="AR488" s="1"/>
      <c r="AS488" s="1"/>
      <c r="AT488" s="1"/>
      <c r="AU488" s="1"/>
      <c r="AV488" s="1"/>
      <c r="AW488" s="1"/>
      <c r="AX488" s="152"/>
      <c r="AY488" s="1"/>
      <c r="AZ488" s="1"/>
      <c r="BA488" s="153"/>
      <c r="BB488" s="153"/>
    </row>
    <row r="489" spans="43:54" ht="46.5" customHeight="1">
      <c r="AQ489" s="152"/>
      <c r="AR489" s="1"/>
      <c r="AS489" s="1"/>
      <c r="AT489" s="1"/>
      <c r="AU489" s="1"/>
      <c r="AV489" s="1"/>
      <c r="AW489" s="1"/>
      <c r="AX489" s="152"/>
      <c r="AY489" s="1"/>
      <c r="AZ489" s="1"/>
      <c r="BA489" s="153"/>
      <c r="BB489" s="153"/>
    </row>
    <row r="490" spans="43:54" ht="46.5" customHeight="1">
      <c r="AQ490" s="152"/>
      <c r="AR490" s="1"/>
      <c r="AS490" s="1"/>
      <c r="AT490" s="1"/>
      <c r="AU490" s="1"/>
      <c r="AV490" s="1"/>
      <c r="AW490" s="1"/>
      <c r="AX490" s="152"/>
      <c r="AY490" s="1"/>
      <c r="AZ490" s="1"/>
      <c r="BA490" s="153"/>
      <c r="BB490" s="153"/>
    </row>
    <row r="491" spans="43:54" ht="46.5" customHeight="1">
      <c r="AQ491" s="152"/>
      <c r="AR491" s="1"/>
      <c r="AS491" s="1"/>
      <c r="AT491" s="1"/>
      <c r="AU491" s="1"/>
      <c r="AV491" s="1"/>
      <c r="AW491" s="1"/>
      <c r="AX491" s="152"/>
      <c r="AY491" s="1"/>
      <c r="AZ491" s="1"/>
      <c r="BA491" s="153"/>
      <c r="BB491" s="153"/>
    </row>
    <row r="492" spans="43:54" ht="46.5" customHeight="1">
      <c r="AQ492" s="152"/>
      <c r="AR492" s="1"/>
      <c r="AS492" s="1"/>
      <c r="AT492" s="1"/>
      <c r="AU492" s="1"/>
      <c r="AV492" s="1"/>
      <c r="AW492" s="1"/>
      <c r="AX492" s="152"/>
      <c r="AY492" s="1"/>
      <c r="AZ492" s="1"/>
      <c r="BA492" s="153"/>
      <c r="BB492" s="153"/>
    </row>
    <row r="493" spans="43:54" ht="46.5" customHeight="1">
      <c r="AQ493" s="152"/>
      <c r="AR493" s="1"/>
      <c r="AS493" s="1"/>
      <c r="AT493" s="1"/>
      <c r="AU493" s="1"/>
      <c r="AV493" s="1"/>
      <c r="AW493" s="1"/>
      <c r="AX493" s="152"/>
      <c r="AY493" s="1"/>
      <c r="AZ493" s="1"/>
      <c r="BA493" s="153"/>
      <c r="BB493" s="153"/>
    </row>
    <row r="494" spans="43:54" ht="46.5" customHeight="1">
      <c r="AQ494" s="152"/>
      <c r="AR494" s="1"/>
      <c r="AS494" s="1"/>
      <c r="AT494" s="1"/>
      <c r="AU494" s="1"/>
      <c r="AV494" s="1"/>
      <c r="AW494" s="1"/>
      <c r="AX494" s="152"/>
      <c r="AY494" s="1"/>
      <c r="AZ494" s="1"/>
      <c r="BA494" s="153"/>
      <c r="BB494" s="153"/>
    </row>
    <row r="495" spans="43:54" ht="46.5" customHeight="1">
      <c r="AQ495" s="152"/>
      <c r="AR495" s="1"/>
      <c r="AS495" s="1"/>
      <c r="AT495" s="1"/>
      <c r="AU495" s="1"/>
      <c r="AV495" s="1"/>
      <c r="AW495" s="1"/>
      <c r="AX495" s="152"/>
      <c r="AY495" s="1"/>
      <c r="AZ495" s="1"/>
      <c r="BA495" s="153"/>
      <c r="BB495" s="153"/>
    </row>
    <row r="496" spans="43:54" ht="46.5" customHeight="1">
      <c r="AQ496" s="152"/>
      <c r="AR496" s="1"/>
      <c r="AS496" s="1"/>
      <c r="AT496" s="1"/>
      <c r="AU496" s="1"/>
      <c r="AV496" s="1"/>
      <c r="AW496" s="1"/>
      <c r="AX496" s="152"/>
      <c r="AY496" s="1"/>
      <c r="AZ496" s="1"/>
      <c r="BA496" s="153"/>
      <c r="BB496" s="153"/>
    </row>
    <row r="497" spans="43:54" ht="46.5" customHeight="1">
      <c r="AQ497" s="152"/>
      <c r="AR497" s="1"/>
      <c r="AS497" s="1"/>
      <c r="AT497" s="1"/>
      <c r="AU497" s="1"/>
      <c r="AV497" s="1"/>
      <c r="AW497" s="1"/>
      <c r="AX497" s="152"/>
      <c r="AY497" s="1"/>
      <c r="AZ497" s="1"/>
      <c r="BA497" s="153"/>
      <c r="BB497" s="153"/>
    </row>
    <row r="498" spans="43:54" ht="46.5" customHeight="1">
      <c r="AQ498" s="152"/>
      <c r="AR498" s="1"/>
      <c r="AS498" s="1"/>
      <c r="AT498" s="1"/>
      <c r="AU498" s="1"/>
      <c r="AV498" s="1"/>
      <c r="AW498" s="1"/>
      <c r="AX498" s="152"/>
      <c r="AY498" s="1"/>
      <c r="AZ498" s="1"/>
      <c r="BA498" s="153"/>
      <c r="BB498" s="153"/>
    </row>
    <row r="499" spans="43:54" ht="46.5" customHeight="1">
      <c r="AQ499" s="152"/>
      <c r="AR499" s="1"/>
      <c r="AS499" s="1"/>
      <c r="AT499" s="1"/>
      <c r="AU499" s="1"/>
      <c r="AV499" s="1"/>
      <c r="AW499" s="1"/>
      <c r="AX499" s="152"/>
      <c r="AY499" s="1"/>
      <c r="AZ499" s="1"/>
      <c r="BA499" s="153"/>
      <c r="BB499" s="153"/>
    </row>
    <row r="500" spans="43:54" ht="46.5" customHeight="1">
      <c r="AQ500" s="152"/>
      <c r="AR500" s="1"/>
      <c r="AS500" s="1"/>
      <c r="AT500" s="1"/>
      <c r="AU500" s="1"/>
      <c r="AV500" s="1"/>
      <c r="AW500" s="1"/>
      <c r="AX500" s="152"/>
      <c r="AY500" s="1"/>
      <c r="AZ500" s="1"/>
      <c r="BA500" s="153"/>
      <c r="BB500" s="153"/>
    </row>
    <row r="501" spans="43:54" ht="46.5" customHeight="1">
      <c r="AQ501" s="152"/>
      <c r="AR501" s="1"/>
      <c r="AS501" s="1"/>
      <c r="AT501" s="1"/>
      <c r="AU501" s="1"/>
      <c r="AV501" s="1"/>
      <c r="AW501" s="1"/>
      <c r="AX501" s="152"/>
      <c r="AY501" s="1"/>
      <c r="AZ501" s="1"/>
      <c r="BA501" s="153"/>
      <c r="BB501" s="153"/>
    </row>
    <row r="502" spans="43:54" ht="46.5" customHeight="1">
      <c r="AQ502" s="152"/>
      <c r="AR502" s="1"/>
      <c r="AS502" s="1"/>
      <c r="AT502" s="1"/>
      <c r="AU502" s="1"/>
      <c r="AV502" s="1"/>
      <c r="AW502" s="1"/>
      <c r="AX502" s="152"/>
      <c r="AY502" s="1"/>
      <c r="AZ502" s="1"/>
      <c r="BA502" s="153"/>
      <c r="BB502" s="153"/>
    </row>
    <row r="503" spans="43:54" ht="46.5" customHeight="1">
      <c r="AQ503" s="152"/>
      <c r="AR503" s="1"/>
      <c r="AS503" s="1"/>
      <c r="AT503" s="1"/>
      <c r="AU503" s="1"/>
      <c r="AV503" s="1"/>
      <c r="AW503" s="1"/>
      <c r="AX503" s="152"/>
      <c r="AY503" s="1"/>
      <c r="AZ503" s="1"/>
      <c r="BA503" s="153"/>
      <c r="BB503" s="153"/>
    </row>
    <row r="504" spans="43:54" ht="46.5" customHeight="1">
      <c r="AQ504" s="152"/>
      <c r="AR504" s="1"/>
      <c r="AS504" s="1"/>
      <c r="AT504" s="1"/>
      <c r="AU504" s="1"/>
      <c r="AV504" s="1"/>
      <c r="AW504" s="1"/>
      <c r="AX504" s="152"/>
      <c r="AY504" s="1"/>
      <c r="AZ504" s="1"/>
      <c r="BA504" s="153"/>
      <c r="BB504" s="153"/>
    </row>
    <row r="505" spans="43:54" ht="46.5" customHeight="1">
      <c r="AQ505" s="152"/>
      <c r="AR505" s="1"/>
      <c r="AS505" s="1"/>
      <c r="AT505" s="1"/>
      <c r="AU505" s="1"/>
      <c r="AV505" s="1"/>
      <c r="AW505" s="1"/>
      <c r="AX505" s="152"/>
      <c r="AY505" s="1"/>
      <c r="AZ505" s="1"/>
      <c r="BA505" s="153"/>
      <c r="BB505" s="153"/>
    </row>
    <row r="506" spans="43:54" ht="46.5" customHeight="1">
      <c r="AQ506" s="152"/>
      <c r="AR506" s="1"/>
      <c r="AS506" s="1"/>
      <c r="AT506" s="1"/>
      <c r="AU506" s="1"/>
      <c r="AV506" s="1"/>
      <c r="AW506" s="1"/>
      <c r="AX506" s="152"/>
      <c r="AY506" s="1"/>
      <c r="AZ506" s="1"/>
      <c r="BA506" s="153"/>
      <c r="BB506" s="153"/>
    </row>
    <row r="507" spans="43:54" ht="46.5" customHeight="1">
      <c r="AQ507" s="152"/>
      <c r="AR507" s="1"/>
      <c r="AS507" s="1"/>
      <c r="AT507" s="1"/>
      <c r="AU507" s="1"/>
      <c r="AV507" s="1"/>
      <c r="AW507" s="1"/>
      <c r="AX507" s="152"/>
      <c r="AY507" s="1"/>
      <c r="AZ507" s="1"/>
      <c r="BA507" s="153"/>
      <c r="BB507" s="153"/>
    </row>
    <row r="508" spans="43:54" ht="46.5" customHeight="1">
      <c r="AQ508" s="152"/>
      <c r="AR508" s="1"/>
      <c r="AS508" s="1"/>
      <c r="AT508" s="1"/>
      <c r="AU508" s="1"/>
      <c r="AV508" s="1"/>
      <c r="AW508" s="1"/>
      <c r="AX508" s="152"/>
      <c r="AY508" s="1"/>
      <c r="AZ508" s="1"/>
      <c r="BA508" s="153"/>
      <c r="BB508" s="153"/>
    </row>
    <row r="509" spans="43:54" ht="46.5" customHeight="1">
      <c r="AQ509" s="152"/>
      <c r="AR509" s="1"/>
      <c r="AS509" s="1"/>
      <c r="AT509" s="1"/>
      <c r="AU509" s="1"/>
      <c r="AV509" s="1"/>
      <c r="AW509" s="1"/>
      <c r="AX509" s="152"/>
      <c r="AY509" s="1"/>
      <c r="AZ509" s="1"/>
      <c r="BA509" s="153"/>
      <c r="BB509" s="153"/>
    </row>
    <row r="510" spans="43:54" ht="46.5" customHeight="1">
      <c r="AQ510" s="152"/>
      <c r="AR510" s="1"/>
      <c r="AS510" s="1"/>
      <c r="AT510" s="1"/>
      <c r="AU510" s="1"/>
      <c r="AV510" s="1"/>
      <c r="AW510" s="1"/>
      <c r="AX510" s="152"/>
      <c r="AY510" s="1"/>
      <c r="AZ510" s="1"/>
      <c r="BA510" s="153"/>
      <c r="BB510" s="153"/>
    </row>
    <row r="511" spans="43:54" ht="46.5" customHeight="1">
      <c r="AQ511" s="152"/>
      <c r="AR511" s="1"/>
      <c r="AS511" s="1"/>
      <c r="AT511" s="1"/>
      <c r="AU511" s="1"/>
      <c r="AV511" s="1"/>
      <c r="AW511" s="1"/>
      <c r="AX511" s="152"/>
      <c r="AY511" s="1"/>
      <c r="AZ511" s="1"/>
      <c r="BA511" s="153"/>
      <c r="BB511" s="153"/>
    </row>
    <row r="512" spans="43:54" ht="46.5" customHeight="1">
      <c r="AQ512" s="152"/>
      <c r="AR512" s="1"/>
      <c r="AS512" s="1"/>
      <c r="AT512" s="1"/>
      <c r="AU512" s="1"/>
      <c r="AV512" s="1"/>
      <c r="AW512" s="1"/>
      <c r="AX512" s="152"/>
      <c r="AY512" s="1"/>
      <c r="AZ512" s="1"/>
      <c r="BA512" s="153"/>
      <c r="BB512" s="153"/>
    </row>
    <row r="513" spans="43:54" ht="46.5" customHeight="1">
      <c r="AQ513" s="152"/>
      <c r="AR513" s="1"/>
      <c r="AS513" s="1"/>
      <c r="AT513" s="1"/>
      <c r="AU513" s="1"/>
      <c r="AV513" s="1"/>
      <c r="AW513" s="1"/>
      <c r="AX513" s="152"/>
      <c r="AY513" s="1"/>
      <c r="AZ513" s="1"/>
      <c r="BA513" s="153"/>
      <c r="BB513" s="153"/>
    </row>
    <row r="514" spans="43:54" ht="46.5" customHeight="1">
      <c r="AQ514" s="152"/>
      <c r="AR514" s="1"/>
      <c r="AS514" s="1"/>
      <c r="AT514" s="1"/>
      <c r="AU514" s="1"/>
      <c r="AV514" s="1"/>
      <c r="AW514" s="1"/>
      <c r="AX514" s="152"/>
      <c r="AY514" s="1"/>
      <c r="AZ514" s="1"/>
      <c r="BA514" s="153"/>
      <c r="BB514" s="153"/>
    </row>
    <row r="515" spans="43:54" ht="46.5" customHeight="1">
      <c r="AQ515" s="152"/>
      <c r="AR515" s="1"/>
      <c r="AS515" s="1"/>
      <c r="AT515" s="1"/>
      <c r="AU515" s="1"/>
      <c r="AV515" s="1"/>
      <c r="AW515" s="1"/>
      <c r="AX515" s="152"/>
      <c r="AY515" s="1"/>
      <c r="AZ515" s="1"/>
      <c r="BA515" s="153"/>
      <c r="BB515" s="153"/>
    </row>
    <row r="516" spans="43:54" ht="46.5" customHeight="1">
      <c r="AQ516" s="152"/>
      <c r="AR516" s="1"/>
      <c r="AS516" s="1"/>
      <c r="AT516" s="1"/>
      <c r="AU516" s="1"/>
      <c r="AV516" s="1"/>
      <c r="AW516" s="1"/>
      <c r="AX516" s="152"/>
      <c r="AY516" s="1"/>
      <c r="AZ516" s="1"/>
      <c r="BA516" s="153"/>
      <c r="BB516" s="153"/>
    </row>
    <row r="517" spans="43:54" ht="46.5" customHeight="1">
      <c r="AQ517" s="152"/>
      <c r="AR517" s="1"/>
      <c r="AS517" s="1"/>
      <c r="AT517" s="1"/>
      <c r="AU517" s="1"/>
      <c r="AV517" s="1"/>
      <c r="AW517" s="1"/>
      <c r="AX517" s="152"/>
      <c r="AY517" s="1"/>
      <c r="AZ517" s="1"/>
      <c r="BA517" s="153"/>
      <c r="BB517" s="153"/>
    </row>
    <row r="518" spans="43:54" ht="46.5" customHeight="1">
      <c r="AQ518" s="152"/>
      <c r="AR518" s="1"/>
      <c r="AS518" s="1"/>
      <c r="AT518" s="1"/>
      <c r="AU518" s="1"/>
      <c r="AV518" s="1"/>
      <c r="AW518" s="1"/>
      <c r="AX518" s="152"/>
      <c r="AY518" s="1"/>
      <c r="AZ518" s="1"/>
      <c r="BA518" s="153"/>
      <c r="BB518" s="153"/>
    </row>
    <row r="519" spans="43:54" ht="46.5" customHeight="1">
      <c r="AQ519" s="152"/>
      <c r="AR519" s="1"/>
      <c r="AS519" s="1"/>
      <c r="AT519" s="1"/>
      <c r="AU519" s="1"/>
      <c r="AV519" s="1"/>
      <c r="AW519" s="1"/>
      <c r="AX519" s="152"/>
      <c r="AY519" s="1"/>
      <c r="AZ519" s="1"/>
      <c r="BA519" s="153"/>
      <c r="BB519" s="153"/>
    </row>
    <row r="520" spans="43:54" ht="46.5" customHeight="1">
      <c r="AQ520" s="152"/>
      <c r="AR520" s="1"/>
      <c r="AS520" s="1"/>
      <c r="AT520" s="1"/>
      <c r="AU520" s="1"/>
      <c r="AV520" s="1"/>
      <c r="AW520" s="1"/>
      <c r="AX520" s="152"/>
      <c r="AY520" s="1"/>
      <c r="AZ520" s="1"/>
      <c r="BA520" s="153"/>
      <c r="BB520" s="153"/>
    </row>
    <row r="521" spans="43:54" ht="46.5" customHeight="1">
      <c r="AQ521" s="152"/>
      <c r="AR521" s="1"/>
      <c r="AS521" s="1"/>
      <c r="AT521" s="1"/>
      <c r="AU521" s="1"/>
      <c r="AV521" s="1"/>
      <c r="AW521" s="1"/>
      <c r="AX521" s="152"/>
      <c r="AY521" s="1"/>
      <c r="AZ521" s="1"/>
      <c r="BA521" s="153"/>
      <c r="BB521" s="153"/>
    </row>
    <row r="522" spans="43:54" ht="46.5" customHeight="1">
      <c r="AQ522" s="152"/>
      <c r="AR522" s="1"/>
      <c r="AS522" s="1"/>
      <c r="AT522" s="1"/>
      <c r="AU522" s="1"/>
      <c r="AV522" s="1"/>
      <c r="AW522" s="1"/>
      <c r="AX522" s="152"/>
      <c r="AY522" s="1"/>
      <c r="AZ522" s="1"/>
      <c r="BA522" s="153"/>
      <c r="BB522" s="153"/>
    </row>
    <row r="523" spans="43:54" ht="46.5" customHeight="1">
      <c r="AQ523" s="152"/>
      <c r="AR523" s="1"/>
      <c r="AS523" s="1"/>
      <c r="AT523" s="1"/>
      <c r="AU523" s="1"/>
      <c r="AV523" s="1"/>
      <c r="AW523" s="1"/>
      <c r="AX523" s="152"/>
      <c r="AY523" s="1"/>
      <c r="AZ523" s="1"/>
      <c r="BA523" s="153"/>
      <c r="BB523" s="153"/>
    </row>
    <row r="524" spans="43:54" ht="46.5" customHeight="1">
      <c r="AQ524" s="152"/>
      <c r="AR524" s="1"/>
      <c r="AS524" s="1"/>
      <c r="AT524" s="1"/>
      <c r="AU524" s="1"/>
      <c r="AV524" s="1"/>
      <c r="AW524" s="1"/>
      <c r="AX524" s="152"/>
      <c r="AY524" s="1"/>
      <c r="AZ524" s="1"/>
      <c r="BA524" s="153"/>
      <c r="BB524" s="153"/>
    </row>
    <row r="525" spans="43:54" ht="46.5" customHeight="1">
      <c r="AQ525" s="152"/>
      <c r="AR525" s="1"/>
      <c r="AS525" s="1"/>
      <c r="AT525" s="1"/>
      <c r="AU525" s="1"/>
      <c r="AV525" s="1"/>
      <c r="AW525" s="1"/>
      <c r="AX525" s="152"/>
      <c r="AY525" s="1"/>
      <c r="AZ525" s="1"/>
      <c r="BA525" s="153"/>
      <c r="BB525" s="153"/>
    </row>
    <row r="526" spans="43:54" ht="46.5" customHeight="1">
      <c r="AQ526" s="152"/>
      <c r="AR526" s="1"/>
      <c r="AS526" s="1"/>
      <c r="AT526" s="1"/>
      <c r="AU526" s="1"/>
      <c r="AV526" s="1"/>
      <c r="AW526" s="1"/>
      <c r="AX526" s="152"/>
      <c r="AY526" s="1"/>
      <c r="AZ526" s="1"/>
      <c r="BA526" s="153"/>
      <c r="BB526" s="153"/>
    </row>
    <row r="527" spans="43:54" ht="46.5" customHeight="1">
      <c r="AQ527" s="152"/>
      <c r="AR527" s="1"/>
      <c r="AS527" s="1"/>
      <c r="AT527" s="1"/>
      <c r="AU527" s="1"/>
      <c r="AV527" s="1"/>
      <c r="AW527" s="1"/>
      <c r="AX527" s="152"/>
      <c r="AY527" s="1"/>
      <c r="AZ527" s="1"/>
      <c r="BA527" s="153"/>
      <c r="BB527" s="153"/>
    </row>
    <row r="528" spans="43:54" ht="46.5" customHeight="1">
      <c r="AQ528" s="152"/>
      <c r="AR528" s="1"/>
      <c r="AS528" s="1"/>
      <c r="AT528" s="1"/>
      <c r="AU528" s="1"/>
      <c r="AV528" s="1"/>
      <c r="AW528" s="1"/>
      <c r="AX528" s="152"/>
      <c r="AY528" s="1"/>
      <c r="AZ528" s="1"/>
      <c r="BA528" s="153"/>
      <c r="BB528" s="153"/>
    </row>
    <row r="529" spans="43:54" ht="46.5" customHeight="1">
      <c r="AQ529" s="152"/>
      <c r="AR529" s="1"/>
      <c r="AS529" s="1"/>
      <c r="AT529" s="1"/>
      <c r="AU529" s="1"/>
      <c r="AV529" s="1"/>
      <c r="AW529" s="1"/>
      <c r="AX529" s="152"/>
      <c r="AY529" s="1"/>
      <c r="AZ529" s="1"/>
      <c r="BA529" s="153"/>
      <c r="BB529" s="153"/>
    </row>
    <row r="530" spans="43:54" ht="46.5" customHeight="1">
      <c r="AQ530" s="152"/>
      <c r="AR530" s="1"/>
      <c r="AS530" s="1"/>
      <c r="AT530" s="1"/>
      <c r="AU530" s="1"/>
      <c r="AV530" s="1"/>
      <c r="AW530" s="1"/>
      <c r="AX530" s="152"/>
      <c r="AY530" s="1"/>
      <c r="AZ530" s="1"/>
      <c r="BA530" s="153"/>
      <c r="BB530" s="153"/>
    </row>
    <row r="531" spans="43:54" ht="46.5" customHeight="1">
      <c r="AQ531" s="152"/>
      <c r="AR531" s="1"/>
      <c r="AS531" s="1"/>
      <c r="AT531" s="1"/>
      <c r="AU531" s="1"/>
      <c r="AV531" s="1"/>
      <c r="AW531" s="1"/>
      <c r="AX531" s="152"/>
      <c r="AY531" s="1"/>
      <c r="AZ531" s="1"/>
      <c r="BA531" s="153"/>
      <c r="BB531" s="153"/>
    </row>
    <row r="532" spans="43:54" ht="46.5" customHeight="1">
      <c r="AQ532" s="152"/>
      <c r="AR532" s="1"/>
      <c r="AS532" s="1"/>
      <c r="AT532" s="1"/>
      <c r="AU532" s="1"/>
      <c r="AV532" s="1"/>
      <c r="AW532" s="1"/>
      <c r="AX532" s="152"/>
      <c r="AY532" s="1"/>
      <c r="AZ532" s="1"/>
      <c r="BA532" s="153"/>
      <c r="BB532" s="153"/>
    </row>
    <row r="533" spans="43:54" ht="46.5" customHeight="1">
      <c r="AQ533" s="152"/>
      <c r="AR533" s="1"/>
      <c r="AS533" s="1"/>
      <c r="AT533" s="1"/>
      <c r="AU533" s="1"/>
      <c r="AV533" s="1"/>
      <c r="AW533" s="1"/>
      <c r="AX533" s="152"/>
      <c r="AY533" s="1"/>
      <c r="AZ533" s="1"/>
      <c r="BA533" s="153"/>
      <c r="BB533" s="153"/>
    </row>
    <row r="534" spans="43:54" ht="46.5" customHeight="1">
      <c r="AQ534" s="152"/>
      <c r="AR534" s="1"/>
      <c r="AS534" s="1"/>
      <c r="AT534" s="1"/>
      <c r="AU534" s="1"/>
      <c r="AV534" s="1"/>
      <c r="AW534" s="1"/>
      <c r="AX534" s="152"/>
      <c r="AY534" s="1"/>
      <c r="AZ534" s="1"/>
      <c r="BA534" s="153"/>
      <c r="BB534" s="153"/>
    </row>
    <row r="535" spans="43:54" ht="46.5" customHeight="1">
      <c r="AQ535" s="152"/>
      <c r="AR535" s="1"/>
      <c r="AS535" s="1"/>
      <c r="AT535" s="1"/>
      <c r="AU535" s="1"/>
      <c r="AV535" s="1"/>
      <c r="AW535" s="1"/>
      <c r="AX535" s="152"/>
      <c r="AY535" s="1"/>
      <c r="AZ535" s="1"/>
      <c r="BA535" s="153"/>
      <c r="BB535" s="153"/>
    </row>
    <row r="536" spans="43:54" ht="46.5" customHeight="1">
      <c r="AQ536" s="152"/>
      <c r="AR536" s="1"/>
      <c r="AS536" s="1"/>
      <c r="AT536" s="1"/>
      <c r="AU536" s="1"/>
      <c r="AV536" s="1"/>
      <c r="AW536" s="1"/>
      <c r="AX536" s="152"/>
      <c r="AY536" s="1"/>
      <c r="AZ536" s="1"/>
      <c r="BA536" s="153"/>
      <c r="BB536" s="153"/>
    </row>
    <row r="537" spans="43:54" ht="46.5" customHeight="1">
      <c r="AQ537" s="152"/>
      <c r="AR537" s="1"/>
      <c r="AS537" s="1"/>
      <c r="AT537" s="1"/>
      <c r="AU537" s="1"/>
      <c r="AV537" s="1"/>
      <c r="AW537" s="1"/>
      <c r="AX537" s="152"/>
      <c r="AY537" s="1"/>
      <c r="AZ537" s="1"/>
      <c r="BA537" s="153"/>
      <c r="BB537" s="153"/>
    </row>
    <row r="538" spans="43:54" ht="46.5" customHeight="1">
      <c r="AQ538" s="152"/>
      <c r="AR538" s="1"/>
      <c r="AS538" s="1"/>
      <c r="AT538" s="1"/>
      <c r="AU538" s="1"/>
      <c r="AV538" s="1"/>
      <c r="AW538" s="1"/>
      <c r="AX538" s="152"/>
      <c r="AY538" s="1"/>
      <c r="AZ538" s="1"/>
      <c r="BA538" s="153"/>
      <c r="BB538" s="153"/>
    </row>
    <row r="539" spans="43:54" ht="46.5" customHeight="1">
      <c r="AQ539" s="152"/>
      <c r="AR539" s="1"/>
      <c r="AS539" s="1"/>
      <c r="AT539" s="1"/>
      <c r="AU539" s="1"/>
      <c r="AV539" s="1"/>
      <c r="AW539" s="1"/>
      <c r="AX539" s="152"/>
      <c r="AY539" s="1"/>
      <c r="AZ539" s="1"/>
      <c r="BA539" s="153"/>
      <c r="BB539" s="153"/>
    </row>
    <row r="540" spans="43:54" ht="46.5" customHeight="1">
      <c r="AQ540" s="152"/>
      <c r="AR540" s="1"/>
      <c r="AS540" s="1"/>
      <c r="AT540" s="1"/>
      <c r="AU540" s="1"/>
      <c r="AV540" s="1"/>
      <c r="AW540" s="1"/>
      <c r="AX540" s="152"/>
      <c r="AY540" s="1"/>
      <c r="AZ540" s="1"/>
      <c r="BA540" s="153"/>
      <c r="BB540" s="153"/>
    </row>
    <row r="541" spans="43:54" ht="46.5" customHeight="1">
      <c r="AQ541" s="152"/>
      <c r="AR541" s="1"/>
      <c r="AS541" s="1"/>
      <c r="AT541" s="1"/>
      <c r="AU541" s="1"/>
      <c r="AV541" s="1"/>
      <c r="AW541" s="1"/>
      <c r="AX541" s="152"/>
      <c r="AY541" s="1"/>
      <c r="AZ541" s="1"/>
      <c r="BA541" s="153"/>
      <c r="BB541" s="153"/>
    </row>
    <row r="542" spans="43:54" ht="46.5" customHeight="1">
      <c r="AQ542" s="152"/>
      <c r="AR542" s="1"/>
      <c r="AS542" s="1"/>
      <c r="AT542" s="1"/>
      <c r="AU542" s="1"/>
      <c r="AV542" s="1"/>
      <c r="AW542" s="1"/>
      <c r="AX542" s="152"/>
      <c r="AY542" s="1"/>
      <c r="AZ542" s="1"/>
      <c r="BA542" s="153"/>
      <c r="BB542" s="153"/>
    </row>
    <row r="543" spans="43:54" ht="46.5" customHeight="1">
      <c r="AQ543" s="152"/>
      <c r="AR543" s="1"/>
      <c r="AS543" s="1"/>
      <c r="AT543" s="1"/>
      <c r="AU543" s="1"/>
      <c r="AV543" s="1"/>
      <c r="AW543" s="1"/>
      <c r="AX543" s="152"/>
      <c r="AY543" s="1"/>
      <c r="AZ543" s="1"/>
      <c r="BA543" s="153"/>
      <c r="BB543" s="153"/>
    </row>
    <row r="544" spans="43:54" ht="46.5" customHeight="1">
      <c r="AQ544" s="152"/>
      <c r="AR544" s="1"/>
      <c r="AS544" s="1"/>
      <c r="AT544" s="1"/>
      <c r="AU544" s="1"/>
      <c r="AV544" s="1"/>
      <c r="AW544" s="1"/>
      <c r="AX544" s="152"/>
      <c r="AY544" s="1"/>
      <c r="AZ544" s="1"/>
      <c r="BA544" s="153"/>
      <c r="BB544" s="153"/>
    </row>
    <row r="545" spans="43:54" ht="46.5" customHeight="1">
      <c r="AQ545" s="152"/>
      <c r="AR545" s="1"/>
      <c r="AS545" s="1"/>
      <c r="AT545" s="1"/>
      <c r="AU545" s="1"/>
      <c r="AV545" s="1"/>
      <c r="AW545" s="1"/>
      <c r="AX545" s="152"/>
      <c r="AY545" s="1"/>
      <c r="AZ545" s="1"/>
      <c r="BA545" s="153"/>
      <c r="BB545" s="153"/>
    </row>
    <row r="546" spans="43:54" ht="46.5" customHeight="1">
      <c r="AQ546" s="152"/>
      <c r="AR546" s="1"/>
      <c r="AS546" s="1"/>
      <c r="AT546" s="1"/>
      <c r="AU546" s="1"/>
      <c r="AV546" s="1"/>
      <c r="AW546" s="1"/>
      <c r="AX546" s="152"/>
      <c r="AY546" s="1"/>
      <c r="AZ546" s="1"/>
      <c r="BA546" s="153"/>
      <c r="BB546" s="153"/>
    </row>
    <row r="547" spans="43:54" ht="46.5" customHeight="1">
      <c r="AQ547" s="152"/>
      <c r="AR547" s="1"/>
      <c r="AS547" s="1"/>
      <c r="AT547" s="1"/>
      <c r="AU547" s="1"/>
      <c r="AV547" s="1"/>
      <c r="AW547" s="1"/>
      <c r="AX547" s="152"/>
      <c r="AY547" s="1"/>
      <c r="AZ547" s="1"/>
      <c r="BA547" s="153"/>
      <c r="BB547" s="153"/>
    </row>
    <row r="548" spans="43:54" ht="46.5" customHeight="1">
      <c r="AQ548" s="152"/>
      <c r="AR548" s="1"/>
      <c r="AS548" s="1"/>
      <c r="AT548" s="1"/>
      <c r="AU548" s="1"/>
      <c r="AV548" s="1"/>
      <c r="AW548" s="1"/>
      <c r="AX548" s="152"/>
      <c r="AY548" s="1"/>
      <c r="AZ548" s="1"/>
      <c r="BA548" s="153"/>
      <c r="BB548" s="153"/>
    </row>
    <row r="549" spans="43:54" ht="46.5" customHeight="1">
      <c r="AQ549" s="152"/>
      <c r="AR549" s="1"/>
      <c r="AS549" s="1"/>
      <c r="AT549" s="1"/>
      <c r="AU549" s="1"/>
      <c r="AV549" s="1"/>
      <c r="AW549" s="1"/>
      <c r="AX549" s="152"/>
      <c r="AY549" s="1"/>
      <c r="AZ549" s="1"/>
      <c r="BA549" s="153"/>
      <c r="BB549" s="153"/>
    </row>
    <row r="550" spans="43:54" ht="46.5" customHeight="1">
      <c r="AQ550" s="152"/>
      <c r="AR550" s="1"/>
      <c r="AS550" s="1"/>
      <c r="AT550" s="1"/>
      <c r="AU550" s="1"/>
      <c r="AV550" s="1"/>
      <c r="AW550" s="1"/>
      <c r="AX550" s="152"/>
      <c r="AY550" s="1"/>
      <c r="AZ550" s="1"/>
      <c r="BA550" s="153"/>
      <c r="BB550" s="153"/>
    </row>
    <row r="551" spans="43:54" ht="46.5" customHeight="1">
      <c r="AQ551" s="152"/>
      <c r="AR551" s="1"/>
      <c r="AS551" s="1"/>
      <c r="AT551" s="1"/>
      <c r="AU551" s="1"/>
      <c r="AV551" s="1"/>
      <c r="AW551" s="1"/>
      <c r="AX551" s="152"/>
      <c r="AY551" s="1"/>
      <c r="AZ551" s="1"/>
      <c r="BA551" s="153"/>
      <c r="BB551" s="153"/>
    </row>
    <row r="552" spans="43:54" ht="46.5" customHeight="1">
      <c r="AQ552" s="152"/>
      <c r="AR552" s="1"/>
      <c r="AS552" s="1"/>
      <c r="AT552" s="1"/>
      <c r="AU552" s="1"/>
      <c r="AV552" s="1"/>
      <c r="AW552" s="1"/>
      <c r="AX552" s="152"/>
      <c r="AY552" s="1"/>
      <c r="AZ552" s="1"/>
      <c r="BA552" s="153"/>
      <c r="BB552" s="153"/>
    </row>
    <row r="553" spans="43:54" ht="46.5" customHeight="1">
      <c r="AQ553" s="152"/>
      <c r="AR553" s="1"/>
      <c r="AS553" s="1"/>
      <c r="AT553" s="1"/>
      <c r="AU553" s="1"/>
      <c r="AV553" s="1"/>
      <c r="AW553" s="1"/>
      <c r="AX553" s="152"/>
      <c r="AY553" s="1"/>
      <c r="AZ553" s="1"/>
      <c r="BA553" s="153"/>
      <c r="BB553" s="153"/>
    </row>
    <row r="554" spans="43:54" ht="46.5" customHeight="1">
      <c r="AQ554" s="152"/>
      <c r="AR554" s="1"/>
      <c r="AS554" s="1"/>
      <c r="AT554" s="1"/>
      <c r="AU554" s="1"/>
      <c r="AV554" s="1"/>
      <c r="AW554" s="1"/>
      <c r="AX554" s="152"/>
      <c r="AY554" s="1"/>
      <c r="AZ554" s="1"/>
      <c r="BA554" s="153"/>
      <c r="BB554" s="153"/>
    </row>
    <row r="555" spans="43:54" ht="46.5" customHeight="1">
      <c r="AQ555" s="152"/>
      <c r="AR555" s="1"/>
      <c r="AS555" s="1"/>
      <c r="AT555" s="1"/>
      <c r="AU555" s="1"/>
      <c r="AV555" s="1"/>
      <c r="AW555" s="1"/>
      <c r="AX555" s="152"/>
      <c r="AY555" s="1"/>
      <c r="AZ555" s="1"/>
      <c r="BA555" s="153"/>
      <c r="BB555" s="153"/>
    </row>
    <row r="556" spans="43:54" ht="46.5" customHeight="1">
      <c r="AQ556" s="152"/>
      <c r="AR556" s="1"/>
      <c r="AS556" s="1"/>
      <c r="AT556" s="1"/>
      <c r="AU556" s="1"/>
      <c r="AV556" s="1"/>
      <c r="AW556" s="1"/>
      <c r="AX556" s="152"/>
      <c r="AY556" s="1"/>
      <c r="AZ556" s="1"/>
      <c r="BA556" s="153"/>
      <c r="BB556" s="153"/>
    </row>
    <row r="557" spans="43:54" ht="46.5" customHeight="1">
      <c r="AQ557" s="152"/>
      <c r="AR557" s="1"/>
      <c r="AS557" s="1"/>
      <c r="AT557" s="1"/>
      <c r="AU557" s="1"/>
      <c r="AV557" s="1"/>
      <c r="AW557" s="1"/>
      <c r="AX557" s="152"/>
      <c r="AY557" s="1"/>
      <c r="AZ557" s="1"/>
      <c r="BA557" s="153"/>
      <c r="BB557" s="153"/>
    </row>
    <row r="558" spans="43:54" ht="46.5" customHeight="1">
      <c r="AQ558" s="152"/>
      <c r="AR558" s="1"/>
      <c r="AS558" s="1"/>
      <c r="AT558" s="1"/>
      <c r="AU558" s="1"/>
      <c r="AV558" s="1"/>
      <c r="AW558" s="1"/>
      <c r="AX558" s="152"/>
      <c r="AY558" s="1"/>
      <c r="AZ558" s="1"/>
      <c r="BA558" s="153"/>
      <c r="BB558" s="153"/>
    </row>
    <row r="559" spans="43:54" ht="46.5" customHeight="1">
      <c r="AQ559" s="152"/>
      <c r="AR559" s="1"/>
      <c r="AS559" s="1"/>
      <c r="AT559" s="1"/>
      <c r="AU559" s="1"/>
      <c r="AV559" s="1"/>
      <c r="AW559" s="1"/>
      <c r="AX559" s="152"/>
      <c r="AY559" s="1"/>
      <c r="AZ559" s="1"/>
      <c r="BA559" s="153"/>
      <c r="BB559" s="153"/>
    </row>
    <row r="560" spans="43:54" ht="46.5" customHeight="1">
      <c r="AQ560" s="152"/>
      <c r="AR560" s="1"/>
      <c r="AS560" s="1"/>
      <c r="AT560" s="1"/>
      <c r="AU560" s="1"/>
      <c r="AV560" s="1"/>
      <c r="AW560" s="1"/>
      <c r="AX560" s="152"/>
      <c r="AY560" s="1"/>
      <c r="AZ560" s="1"/>
      <c r="BA560" s="153"/>
      <c r="BB560" s="153"/>
    </row>
    <row r="561" spans="43:54" ht="46.5" customHeight="1">
      <c r="AQ561" s="152"/>
      <c r="AR561" s="1"/>
      <c r="AS561" s="1"/>
      <c r="AT561" s="1"/>
      <c r="AU561" s="1"/>
      <c r="AV561" s="1"/>
      <c r="AW561" s="1"/>
      <c r="AX561" s="152"/>
      <c r="AY561" s="1"/>
      <c r="AZ561" s="1"/>
      <c r="BA561" s="153"/>
      <c r="BB561" s="153"/>
    </row>
    <row r="562" spans="43:54" ht="46.5" customHeight="1">
      <c r="AQ562" s="152"/>
      <c r="AR562" s="1"/>
      <c r="AS562" s="1"/>
      <c r="AT562" s="1"/>
      <c r="AU562" s="1"/>
      <c r="AV562" s="1"/>
      <c r="AW562" s="1"/>
      <c r="AX562" s="152"/>
      <c r="AY562" s="1"/>
      <c r="AZ562" s="1"/>
      <c r="BA562" s="153"/>
      <c r="BB562" s="153"/>
    </row>
    <row r="563" spans="43:54" ht="46.5" customHeight="1">
      <c r="AQ563" s="152"/>
      <c r="AR563" s="1"/>
      <c r="AS563" s="1"/>
      <c r="AT563" s="1"/>
      <c r="AU563" s="1"/>
      <c r="AV563" s="1"/>
      <c r="AW563" s="1"/>
      <c r="AX563" s="152"/>
      <c r="AY563" s="1"/>
      <c r="AZ563" s="1"/>
      <c r="BA563" s="153"/>
      <c r="BB563" s="153"/>
    </row>
    <row r="564" spans="43:54" ht="46.5" customHeight="1">
      <c r="AQ564" s="152"/>
      <c r="AR564" s="1"/>
      <c r="AS564" s="1"/>
      <c r="AT564" s="1"/>
      <c r="AU564" s="1"/>
      <c r="AV564" s="1"/>
      <c r="AW564" s="1"/>
      <c r="AX564" s="152"/>
      <c r="AY564" s="1"/>
      <c r="AZ564" s="1"/>
      <c r="BA564" s="153"/>
      <c r="BB564" s="153"/>
    </row>
    <row r="565" spans="43:54" ht="46.5" customHeight="1">
      <c r="AQ565" s="152"/>
      <c r="AR565" s="1"/>
      <c r="AS565" s="1"/>
      <c r="AT565" s="1"/>
      <c r="AU565" s="1"/>
      <c r="AV565" s="1"/>
      <c r="AW565" s="1"/>
      <c r="AX565" s="152"/>
      <c r="AY565" s="1"/>
      <c r="AZ565" s="1"/>
      <c r="BA565" s="153"/>
      <c r="BB565" s="153"/>
    </row>
    <row r="566" spans="43:54" ht="46.5" customHeight="1">
      <c r="AQ566" s="152"/>
      <c r="AR566" s="1"/>
      <c r="AS566" s="1"/>
      <c r="AT566" s="1"/>
      <c r="AU566" s="1"/>
      <c r="AV566" s="1"/>
      <c r="AW566" s="1"/>
      <c r="AX566" s="152"/>
      <c r="AY566" s="1"/>
      <c r="AZ566" s="1"/>
      <c r="BA566" s="153"/>
      <c r="BB566" s="153"/>
    </row>
    <row r="567" spans="43:54" ht="46.5" customHeight="1">
      <c r="AQ567" s="152"/>
      <c r="AR567" s="1"/>
      <c r="AS567" s="1"/>
      <c r="AT567" s="1"/>
      <c r="AU567" s="1"/>
      <c r="AV567" s="1"/>
      <c r="AW567" s="1"/>
      <c r="AX567" s="152"/>
      <c r="AY567" s="1"/>
      <c r="AZ567" s="1"/>
      <c r="BA567" s="153"/>
      <c r="BB567" s="153"/>
    </row>
    <row r="568" spans="43:54" ht="46.5" customHeight="1">
      <c r="AQ568" s="152"/>
      <c r="AR568" s="1"/>
      <c r="AS568" s="1"/>
      <c r="AT568" s="1"/>
      <c r="AU568" s="1"/>
      <c r="AV568" s="1"/>
      <c r="AW568" s="1"/>
      <c r="AX568" s="152"/>
      <c r="AY568" s="1"/>
      <c r="AZ568" s="1"/>
      <c r="BA568" s="153"/>
      <c r="BB568" s="153"/>
    </row>
    <row r="569" spans="43:54" ht="46.5" customHeight="1">
      <c r="AQ569" s="152"/>
      <c r="AR569" s="1"/>
      <c r="AS569" s="1"/>
      <c r="AT569" s="1"/>
      <c r="AU569" s="1"/>
      <c r="AV569" s="1"/>
      <c r="AW569" s="1"/>
      <c r="AX569" s="152"/>
      <c r="AY569" s="1"/>
      <c r="AZ569" s="1"/>
      <c r="BA569" s="153"/>
      <c r="BB569" s="153"/>
    </row>
    <row r="570" spans="43:54" ht="46.5" customHeight="1">
      <c r="AQ570" s="152"/>
      <c r="AR570" s="1"/>
      <c r="AS570" s="1"/>
      <c r="AT570" s="1"/>
      <c r="AU570" s="1"/>
      <c r="AV570" s="1"/>
      <c r="AW570" s="1"/>
      <c r="AX570" s="152"/>
      <c r="AY570" s="1"/>
      <c r="AZ570" s="1"/>
      <c r="BA570" s="153"/>
      <c r="BB570" s="153"/>
    </row>
    <row r="571" spans="43:54" ht="46.5" customHeight="1">
      <c r="AQ571" s="152"/>
      <c r="AR571" s="1"/>
      <c r="AS571" s="1"/>
      <c r="AT571" s="1"/>
      <c r="AU571" s="1"/>
      <c r="AV571" s="1"/>
      <c r="AW571" s="1"/>
      <c r="AX571" s="152"/>
      <c r="AY571" s="1"/>
      <c r="AZ571" s="1"/>
      <c r="BA571" s="153"/>
      <c r="BB571" s="153"/>
    </row>
    <row r="572" spans="43:54" ht="46.5" customHeight="1">
      <c r="AQ572" s="152"/>
      <c r="AR572" s="1"/>
      <c r="AS572" s="1"/>
      <c r="AT572" s="1"/>
      <c r="AU572" s="1"/>
      <c r="AV572" s="1"/>
      <c r="AW572" s="1"/>
      <c r="AX572" s="152"/>
      <c r="AY572" s="1"/>
      <c r="AZ572" s="1"/>
      <c r="BA572" s="153"/>
      <c r="BB572" s="153"/>
    </row>
    <row r="573" spans="43:54" ht="46.5" customHeight="1">
      <c r="AQ573" s="152"/>
      <c r="AR573" s="1"/>
      <c r="AS573" s="1"/>
      <c r="AT573" s="1"/>
      <c r="AU573" s="1"/>
      <c r="AV573" s="1"/>
      <c r="AW573" s="1"/>
      <c r="AX573" s="152"/>
      <c r="AY573" s="1"/>
      <c r="AZ573" s="1"/>
      <c r="BA573" s="153"/>
      <c r="BB573" s="153"/>
    </row>
    <row r="574" spans="43:54" ht="46.5" customHeight="1">
      <c r="AQ574" s="152"/>
      <c r="AR574" s="1"/>
      <c r="AS574" s="1"/>
      <c r="AT574" s="1"/>
      <c r="AU574" s="1"/>
      <c r="AV574" s="1"/>
      <c r="AW574" s="1"/>
      <c r="AX574" s="152"/>
      <c r="AY574" s="1"/>
      <c r="AZ574" s="1"/>
      <c r="BA574" s="153"/>
      <c r="BB574" s="153"/>
    </row>
    <row r="575" spans="43:54" ht="46.5" customHeight="1">
      <c r="AQ575" s="152"/>
      <c r="AR575" s="1"/>
      <c r="AS575" s="1"/>
      <c r="AT575" s="1"/>
      <c r="AU575" s="1"/>
      <c r="AV575" s="1"/>
      <c r="AW575" s="1"/>
      <c r="AX575" s="152"/>
      <c r="AY575" s="1"/>
      <c r="AZ575" s="1"/>
      <c r="BA575" s="153"/>
      <c r="BB575" s="153"/>
    </row>
    <row r="576" spans="43:54" ht="46.5" customHeight="1">
      <c r="AQ576" s="152"/>
      <c r="AR576" s="1"/>
      <c r="AS576" s="1"/>
      <c r="AT576" s="1"/>
      <c r="AU576" s="1"/>
      <c r="AV576" s="1"/>
      <c r="AW576" s="1"/>
      <c r="AX576" s="152"/>
      <c r="AY576" s="1"/>
      <c r="AZ576" s="1"/>
      <c r="BA576" s="153"/>
      <c r="BB576" s="153"/>
    </row>
    <row r="577" spans="43:54" ht="46.5" customHeight="1">
      <c r="AQ577" s="152"/>
      <c r="AR577" s="1"/>
      <c r="AS577" s="1"/>
      <c r="AT577" s="1"/>
      <c r="AU577" s="1"/>
      <c r="AV577" s="1"/>
      <c r="AW577" s="1"/>
      <c r="AX577" s="152"/>
      <c r="AY577" s="1"/>
      <c r="AZ577" s="1"/>
      <c r="BA577" s="153"/>
      <c r="BB577" s="153"/>
    </row>
    <row r="578" spans="43:54" ht="46.5" customHeight="1">
      <c r="AQ578" s="152"/>
      <c r="AR578" s="1"/>
      <c r="AS578" s="1"/>
      <c r="AT578" s="1"/>
      <c r="AU578" s="1"/>
      <c r="AV578" s="1"/>
      <c r="AW578" s="1"/>
      <c r="AX578" s="152"/>
      <c r="AY578" s="1"/>
      <c r="AZ578" s="1"/>
      <c r="BA578" s="153"/>
      <c r="BB578" s="153"/>
    </row>
    <row r="579" spans="43:54" ht="46.5" customHeight="1">
      <c r="AQ579" s="152"/>
      <c r="AR579" s="1"/>
      <c r="AS579" s="1"/>
      <c r="AT579" s="1"/>
      <c r="AU579" s="1"/>
      <c r="AV579" s="1"/>
      <c r="AW579" s="1"/>
      <c r="AX579" s="152"/>
      <c r="AY579" s="1"/>
      <c r="AZ579" s="1"/>
      <c r="BA579" s="153"/>
      <c r="BB579" s="153"/>
    </row>
    <row r="580" spans="43:54" ht="46.5" customHeight="1">
      <c r="AQ580" s="152"/>
      <c r="AR580" s="1"/>
      <c r="AS580" s="1"/>
      <c r="AT580" s="1"/>
      <c r="AU580" s="1"/>
      <c r="AV580" s="1"/>
      <c r="AW580" s="1"/>
      <c r="AX580" s="152"/>
      <c r="AY580" s="1"/>
      <c r="AZ580" s="1"/>
      <c r="BA580" s="153"/>
      <c r="BB580" s="153"/>
    </row>
    <row r="581" spans="43:54" ht="46.5" customHeight="1">
      <c r="AQ581" s="152"/>
      <c r="AR581" s="1"/>
      <c r="AS581" s="1"/>
      <c r="AT581" s="1"/>
      <c r="AU581" s="1"/>
      <c r="AV581" s="1"/>
      <c r="AW581" s="1"/>
      <c r="AX581" s="152"/>
      <c r="AY581" s="1"/>
      <c r="AZ581" s="1"/>
      <c r="BA581" s="153"/>
      <c r="BB581" s="153"/>
    </row>
    <row r="582" spans="43:54" ht="46.5" customHeight="1">
      <c r="AQ582" s="152"/>
      <c r="AR582" s="1"/>
      <c r="AS582" s="1"/>
      <c r="AT582" s="1"/>
      <c r="AU582" s="1"/>
      <c r="AV582" s="1"/>
      <c r="AW582" s="1"/>
      <c r="AX582" s="152"/>
      <c r="AY582" s="1"/>
      <c r="AZ582" s="1"/>
      <c r="BA582" s="153"/>
      <c r="BB582" s="153"/>
    </row>
    <row r="583" spans="43:54" ht="46.5" customHeight="1">
      <c r="AQ583" s="152"/>
      <c r="AR583" s="1"/>
      <c r="AS583" s="1"/>
      <c r="AT583" s="1"/>
      <c r="AU583" s="1"/>
      <c r="AV583" s="1"/>
      <c r="AW583" s="1"/>
      <c r="AX583" s="152"/>
      <c r="AY583" s="1"/>
      <c r="AZ583" s="1"/>
      <c r="BA583" s="153"/>
      <c r="BB583" s="153"/>
    </row>
    <row r="584" spans="43:54" ht="46.5" customHeight="1">
      <c r="AQ584" s="152"/>
      <c r="AR584" s="1"/>
      <c r="AS584" s="1"/>
      <c r="AT584" s="1"/>
      <c r="AU584" s="1"/>
      <c r="AV584" s="1"/>
      <c r="AW584" s="1"/>
      <c r="AX584" s="152"/>
      <c r="AY584" s="1"/>
      <c r="AZ584" s="1"/>
      <c r="BA584" s="153"/>
      <c r="BB584" s="153"/>
    </row>
    <row r="585" spans="43:54" ht="46.5" customHeight="1">
      <c r="AQ585" s="152"/>
      <c r="AR585" s="1"/>
      <c r="AS585" s="1"/>
      <c r="AT585" s="1"/>
      <c r="AU585" s="1"/>
      <c r="AV585" s="1"/>
      <c r="AW585" s="1"/>
      <c r="AX585" s="152"/>
      <c r="AY585" s="1"/>
      <c r="AZ585" s="1"/>
      <c r="BA585" s="153"/>
      <c r="BB585" s="153"/>
    </row>
    <row r="586" spans="43:54" ht="46.5" customHeight="1">
      <c r="AQ586" s="152"/>
      <c r="AR586" s="1"/>
      <c r="AS586" s="1"/>
      <c r="AT586" s="1"/>
      <c r="AU586" s="1"/>
      <c r="AV586" s="1"/>
      <c r="AW586" s="1"/>
      <c r="AX586" s="152"/>
      <c r="AY586" s="1"/>
      <c r="AZ586" s="1"/>
      <c r="BA586" s="153"/>
      <c r="BB586" s="153"/>
    </row>
    <row r="587" spans="43:54" ht="46.5" customHeight="1">
      <c r="AQ587" s="152"/>
      <c r="AR587" s="1"/>
      <c r="AS587" s="1"/>
      <c r="AT587" s="1"/>
      <c r="AU587" s="1"/>
      <c r="AV587" s="1"/>
      <c r="AW587" s="1"/>
      <c r="AX587" s="152"/>
      <c r="AY587" s="1"/>
      <c r="AZ587" s="1"/>
      <c r="BA587" s="153"/>
      <c r="BB587" s="153"/>
    </row>
    <row r="588" spans="43:54" ht="46.5" customHeight="1">
      <c r="AQ588" s="152"/>
      <c r="AR588" s="1"/>
      <c r="AS588" s="1"/>
      <c r="AT588" s="1"/>
      <c r="AU588" s="1"/>
      <c r="AV588" s="1"/>
      <c r="AW588" s="1"/>
      <c r="AX588" s="152"/>
      <c r="AY588" s="1"/>
      <c r="AZ588" s="1"/>
      <c r="BA588" s="153"/>
      <c r="BB588" s="153"/>
    </row>
    <row r="589" spans="43:54" ht="46.5" customHeight="1">
      <c r="AQ589" s="152"/>
      <c r="AR589" s="1"/>
      <c r="AS589" s="1"/>
      <c r="AT589" s="1"/>
      <c r="AU589" s="1"/>
      <c r="AV589" s="1"/>
      <c r="AW589" s="1"/>
      <c r="AX589" s="152"/>
      <c r="AY589" s="1"/>
      <c r="AZ589" s="1"/>
      <c r="BA589" s="153"/>
      <c r="BB589" s="153"/>
    </row>
    <row r="590" spans="43:54" ht="46.5" customHeight="1">
      <c r="AQ590" s="152"/>
      <c r="AR590" s="1"/>
      <c r="AS590" s="1"/>
      <c r="AT590" s="1"/>
      <c r="AU590" s="1"/>
      <c r="AV590" s="1"/>
      <c r="AW590" s="1"/>
      <c r="AX590" s="152"/>
      <c r="AY590" s="1"/>
      <c r="AZ590" s="1"/>
      <c r="BA590" s="153"/>
      <c r="BB590" s="153"/>
    </row>
    <row r="591" spans="43:54" ht="46.5" customHeight="1">
      <c r="AQ591" s="152"/>
      <c r="AR591" s="1"/>
      <c r="AS591" s="1"/>
      <c r="AT591" s="1"/>
      <c r="AU591" s="1"/>
      <c r="AV591" s="1"/>
      <c r="AW591" s="1"/>
      <c r="AX591" s="152"/>
      <c r="AY591" s="1"/>
      <c r="AZ591" s="1"/>
      <c r="BA591" s="153"/>
      <c r="BB591" s="153"/>
    </row>
    <row r="592" spans="43:54" ht="46.5" customHeight="1">
      <c r="AQ592" s="152"/>
      <c r="AR592" s="1"/>
      <c r="AS592" s="1"/>
      <c r="AT592" s="1"/>
      <c r="AU592" s="1"/>
      <c r="AV592" s="1"/>
      <c r="AW592" s="1"/>
      <c r="AX592" s="152"/>
      <c r="AY592" s="1"/>
      <c r="AZ592" s="1"/>
      <c r="BA592" s="153"/>
      <c r="BB592" s="153"/>
    </row>
    <row r="593" spans="43:54" ht="46.5" customHeight="1">
      <c r="AQ593" s="152"/>
      <c r="AR593" s="1"/>
      <c r="AS593" s="1"/>
      <c r="AT593" s="1"/>
      <c r="AU593" s="1"/>
      <c r="AV593" s="1"/>
      <c r="AW593" s="1"/>
      <c r="AX593" s="152"/>
      <c r="AY593" s="1"/>
      <c r="AZ593" s="1"/>
      <c r="BA593" s="153"/>
      <c r="BB593" s="153"/>
    </row>
    <row r="594" spans="43:54" ht="46.5" customHeight="1">
      <c r="AQ594" s="152"/>
      <c r="AR594" s="1"/>
      <c r="AS594" s="1"/>
      <c r="AT594" s="1"/>
      <c r="AU594" s="1"/>
      <c r="AV594" s="1"/>
      <c r="AW594" s="1"/>
      <c r="AX594" s="152"/>
      <c r="AY594" s="1"/>
      <c r="AZ594" s="1"/>
      <c r="BA594" s="153"/>
      <c r="BB594" s="153"/>
    </row>
    <row r="595" spans="43:54" ht="46.5" customHeight="1">
      <c r="AQ595" s="152"/>
      <c r="AR595" s="1"/>
      <c r="AS595" s="1"/>
      <c r="AT595" s="1"/>
      <c r="AU595" s="1"/>
      <c r="AV595" s="1"/>
      <c r="AW595" s="1"/>
      <c r="AX595" s="152"/>
      <c r="AY595" s="1"/>
      <c r="AZ595" s="1"/>
      <c r="BA595" s="153"/>
      <c r="BB595" s="153"/>
    </row>
    <row r="596" spans="43:54" ht="46.5" customHeight="1">
      <c r="AQ596" s="152"/>
      <c r="AR596" s="1"/>
      <c r="AS596" s="1"/>
      <c r="AT596" s="1"/>
      <c r="AU596" s="1"/>
      <c r="AV596" s="1"/>
      <c r="AW596" s="1"/>
      <c r="AX596" s="152"/>
      <c r="AY596" s="1"/>
      <c r="AZ596" s="1"/>
      <c r="BA596" s="153"/>
      <c r="BB596" s="153"/>
    </row>
    <row r="597" spans="43:54" ht="46.5" customHeight="1">
      <c r="AQ597" s="152"/>
      <c r="AR597" s="1"/>
      <c r="AS597" s="1"/>
      <c r="AT597" s="1"/>
      <c r="AU597" s="1"/>
      <c r="AV597" s="1"/>
      <c r="AW597" s="1"/>
      <c r="AX597" s="152"/>
      <c r="AY597" s="1"/>
      <c r="AZ597" s="1"/>
      <c r="BA597" s="153"/>
      <c r="BB597" s="153"/>
    </row>
    <row r="598" spans="43:54" ht="46.5" customHeight="1">
      <c r="AQ598" s="152"/>
      <c r="AR598" s="1"/>
      <c r="AS598" s="1"/>
      <c r="AT598" s="1"/>
      <c r="AU598" s="1"/>
      <c r="AV598" s="1"/>
      <c r="AW598" s="1"/>
      <c r="AX598" s="152"/>
      <c r="AY598" s="1"/>
      <c r="AZ598" s="1"/>
      <c r="BA598" s="153"/>
      <c r="BB598" s="153"/>
    </row>
    <row r="599" spans="43:54" ht="46.5" customHeight="1">
      <c r="AQ599" s="152"/>
      <c r="AR599" s="1"/>
      <c r="AS599" s="1"/>
      <c r="AT599" s="1"/>
      <c r="AU599" s="1"/>
      <c r="AV599" s="1"/>
      <c r="AW599" s="1"/>
      <c r="AX599" s="152"/>
      <c r="AY599" s="1"/>
      <c r="AZ599" s="1"/>
      <c r="BA599" s="153"/>
      <c r="BB599" s="153"/>
    </row>
    <row r="600" spans="43:54" ht="46.5" customHeight="1">
      <c r="AQ600" s="152"/>
      <c r="AR600" s="1"/>
      <c r="AS600" s="1"/>
      <c r="AT600" s="1"/>
      <c r="AU600" s="1"/>
      <c r="AV600" s="1"/>
      <c r="AW600" s="1"/>
      <c r="AX600" s="152"/>
      <c r="AY600" s="1"/>
      <c r="AZ600" s="1"/>
      <c r="BA600" s="153"/>
      <c r="BB600" s="153"/>
    </row>
    <row r="601" spans="43:54" ht="46.5" customHeight="1">
      <c r="AQ601" s="152"/>
      <c r="AR601" s="1"/>
      <c r="AS601" s="1"/>
      <c r="AT601" s="1"/>
      <c r="AU601" s="1"/>
      <c r="AV601" s="1"/>
      <c r="AW601" s="1"/>
      <c r="AX601" s="152"/>
      <c r="AY601" s="1"/>
      <c r="AZ601" s="1"/>
      <c r="BA601" s="153"/>
      <c r="BB601" s="153"/>
    </row>
    <row r="602" spans="43:54" ht="46.5" customHeight="1">
      <c r="AQ602" s="152"/>
      <c r="AR602" s="1"/>
      <c r="AS602" s="1"/>
      <c r="AT602" s="1"/>
      <c r="AU602" s="1"/>
      <c r="AV602" s="1"/>
      <c r="AW602" s="1"/>
      <c r="AX602" s="152"/>
      <c r="AY602" s="1"/>
      <c r="AZ602" s="1"/>
      <c r="BA602" s="153"/>
      <c r="BB602" s="153"/>
    </row>
    <row r="603" spans="43:54" ht="46.5" customHeight="1">
      <c r="AQ603" s="152"/>
      <c r="AR603" s="1"/>
      <c r="AS603" s="1"/>
      <c r="AT603" s="1"/>
      <c r="AU603" s="1"/>
      <c r="AV603" s="1"/>
      <c r="AW603" s="1"/>
      <c r="AX603" s="152"/>
      <c r="AY603" s="1"/>
      <c r="AZ603" s="1"/>
      <c r="BA603" s="153"/>
      <c r="BB603" s="153"/>
    </row>
    <row r="604" spans="43:54" ht="46.5" customHeight="1">
      <c r="AQ604" s="152"/>
      <c r="AR604" s="1"/>
      <c r="AS604" s="1"/>
      <c r="AT604" s="1"/>
      <c r="AU604" s="1"/>
      <c r="AV604" s="1"/>
      <c r="AW604" s="1"/>
      <c r="AX604" s="152"/>
      <c r="AY604" s="1"/>
      <c r="AZ604" s="1"/>
      <c r="BA604" s="153"/>
      <c r="BB604" s="153"/>
    </row>
    <row r="605" spans="43:54" ht="46.5" customHeight="1">
      <c r="AQ605" s="152"/>
      <c r="AR605" s="1"/>
      <c r="AS605" s="1"/>
      <c r="AT605" s="1"/>
      <c r="AU605" s="1"/>
      <c r="AV605" s="1"/>
      <c r="AW605" s="1"/>
      <c r="AX605" s="152"/>
      <c r="AY605" s="1"/>
      <c r="AZ605" s="1"/>
      <c r="BA605" s="153"/>
      <c r="BB605" s="153"/>
    </row>
    <row r="606" spans="43:54" ht="46.5" customHeight="1">
      <c r="AQ606" s="152"/>
      <c r="AR606" s="1"/>
      <c r="AS606" s="1"/>
      <c r="AT606" s="1"/>
      <c r="AU606" s="1"/>
      <c r="AV606" s="1"/>
      <c r="AW606" s="1"/>
      <c r="AX606" s="152"/>
      <c r="AY606" s="1"/>
      <c r="AZ606" s="1"/>
      <c r="BA606" s="153"/>
      <c r="BB606" s="153"/>
    </row>
    <row r="607" spans="43:54" ht="46.5" customHeight="1">
      <c r="AQ607" s="152"/>
      <c r="AR607" s="1"/>
      <c r="AS607" s="1"/>
      <c r="AT607" s="1"/>
      <c r="AU607" s="1"/>
      <c r="AV607" s="1"/>
      <c r="AW607" s="1"/>
      <c r="AX607" s="152"/>
      <c r="AY607" s="1"/>
      <c r="AZ607" s="1"/>
      <c r="BA607" s="153"/>
      <c r="BB607" s="153"/>
    </row>
    <row r="608" spans="43:54" ht="46.5" customHeight="1">
      <c r="AQ608" s="152"/>
      <c r="AR608" s="1"/>
      <c r="AS608" s="1"/>
      <c r="AT608" s="1"/>
      <c r="AU608" s="1"/>
      <c r="AV608" s="1"/>
      <c r="AW608" s="1"/>
      <c r="AX608" s="152"/>
      <c r="AY608" s="1"/>
      <c r="AZ608" s="1"/>
      <c r="BA608" s="153"/>
      <c r="BB608" s="153"/>
    </row>
    <row r="609" spans="43:54" ht="46.5" customHeight="1">
      <c r="AQ609" s="152"/>
      <c r="AR609" s="1"/>
      <c r="AS609" s="1"/>
      <c r="AT609" s="1"/>
      <c r="AU609" s="1"/>
      <c r="AV609" s="1"/>
      <c r="AW609" s="1"/>
      <c r="AX609" s="152"/>
      <c r="AY609" s="1"/>
      <c r="AZ609" s="1"/>
      <c r="BA609" s="153"/>
      <c r="BB609" s="153"/>
    </row>
    <row r="610" spans="43:54" ht="46.5" customHeight="1">
      <c r="AQ610" s="152"/>
      <c r="AR610" s="1"/>
      <c r="AS610" s="1"/>
      <c r="AT610" s="1"/>
      <c r="AU610" s="1"/>
      <c r="AV610" s="1"/>
      <c r="AW610" s="1"/>
      <c r="AX610" s="152"/>
      <c r="AY610" s="1"/>
      <c r="AZ610" s="1"/>
      <c r="BA610" s="153"/>
      <c r="BB610" s="153"/>
    </row>
    <row r="611" spans="43:54" ht="46.5" customHeight="1">
      <c r="AQ611" s="152"/>
      <c r="AR611" s="1"/>
      <c r="AS611" s="1"/>
      <c r="AT611" s="1"/>
      <c r="AU611" s="1"/>
      <c r="AV611" s="1"/>
      <c r="AW611" s="1"/>
      <c r="AX611" s="152"/>
      <c r="AY611" s="1"/>
      <c r="AZ611" s="1"/>
      <c r="BA611" s="153"/>
      <c r="BB611" s="153"/>
    </row>
    <row r="612" spans="43:54" ht="46.5" customHeight="1">
      <c r="AQ612" s="152"/>
      <c r="AR612" s="1"/>
      <c r="AS612" s="1"/>
      <c r="AT612" s="1"/>
      <c r="AU612" s="1"/>
      <c r="AV612" s="1"/>
      <c r="AW612" s="1"/>
      <c r="AX612" s="152"/>
      <c r="AY612" s="1"/>
      <c r="AZ612" s="1"/>
      <c r="BA612" s="153"/>
      <c r="BB612" s="153"/>
    </row>
    <row r="613" spans="43:54" ht="46.5" customHeight="1">
      <c r="AQ613" s="152"/>
      <c r="AR613" s="1"/>
      <c r="AS613" s="1"/>
      <c r="AT613" s="1"/>
      <c r="AU613" s="1"/>
      <c r="AV613" s="1"/>
      <c r="AW613" s="1"/>
      <c r="AX613" s="152"/>
      <c r="AY613" s="1"/>
      <c r="AZ613" s="1"/>
      <c r="BA613" s="153"/>
      <c r="BB613" s="153"/>
    </row>
    <row r="614" spans="43:54" ht="46.5" customHeight="1">
      <c r="AQ614" s="152"/>
      <c r="AR614" s="1"/>
      <c r="AS614" s="1"/>
      <c r="AT614" s="1"/>
      <c r="AU614" s="1"/>
      <c r="AV614" s="1"/>
      <c r="AW614" s="1"/>
      <c r="AX614" s="152"/>
      <c r="AY614" s="1"/>
      <c r="AZ614" s="1"/>
      <c r="BA614" s="153"/>
      <c r="BB614" s="153"/>
    </row>
    <row r="615" spans="43:54" ht="46.5" customHeight="1">
      <c r="AQ615" s="152"/>
      <c r="AR615" s="1"/>
      <c r="AS615" s="1"/>
      <c r="AT615" s="1"/>
      <c r="AU615" s="1"/>
      <c r="AV615" s="1"/>
      <c r="AW615" s="1"/>
      <c r="AX615" s="152"/>
      <c r="AY615" s="1"/>
      <c r="AZ615" s="1"/>
      <c r="BA615" s="153"/>
      <c r="BB615" s="153"/>
    </row>
    <row r="616" spans="43:54" ht="46.5" customHeight="1">
      <c r="AQ616" s="152"/>
      <c r="AR616" s="1"/>
      <c r="AS616" s="1"/>
      <c r="AT616" s="1"/>
      <c r="AU616" s="1"/>
      <c r="AV616" s="1"/>
      <c r="AW616" s="1"/>
      <c r="AX616" s="152"/>
      <c r="AY616" s="1"/>
      <c r="AZ616" s="1"/>
      <c r="BA616" s="153"/>
      <c r="BB616" s="153"/>
    </row>
    <row r="617" spans="43:54" ht="46.5" customHeight="1">
      <c r="AQ617" s="152"/>
      <c r="AR617" s="1"/>
      <c r="AS617" s="1"/>
      <c r="AT617" s="1"/>
      <c r="AU617" s="1"/>
      <c r="AV617" s="1"/>
      <c r="AW617" s="1"/>
      <c r="AX617" s="152"/>
      <c r="AY617" s="1"/>
      <c r="AZ617" s="1"/>
      <c r="BA617" s="153"/>
      <c r="BB617" s="153"/>
    </row>
    <row r="618" spans="43:54" ht="46.5" customHeight="1">
      <c r="AQ618" s="152"/>
      <c r="AR618" s="1"/>
      <c r="AS618" s="1"/>
      <c r="AT618" s="1"/>
      <c r="AU618" s="1"/>
      <c r="AV618" s="1"/>
      <c r="AW618" s="1"/>
      <c r="AX618" s="152"/>
      <c r="AY618" s="1"/>
      <c r="AZ618" s="1"/>
      <c r="BA618" s="153"/>
      <c r="BB618" s="153"/>
    </row>
    <row r="619" spans="43:54" ht="46.5" customHeight="1">
      <c r="AQ619" s="152"/>
      <c r="AR619" s="1"/>
      <c r="AS619" s="1"/>
      <c r="AT619" s="1"/>
      <c r="AU619" s="1"/>
      <c r="AV619" s="1"/>
      <c r="AW619" s="1"/>
      <c r="AX619" s="152"/>
      <c r="AY619" s="1"/>
      <c r="AZ619" s="1"/>
      <c r="BA619" s="153"/>
      <c r="BB619" s="153"/>
    </row>
    <row r="620" spans="43:54" ht="46.5" customHeight="1">
      <c r="AQ620" s="152"/>
      <c r="AR620" s="1"/>
      <c r="AS620" s="1"/>
      <c r="AT620" s="1"/>
      <c r="AU620" s="1"/>
      <c r="AV620" s="1"/>
      <c r="AW620" s="1"/>
      <c r="AX620" s="152"/>
      <c r="AY620" s="1"/>
      <c r="AZ620" s="1"/>
      <c r="BA620" s="153"/>
      <c r="BB620" s="153"/>
    </row>
    <row r="621" spans="43:54" ht="46.5" customHeight="1">
      <c r="AQ621" s="152"/>
      <c r="AR621" s="1"/>
      <c r="AS621" s="1"/>
      <c r="AT621" s="1"/>
      <c r="AU621" s="1"/>
      <c r="AV621" s="1"/>
      <c r="AW621" s="1"/>
      <c r="AX621" s="152"/>
      <c r="AY621" s="1"/>
      <c r="AZ621" s="1"/>
      <c r="BA621" s="153"/>
      <c r="BB621" s="153"/>
    </row>
    <row r="622" spans="43:54" ht="46.5" customHeight="1">
      <c r="AQ622" s="152"/>
      <c r="AR622" s="1"/>
      <c r="AS622" s="1"/>
      <c r="AT622" s="1"/>
      <c r="AU622" s="1"/>
      <c r="AV622" s="1"/>
      <c r="AW622" s="1"/>
      <c r="AX622" s="152"/>
      <c r="AY622" s="1"/>
      <c r="AZ622" s="1"/>
      <c r="BA622" s="153"/>
      <c r="BB622" s="153"/>
    </row>
    <row r="623" spans="43:54" ht="46.5" customHeight="1">
      <c r="AQ623" s="152"/>
      <c r="AR623" s="1"/>
      <c r="AS623" s="1"/>
      <c r="AT623" s="1"/>
      <c r="AU623" s="1"/>
      <c r="AV623" s="1"/>
      <c r="AW623" s="1"/>
      <c r="AX623" s="152"/>
      <c r="AY623" s="1"/>
      <c r="AZ623" s="1"/>
      <c r="BA623" s="153"/>
      <c r="BB623" s="153"/>
    </row>
    <row r="624" spans="43:54" ht="46.5" customHeight="1">
      <c r="AQ624" s="152"/>
      <c r="AR624" s="1"/>
      <c r="AS624" s="1"/>
      <c r="AT624" s="1"/>
      <c r="AU624" s="1"/>
      <c r="AV624" s="1"/>
      <c r="AW624" s="1"/>
      <c r="AX624" s="152"/>
      <c r="AY624" s="1"/>
      <c r="AZ624" s="1"/>
      <c r="BA624" s="153"/>
      <c r="BB624" s="153"/>
    </row>
    <row r="625" spans="43:54" ht="46.5" customHeight="1">
      <c r="AQ625" s="152"/>
      <c r="AR625" s="1"/>
      <c r="AS625" s="1"/>
      <c r="AT625" s="1"/>
      <c r="AU625" s="1"/>
      <c r="AV625" s="1"/>
      <c r="AW625" s="1"/>
      <c r="AX625" s="152"/>
      <c r="AY625" s="1"/>
      <c r="AZ625" s="1"/>
      <c r="BA625" s="153"/>
      <c r="BB625" s="153"/>
    </row>
    <row r="626" spans="43:54" ht="46.5" customHeight="1">
      <c r="AQ626" s="152"/>
      <c r="AR626" s="1"/>
      <c r="AS626" s="1"/>
      <c r="AT626" s="1"/>
      <c r="AU626" s="1"/>
      <c r="AV626" s="1"/>
      <c r="AW626" s="1"/>
      <c r="AX626" s="152"/>
      <c r="AY626" s="1"/>
      <c r="AZ626" s="1"/>
      <c r="BA626" s="153"/>
      <c r="BB626" s="153"/>
    </row>
    <row r="627" spans="43:54" ht="46.5" customHeight="1">
      <c r="AQ627" s="152"/>
      <c r="AR627" s="1"/>
      <c r="AS627" s="1"/>
      <c r="AT627" s="1"/>
      <c r="AU627" s="1"/>
      <c r="AV627" s="1"/>
      <c r="AW627" s="1"/>
      <c r="AX627" s="152"/>
      <c r="AY627" s="1"/>
      <c r="AZ627" s="1"/>
      <c r="BA627" s="153"/>
      <c r="BB627" s="153"/>
    </row>
    <row r="628" spans="43:54" ht="46.5" customHeight="1">
      <c r="AQ628" s="152"/>
      <c r="AR628" s="1"/>
      <c r="AS628" s="1"/>
      <c r="AT628" s="1"/>
      <c r="AU628" s="1"/>
      <c r="AV628" s="1"/>
      <c r="AW628" s="1"/>
      <c r="AX628" s="152"/>
      <c r="AY628" s="1"/>
      <c r="AZ628" s="1"/>
      <c r="BA628" s="153"/>
      <c r="BB628" s="153"/>
    </row>
    <row r="629" spans="43:54" ht="46.5" customHeight="1">
      <c r="AQ629" s="152"/>
      <c r="AR629" s="1"/>
      <c r="AS629" s="1"/>
      <c r="AT629" s="1"/>
      <c r="AU629" s="1"/>
      <c r="AV629" s="1"/>
      <c r="AW629" s="1"/>
      <c r="AX629" s="152"/>
      <c r="AY629" s="1"/>
      <c r="AZ629" s="1"/>
      <c r="BA629" s="153"/>
      <c r="BB629" s="153"/>
    </row>
    <row r="630" spans="43:54" ht="46.5" customHeight="1">
      <c r="AQ630" s="152"/>
      <c r="AR630" s="1"/>
      <c r="AS630" s="1"/>
      <c r="AT630" s="1"/>
      <c r="AU630" s="1"/>
      <c r="AV630" s="1"/>
      <c r="AW630" s="1"/>
      <c r="AX630" s="152"/>
      <c r="AY630" s="1"/>
      <c r="AZ630" s="1"/>
      <c r="BA630" s="153"/>
      <c r="BB630" s="153"/>
    </row>
    <row r="631" spans="43:54" ht="46.5" customHeight="1">
      <c r="AQ631" s="152"/>
      <c r="AR631" s="1"/>
      <c r="AS631" s="1"/>
      <c r="AT631" s="1"/>
      <c r="AU631" s="1"/>
      <c r="AV631" s="1"/>
      <c r="AW631" s="1"/>
      <c r="AX631" s="152"/>
      <c r="AY631" s="1"/>
      <c r="AZ631" s="1"/>
      <c r="BA631" s="153"/>
      <c r="BB631" s="153"/>
    </row>
    <row r="632" spans="43:54" ht="46.5" customHeight="1">
      <c r="AQ632" s="152"/>
      <c r="AR632" s="1"/>
      <c r="AS632" s="1"/>
      <c r="AT632" s="1"/>
      <c r="AU632" s="1"/>
      <c r="AV632" s="1"/>
      <c r="AW632" s="1"/>
      <c r="AX632" s="152"/>
      <c r="AY632" s="1"/>
      <c r="AZ632" s="1"/>
      <c r="BA632" s="153"/>
      <c r="BB632" s="153"/>
    </row>
    <row r="633" spans="43:54" ht="46.5" customHeight="1">
      <c r="AQ633" s="152"/>
      <c r="AR633" s="1"/>
      <c r="AS633" s="1"/>
      <c r="AT633" s="1"/>
      <c r="AU633" s="1"/>
      <c r="AV633" s="1"/>
      <c r="AW633" s="1"/>
      <c r="AX633" s="152"/>
      <c r="AY633" s="1"/>
      <c r="AZ633" s="1"/>
      <c r="BA633" s="153"/>
      <c r="BB633" s="153"/>
    </row>
    <row r="634" spans="43:54" ht="46.5" customHeight="1">
      <c r="AQ634" s="152"/>
      <c r="AR634" s="1"/>
      <c r="AS634" s="1"/>
      <c r="AT634" s="1"/>
      <c r="AU634" s="1"/>
      <c r="AV634" s="1"/>
      <c r="AW634" s="1"/>
      <c r="AX634" s="152"/>
      <c r="AY634" s="1"/>
      <c r="AZ634" s="1"/>
      <c r="BA634" s="153"/>
      <c r="BB634" s="153"/>
    </row>
    <row r="635" spans="43:54" ht="46.5" customHeight="1">
      <c r="AQ635" s="152"/>
      <c r="AR635" s="1"/>
      <c r="AS635" s="1"/>
      <c r="AT635" s="1"/>
      <c r="AU635" s="1"/>
      <c r="AV635" s="1"/>
      <c r="AW635" s="1"/>
      <c r="AX635" s="152"/>
      <c r="AY635" s="1"/>
      <c r="AZ635" s="1"/>
      <c r="BA635" s="153"/>
      <c r="BB635" s="153"/>
    </row>
    <row r="636" spans="43:54" ht="46.5" customHeight="1">
      <c r="AQ636" s="152"/>
      <c r="AR636" s="1"/>
      <c r="AS636" s="1"/>
      <c r="AT636" s="1"/>
      <c r="AU636" s="1"/>
      <c r="AV636" s="1"/>
      <c r="AW636" s="1"/>
      <c r="AX636" s="152"/>
      <c r="AY636" s="1"/>
      <c r="AZ636" s="1"/>
      <c r="BA636" s="153"/>
      <c r="BB636" s="153"/>
    </row>
    <row r="637" spans="43:54" ht="46.5" customHeight="1">
      <c r="AQ637" s="152"/>
      <c r="AR637" s="1"/>
      <c r="AS637" s="1"/>
      <c r="AT637" s="1"/>
      <c r="AU637" s="1"/>
      <c r="AV637" s="1"/>
      <c r="AW637" s="1"/>
      <c r="AX637" s="152"/>
      <c r="AY637" s="1"/>
      <c r="AZ637" s="1"/>
      <c r="BA637" s="153"/>
      <c r="BB637" s="153"/>
    </row>
    <row r="638" spans="43:54" ht="46.5" customHeight="1">
      <c r="AQ638" s="152"/>
      <c r="AR638" s="1"/>
      <c r="AS638" s="1"/>
      <c r="AT638" s="1"/>
      <c r="AU638" s="1"/>
      <c r="AV638" s="1"/>
      <c r="AW638" s="1"/>
      <c r="AX638" s="152"/>
      <c r="AY638" s="1"/>
      <c r="AZ638" s="1"/>
      <c r="BA638" s="153"/>
      <c r="BB638" s="153"/>
    </row>
    <row r="639" spans="43:54" ht="46.5" customHeight="1">
      <c r="AQ639" s="152"/>
      <c r="AR639" s="1"/>
      <c r="AS639" s="1"/>
      <c r="AT639" s="1"/>
      <c r="AU639" s="1"/>
      <c r="AV639" s="1"/>
      <c r="AW639" s="1"/>
      <c r="AX639" s="152"/>
      <c r="AY639" s="1"/>
      <c r="AZ639" s="1"/>
      <c r="BA639" s="153"/>
      <c r="BB639" s="153"/>
    </row>
    <row r="640" spans="43:54" ht="46.5" customHeight="1">
      <c r="AQ640" s="152"/>
      <c r="AR640" s="1"/>
      <c r="AS640" s="1"/>
      <c r="AT640" s="1"/>
      <c r="AU640" s="1"/>
      <c r="AV640" s="1"/>
      <c r="AW640" s="1"/>
      <c r="AX640" s="152"/>
      <c r="AY640" s="1"/>
      <c r="AZ640" s="1"/>
      <c r="BA640" s="153"/>
      <c r="BB640" s="153"/>
    </row>
    <row r="641" spans="43:54" ht="46.5" customHeight="1">
      <c r="AQ641" s="152"/>
      <c r="AR641" s="1"/>
      <c r="AS641" s="1"/>
      <c r="AT641" s="1"/>
      <c r="AU641" s="1"/>
      <c r="AV641" s="1"/>
      <c r="AW641" s="1"/>
      <c r="AX641" s="152"/>
      <c r="AY641" s="1"/>
      <c r="AZ641" s="1"/>
      <c r="BA641" s="153"/>
      <c r="BB641" s="153"/>
    </row>
    <row r="642" spans="43:54" ht="46.5" customHeight="1">
      <c r="AQ642" s="152"/>
      <c r="AR642" s="1"/>
      <c r="AS642" s="1"/>
      <c r="AT642" s="1"/>
      <c r="AU642" s="1"/>
      <c r="AV642" s="1"/>
      <c r="AW642" s="1"/>
      <c r="AX642" s="152"/>
      <c r="AY642" s="1"/>
      <c r="AZ642" s="1"/>
      <c r="BA642" s="153"/>
      <c r="BB642" s="153"/>
    </row>
    <row r="643" spans="43:54" ht="46.5" customHeight="1">
      <c r="AQ643" s="152"/>
      <c r="AR643" s="1"/>
      <c r="AS643" s="1"/>
      <c r="AT643" s="1"/>
      <c r="AU643" s="1"/>
      <c r="AV643" s="1"/>
      <c r="AW643" s="1"/>
      <c r="AX643" s="152"/>
      <c r="AY643" s="1"/>
      <c r="AZ643" s="1"/>
      <c r="BA643" s="153"/>
      <c r="BB643" s="153"/>
    </row>
    <row r="644" spans="43:54" ht="46.5" customHeight="1">
      <c r="AQ644" s="152"/>
      <c r="AR644" s="1"/>
      <c r="AS644" s="1"/>
      <c r="AT644" s="1"/>
      <c r="AU644" s="1"/>
      <c r="AV644" s="1"/>
      <c r="AW644" s="1"/>
      <c r="AX644" s="152"/>
      <c r="AY644" s="1"/>
      <c r="AZ644" s="1"/>
      <c r="BA644" s="153"/>
      <c r="BB644" s="153"/>
    </row>
    <row r="645" spans="43:54" ht="46.5" customHeight="1">
      <c r="AQ645" s="152"/>
      <c r="AR645" s="1"/>
      <c r="AS645" s="1"/>
      <c r="AT645" s="1"/>
      <c r="AU645" s="1"/>
      <c r="AV645" s="1"/>
      <c r="AW645" s="1"/>
      <c r="AX645" s="152"/>
      <c r="AY645" s="1"/>
      <c r="AZ645" s="1"/>
      <c r="BA645" s="153"/>
      <c r="BB645" s="153"/>
    </row>
    <row r="646" spans="43:54" ht="46.5" customHeight="1">
      <c r="AQ646" s="152"/>
      <c r="AR646" s="1"/>
      <c r="AS646" s="1"/>
      <c r="AT646" s="1"/>
      <c r="AU646" s="1"/>
      <c r="AV646" s="1"/>
      <c r="AW646" s="1"/>
      <c r="AX646" s="152"/>
      <c r="AY646" s="1"/>
      <c r="AZ646" s="1"/>
      <c r="BA646" s="153"/>
      <c r="BB646" s="153"/>
    </row>
    <row r="647" spans="43:54" ht="46.5" customHeight="1">
      <c r="AQ647" s="152"/>
      <c r="AR647" s="1"/>
      <c r="AS647" s="1"/>
      <c r="AT647" s="1"/>
      <c r="AU647" s="1"/>
      <c r="AV647" s="1"/>
      <c r="AW647" s="1"/>
      <c r="AX647" s="152"/>
      <c r="AY647" s="1"/>
      <c r="AZ647" s="1"/>
      <c r="BA647" s="153"/>
      <c r="BB647" s="153"/>
    </row>
    <row r="648" spans="43:54" ht="46.5" customHeight="1">
      <c r="AQ648" s="152"/>
      <c r="AR648" s="1"/>
      <c r="AS648" s="1"/>
      <c r="AT648" s="1"/>
      <c r="AU648" s="1"/>
      <c r="AV648" s="1"/>
      <c r="AW648" s="1"/>
      <c r="AX648" s="152"/>
      <c r="AY648" s="1"/>
      <c r="AZ648" s="1"/>
      <c r="BA648" s="153"/>
      <c r="BB648" s="153"/>
    </row>
    <row r="649" spans="43:54" ht="46.5" customHeight="1">
      <c r="AQ649" s="152"/>
      <c r="AR649" s="1"/>
      <c r="AS649" s="1"/>
      <c r="AT649" s="1"/>
      <c r="AU649" s="1"/>
      <c r="AV649" s="1"/>
      <c r="AW649" s="1"/>
      <c r="AX649" s="152"/>
      <c r="AY649" s="1"/>
      <c r="AZ649" s="1"/>
      <c r="BA649" s="153"/>
      <c r="BB649" s="153"/>
    </row>
    <row r="650" spans="43:54" ht="46.5" customHeight="1">
      <c r="AQ650" s="152"/>
      <c r="AR650" s="1"/>
      <c r="AS650" s="1"/>
      <c r="AT650" s="1"/>
      <c r="AU650" s="1"/>
      <c r="AV650" s="1"/>
      <c r="AW650" s="1"/>
      <c r="AX650" s="152"/>
      <c r="AY650" s="1"/>
      <c r="AZ650" s="1"/>
      <c r="BA650" s="153"/>
      <c r="BB650" s="153"/>
    </row>
    <row r="651" spans="43:54" ht="46.5" customHeight="1">
      <c r="AQ651" s="152"/>
      <c r="AR651" s="1"/>
      <c r="AS651" s="1"/>
      <c r="AT651" s="1"/>
      <c r="AU651" s="1"/>
      <c r="AV651" s="1"/>
      <c r="AW651" s="1"/>
      <c r="AX651" s="152"/>
      <c r="AY651" s="1"/>
      <c r="AZ651" s="1"/>
      <c r="BA651" s="153"/>
      <c r="BB651" s="153"/>
    </row>
    <row r="652" spans="43:54" ht="46.5" customHeight="1">
      <c r="AQ652" s="152"/>
      <c r="AR652" s="1"/>
      <c r="AS652" s="1"/>
      <c r="AT652" s="1"/>
      <c r="AU652" s="1"/>
      <c r="AV652" s="1"/>
      <c r="AW652" s="1"/>
      <c r="AX652" s="152"/>
      <c r="AY652" s="1"/>
      <c r="AZ652" s="1"/>
      <c r="BA652" s="153"/>
      <c r="BB652" s="153"/>
    </row>
    <row r="653" spans="43:54" ht="46.5" customHeight="1">
      <c r="AQ653" s="152"/>
      <c r="AR653" s="1"/>
      <c r="AS653" s="1"/>
      <c r="AT653" s="1"/>
      <c r="AU653" s="1"/>
      <c r="AV653" s="1"/>
      <c r="AW653" s="1"/>
      <c r="AX653" s="152"/>
      <c r="AY653" s="1"/>
      <c r="AZ653" s="1"/>
      <c r="BA653" s="153"/>
      <c r="BB653" s="153"/>
    </row>
    <row r="654" spans="43:54" ht="46.5" customHeight="1">
      <c r="AQ654" s="152"/>
      <c r="AR654" s="1"/>
      <c r="AS654" s="1"/>
      <c r="AT654" s="1"/>
      <c r="AU654" s="1"/>
      <c r="AV654" s="1"/>
      <c r="AW654" s="1"/>
      <c r="AX654" s="152"/>
      <c r="AY654" s="1"/>
      <c r="AZ654" s="1"/>
      <c r="BA654" s="153"/>
      <c r="BB654" s="153"/>
    </row>
    <row r="655" spans="43:54" ht="46.5" customHeight="1">
      <c r="AQ655" s="152"/>
      <c r="AR655" s="1"/>
      <c r="AS655" s="1"/>
      <c r="AT655" s="1"/>
      <c r="AU655" s="1"/>
      <c r="AV655" s="1"/>
      <c r="AW655" s="1"/>
      <c r="AX655" s="152"/>
      <c r="AY655" s="1"/>
      <c r="AZ655" s="1"/>
      <c r="BA655" s="153"/>
      <c r="BB655" s="153"/>
    </row>
    <row r="656" spans="43:54" ht="46.5" customHeight="1">
      <c r="AQ656" s="152"/>
      <c r="AR656" s="1"/>
      <c r="AS656" s="1"/>
      <c r="AT656" s="1"/>
      <c r="AU656" s="1"/>
      <c r="AV656" s="1"/>
      <c r="AW656" s="1"/>
      <c r="AX656" s="152"/>
      <c r="AY656" s="1"/>
      <c r="AZ656" s="1"/>
      <c r="BA656" s="153"/>
      <c r="BB656" s="153"/>
    </row>
    <row r="657" spans="43:54" ht="46.5" customHeight="1">
      <c r="AQ657" s="152"/>
      <c r="AR657" s="1"/>
      <c r="AS657" s="1"/>
      <c r="AT657" s="1"/>
      <c r="AU657" s="1"/>
      <c r="AV657" s="1"/>
      <c r="AW657" s="1"/>
      <c r="AX657" s="152"/>
      <c r="AY657" s="1"/>
      <c r="AZ657" s="1"/>
      <c r="BA657" s="153"/>
      <c r="BB657" s="153"/>
    </row>
    <row r="658" spans="43:54" ht="46.5" customHeight="1">
      <c r="AQ658" s="152"/>
      <c r="AR658" s="1"/>
      <c r="AS658" s="1"/>
      <c r="AT658" s="1"/>
      <c r="AU658" s="1"/>
      <c r="AV658" s="1"/>
      <c r="AW658" s="1"/>
      <c r="AX658" s="152"/>
      <c r="AY658" s="1"/>
      <c r="AZ658" s="1"/>
      <c r="BA658" s="153"/>
      <c r="BB658" s="153"/>
    </row>
    <row r="659" spans="43:54" ht="46.5" customHeight="1">
      <c r="AQ659" s="152"/>
      <c r="AR659" s="1"/>
      <c r="AS659" s="1"/>
      <c r="AT659" s="1"/>
      <c r="AU659" s="1"/>
      <c r="AV659" s="1"/>
      <c r="AW659" s="1"/>
      <c r="AX659" s="152"/>
      <c r="AY659" s="1"/>
      <c r="AZ659" s="1"/>
      <c r="BA659" s="153"/>
      <c r="BB659" s="153"/>
    </row>
    <row r="660" spans="43:54" ht="46.5" customHeight="1">
      <c r="AQ660" s="152"/>
      <c r="AR660" s="1"/>
      <c r="AS660" s="1"/>
      <c r="AT660" s="1"/>
      <c r="AU660" s="1"/>
      <c r="AV660" s="1"/>
      <c r="AW660" s="1"/>
      <c r="AX660" s="152"/>
      <c r="AY660" s="1"/>
      <c r="AZ660" s="1"/>
      <c r="BA660" s="153"/>
      <c r="BB660" s="153"/>
    </row>
    <row r="661" spans="43:54" ht="46.5" customHeight="1">
      <c r="AQ661" s="152"/>
      <c r="AR661" s="1"/>
      <c r="AS661" s="1"/>
      <c r="AT661" s="1"/>
      <c r="AU661" s="1"/>
      <c r="AV661" s="1"/>
      <c r="AW661" s="1"/>
      <c r="AX661" s="152"/>
      <c r="AY661" s="1"/>
      <c r="AZ661" s="1"/>
      <c r="BA661" s="153"/>
      <c r="BB661" s="153"/>
    </row>
    <row r="662" spans="43:54" ht="46.5" customHeight="1">
      <c r="AQ662" s="152"/>
      <c r="AR662" s="1"/>
      <c r="AS662" s="1"/>
      <c r="AT662" s="1"/>
      <c r="AU662" s="1"/>
      <c r="AV662" s="1"/>
      <c r="AW662" s="1"/>
      <c r="AX662" s="152"/>
      <c r="AY662" s="1"/>
      <c r="AZ662" s="1"/>
      <c r="BA662" s="153"/>
      <c r="BB662" s="153"/>
    </row>
    <row r="663" spans="43:54" ht="46.5" customHeight="1">
      <c r="AQ663" s="152"/>
      <c r="AR663" s="1"/>
      <c r="AS663" s="1"/>
      <c r="AT663" s="1"/>
      <c r="AU663" s="1"/>
      <c r="AV663" s="1"/>
      <c r="AW663" s="1"/>
      <c r="AX663" s="152"/>
      <c r="AY663" s="1"/>
      <c r="AZ663" s="1"/>
      <c r="BA663" s="153"/>
      <c r="BB663" s="153"/>
    </row>
    <row r="664" spans="43:54" ht="46.5" customHeight="1">
      <c r="AQ664" s="152"/>
      <c r="AR664" s="1"/>
      <c r="AS664" s="1"/>
      <c r="AT664" s="1"/>
      <c r="AU664" s="1"/>
      <c r="AV664" s="1"/>
      <c r="AW664" s="1"/>
      <c r="AX664" s="152"/>
      <c r="AY664" s="1"/>
      <c r="AZ664" s="1"/>
      <c r="BA664" s="153"/>
      <c r="BB664" s="153"/>
    </row>
    <row r="665" spans="43:54" ht="46.5" customHeight="1">
      <c r="AQ665" s="152"/>
      <c r="AR665" s="1"/>
      <c r="AS665" s="1"/>
      <c r="AT665" s="1"/>
      <c r="AU665" s="1"/>
      <c r="AV665" s="1"/>
      <c r="AW665" s="1"/>
      <c r="AX665" s="152"/>
      <c r="AY665" s="1"/>
      <c r="AZ665" s="1"/>
      <c r="BA665" s="153"/>
      <c r="BB665" s="153"/>
    </row>
    <row r="666" spans="43:54" ht="46.5" customHeight="1">
      <c r="AQ666" s="152"/>
      <c r="AR666" s="1"/>
      <c r="AS666" s="1"/>
      <c r="AT666" s="1"/>
      <c r="AU666" s="1"/>
      <c r="AV666" s="1"/>
      <c r="AW666" s="1"/>
      <c r="AX666" s="152"/>
      <c r="AY666" s="1"/>
      <c r="AZ666" s="1"/>
      <c r="BA666" s="153"/>
      <c r="BB666" s="153"/>
    </row>
    <row r="667" spans="43:54" ht="46.5" customHeight="1">
      <c r="AQ667" s="152"/>
      <c r="AR667" s="1"/>
      <c r="AS667" s="1"/>
      <c r="AT667" s="1"/>
      <c r="AU667" s="1"/>
      <c r="AV667" s="1"/>
      <c r="AW667" s="1"/>
      <c r="AX667" s="152"/>
      <c r="AY667" s="1"/>
      <c r="AZ667" s="1"/>
      <c r="BA667" s="153"/>
      <c r="BB667" s="153"/>
    </row>
    <row r="668" spans="43:54" ht="46.5" customHeight="1">
      <c r="AQ668" s="152"/>
      <c r="AR668" s="1"/>
      <c r="AS668" s="1"/>
      <c r="AT668" s="1"/>
      <c r="AU668" s="1"/>
      <c r="AV668" s="1"/>
      <c r="AW668" s="1"/>
      <c r="AX668" s="152"/>
      <c r="AY668" s="1"/>
      <c r="AZ668" s="1"/>
      <c r="BA668" s="153"/>
      <c r="BB668" s="153"/>
    </row>
    <row r="669" spans="43:54" ht="46.5" customHeight="1">
      <c r="AQ669" s="152"/>
      <c r="AR669" s="1"/>
      <c r="AS669" s="1"/>
      <c r="AT669" s="1"/>
      <c r="AU669" s="1"/>
      <c r="AV669" s="1"/>
      <c r="AW669" s="1"/>
      <c r="AX669" s="152"/>
      <c r="AY669" s="1"/>
      <c r="AZ669" s="1"/>
      <c r="BA669" s="153"/>
      <c r="BB669" s="153"/>
    </row>
    <row r="670" spans="43:54" ht="46.5" customHeight="1">
      <c r="AQ670" s="152"/>
      <c r="AR670" s="1"/>
      <c r="AS670" s="1"/>
      <c r="AT670" s="1"/>
      <c r="AU670" s="1"/>
      <c r="AV670" s="1"/>
      <c r="AW670" s="1"/>
      <c r="AX670" s="152"/>
      <c r="AY670" s="1"/>
      <c r="AZ670" s="1"/>
      <c r="BA670" s="153"/>
      <c r="BB670" s="153"/>
    </row>
    <row r="671" spans="43:54" ht="46.5" customHeight="1">
      <c r="AQ671" s="152"/>
      <c r="AR671" s="1"/>
      <c r="AS671" s="1"/>
      <c r="AT671" s="1"/>
      <c r="AU671" s="1"/>
      <c r="AV671" s="1"/>
      <c r="AW671" s="1"/>
      <c r="AX671" s="152"/>
      <c r="AY671" s="1"/>
      <c r="AZ671" s="1"/>
      <c r="BA671" s="153"/>
      <c r="BB671" s="153"/>
    </row>
    <row r="672" spans="43:54" ht="46.5" customHeight="1">
      <c r="AQ672" s="152"/>
      <c r="AR672" s="1"/>
      <c r="AS672" s="1"/>
      <c r="AT672" s="1"/>
      <c r="AU672" s="1"/>
      <c r="AV672" s="1"/>
      <c r="AW672" s="1"/>
      <c r="AX672" s="152"/>
      <c r="AY672" s="1"/>
      <c r="AZ672" s="1"/>
      <c r="BA672" s="153"/>
      <c r="BB672" s="153"/>
    </row>
    <row r="673" spans="43:54" ht="46.5" customHeight="1">
      <c r="AQ673" s="152"/>
      <c r="AR673" s="1"/>
      <c r="AS673" s="1"/>
      <c r="AT673" s="1"/>
      <c r="AU673" s="1"/>
      <c r="AV673" s="1"/>
      <c r="AW673" s="1"/>
      <c r="AX673" s="152"/>
      <c r="AY673" s="1"/>
      <c r="AZ673" s="1"/>
      <c r="BA673" s="153"/>
      <c r="BB673" s="153"/>
    </row>
    <row r="674" spans="43:54" ht="46.5" customHeight="1">
      <c r="AQ674" s="152"/>
      <c r="AR674" s="1"/>
      <c r="AS674" s="1"/>
      <c r="AT674" s="1"/>
      <c r="AU674" s="1"/>
      <c r="AV674" s="1"/>
      <c r="AW674" s="1"/>
      <c r="AX674" s="152"/>
      <c r="AY674" s="1"/>
      <c r="AZ674" s="1"/>
      <c r="BA674" s="153"/>
      <c r="BB674" s="153"/>
    </row>
    <row r="675" spans="43:54" ht="46.5" customHeight="1">
      <c r="AQ675" s="152"/>
      <c r="AR675" s="1"/>
      <c r="AS675" s="1"/>
      <c r="AT675" s="1"/>
      <c r="AU675" s="1"/>
      <c r="AV675" s="1"/>
      <c r="AW675" s="1"/>
      <c r="AX675" s="152"/>
      <c r="AY675" s="1"/>
      <c r="AZ675" s="1"/>
      <c r="BA675" s="153"/>
      <c r="BB675" s="153"/>
    </row>
    <row r="676" spans="43:54" ht="46.5" customHeight="1">
      <c r="AQ676" s="152"/>
      <c r="AR676" s="1"/>
      <c r="AS676" s="1"/>
      <c r="AT676" s="1"/>
      <c r="AU676" s="1"/>
      <c r="AV676" s="1"/>
      <c r="AW676" s="1"/>
      <c r="AX676" s="152"/>
      <c r="AY676" s="1"/>
      <c r="AZ676" s="1"/>
      <c r="BA676" s="153"/>
      <c r="BB676" s="153"/>
    </row>
    <row r="677" spans="43:54" ht="46.5" customHeight="1">
      <c r="AQ677" s="152"/>
      <c r="AR677" s="1"/>
      <c r="AS677" s="1"/>
      <c r="AT677" s="1"/>
      <c r="AU677" s="1"/>
      <c r="AV677" s="1"/>
      <c r="AW677" s="1"/>
      <c r="AX677" s="152"/>
      <c r="AY677" s="1"/>
      <c r="AZ677" s="1"/>
      <c r="BA677" s="153"/>
      <c r="BB677" s="153"/>
    </row>
    <row r="678" spans="43:54" ht="46.5" customHeight="1">
      <c r="AQ678" s="152"/>
      <c r="AR678" s="1"/>
      <c r="AS678" s="1"/>
      <c r="AT678" s="1"/>
      <c r="AU678" s="1"/>
      <c r="AV678" s="1"/>
      <c r="AW678" s="1"/>
      <c r="AX678" s="152"/>
      <c r="AY678" s="1"/>
      <c r="AZ678" s="1"/>
      <c r="BA678" s="153"/>
      <c r="BB678" s="153"/>
    </row>
    <row r="679" spans="43:54" ht="46.5" customHeight="1">
      <c r="AQ679" s="152"/>
      <c r="AR679" s="1"/>
      <c r="AS679" s="1"/>
      <c r="AT679" s="1"/>
      <c r="AU679" s="1"/>
      <c r="AV679" s="1"/>
      <c r="AW679" s="1"/>
      <c r="AX679" s="152"/>
      <c r="AY679" s="1"/>
      <c r="AZ679" s="1"/>
      <c r="BA679" s="153"/>
      <c r="BB679" s="153"/>
    </row>
    <row r="680" spans="43:54" ht="46.5" customHeight="1">
      <c r="AQ680" s="152"/>
      <c r="AR680" s="1"/>
      <c r="AS680" s="1"/>
      <c r="AT680" s="1"/>
      <c r="AU680" s="1"/>
      <c r="AV680" s="1"/>
      <c r="AW680" s="1"/>
      <c r="AX680" s="152"/>
      <c r="AY680" s="1"/>
      <c r="AZ680" s="1"/>
      <c r="BA680" s="153"/>
      <c r="BB680" s="153"/>
    </row>
    <row r="681" spans="43:54" ht="46.5" customHeight="1">
      <c r="AQ681" s="152"/>
      <c r="AR681" s="1"/>
      <c r="AS681" s="1"/>
      <c r="AT681" s="1"/>
      <c r="AU681" s="1"/>
      <c r="AV681" s="1"/>
      <c r="AW681" s="1"/>
      <c r="AX681" s="152"/>
      <c r="AY681" s="1"/>
      <c r="AZ681" s="1"/>
      <c r="BA681" s="153"/>
      <c r="BB681" s="153"/>
    </row>
    <row r="682" spans="43:54" ht="46.5" customHeight="1">
      <c r="AQ682" s="152"/>
      <c r="AR682" s="1"/>
      <c r="AS682" s="1"/>
      <c r="AT682" s="1"/>
      <c r="AU682" s="1"/>
      <c r="AV682" s="1"/>
      <c r="AW682" s="1"/>
      <c r="AX682" s="152"/>
      <c r="AY682" s="1"/>
      <c r="AZ682" s="1"/>
      <c r="BA682" s="153"/>
      <c r="BB682" s="153"/>
    </row>
    <row r="683" spans="43:54" ht="46.5" customHeight="1">
      <c r="AQ683" s="152"/>
      <c r="AR683" s="1"/>
      <c r="AS683" s="1"/>
      <c r="AT683" s="1"/>
      <c r="AU683" s="1"/>
      <c r="AV683" s="1"/>
      <c r="AW683" s="1"/>
      <c r="AX683" s="152"/>
      <c r="AY683" s="1"/>
      <c r="AZ683" s="1"/>
      <c r="BA683" s="153"/>
      <c r="BB683" s="153"/>
    </row>
    <row r="684" spans="43:54" ht="46.5" customHeight="1">
      <c r="AQ684" s="152"/>
      <c r="AR684" s="1"/>
      <c r="AS684" s="1"/>
      <c r="AT684" s="1"/>
      <c r="AU684" s="1"/>
      <c r="AV684" s="1"/>
      <c r="AW684" s="1"/>
      <c r="AX684" s="152"/>
      <c r="AY684" s="1"/>
      <c r="AZ684" s="1"/>
      <c r="BA684" s="153"/>
      <c r="BB684" s="153"/>
    </row>
    <row r="685" spans="43:54" ht="46.5" customHeight="1">
      <c r="AQ685" s="152"/>
      <c r="AR685" s="1"/>
      <c r="AS685" s="1"/>
      <c r="AT685" s="1"/>
      <c r="AU685" s="1"/>
      <c r="AV685" s="1"/>
      <c r="AW685" s="1"/>
      <c r="AX685" s="152"/>
      <c r="AY685" s="1"/>
      <c r="AZ685" s="1"/>
      <c r="BA685" s="153"/>
      <c r="BB685" s="153"/>
    </row>
    <row r="686" spans="43:54" ht="46.5" customHeight="1">
      <c r="AQ686" s="152"/>
      <c r="AR686" s="1"/>
      <c r="AS686" s="1"/>
      <c r="AT686" s="1"/>
      <c r="AU686" s="1"/>
      <c r="AV686" s="1"/>
      <c r="AW686" s="1"/>
      <c r="AX686" s="152"/>
      <c r="AY686" s="1"/>
      <c r="AZ686" s="1"/>
      <c r="BA686" s="153"/>
      <c r="BB686" s="153"/>
    </row>
    <row r="687" spans="43:54" ht="46.5" customHeight="1">
      <c r="AQ687" s="152"/>
      <c r="AR687" s="1"/>
      <c r="AS687" s="1"/>
      <c r="AT687" s="1"/>
      <c r="AU687" s="1"/>
      <c r="AV687" s="1"/>
      <c r="AW687" s="1"/>
      <c r="AX687" s="152"/>
      <c r="AY687" s="1"/>
      <c r="AZ687" s="1"/>
      <c r="BA687" s="153"/>
      <c r="BB687" s="153"/>
    </row>
    <row r="688" spans="43:54" ht="46.5" customHeight="1">
      <c r="AQ688" s="152"/>
      <c r="AR688" s="1"/>
      <c r="AS688" s="1"/>
      <c r="AT688" s="1"/>
      <c r="AU688" s="1"/>
      <c r="AV688" s="1"/>
      <c r="AW688" s="1"/>
      <c r="AX688" s="152"/>
      <c r="AY688" s="1"/>
      <c r="AZ688" s="1"/>
      <c r="BA688" s="153"/>
      <c r="BB688" s="153"/>
    </row>
    <row r="689" spans="43:54" ht="46.5" customHeight="1">
      <c r="AQ689" s="152"/>
      <c r="AR689" s="1"/>
      <c r="AS689" s="1"/>
      <c r="AT689" s="1"/>
      <c r="AU689" s="1"/>
      <c r="AV689" s="1"/>
      <c r="AW689" s="1"/>
      <c r="AX689" s="152"/>
      <c r="AY689" s="1"/>
      <c r="AZ689" s="1"/>
      <c r="BA689" s="153"/>
      <c r="BB689" s="153"/>
    </row>
    <row r="690" spans="43:54" ht="46.5" customHeight="1">
      <c r="AQ690" s="152"/>
      <c r="AR690" s="1"/>
      <c r="AS690" s="1"/>
      <c r="AT690" s="1"/>
      <c r="AU690" s="1"/>
      <c r="AV690" s="1"/>
      <c r="AW690" s="1"/>
      <c r="AX690" s="152"/>
      <c r="AY690" s="1"/>
      <c r="AZ690" s="1"/>
      <c r="BA690" s="153"/>
      <c r="BB690" s="153"/>
    </row>
    <row r="691" spans="43:54" ht="46.5" customHeight="1">
      <c r="AQ691" s="152"/>
      <c r="AR691" s="1"/>
      <c r="AS691" s="1"/>
      <c r="AT691" s="1"/>
      <c r="AU691" s="1"/>
      <c r="AV691" s="1"/>
      <c r="AW691" s="1"/>
      <c r="AX691" s="152"/>
      <c r="AY691" s="1"/>
      <c r="AZ691" s="1"/>
      <c r="BA691" s="153"/>
      <c r="BB691" s="153"/>
    </row>
    <row r="692" spans="43:54" ht="46.5" customHeight="1">
      <c r="AQ692" s="152"/>
      <c r="AR692" s="1"/>
      <c r="AS692" s="1"/>
      <c r="AT692" s="1"/>
      <c r="AU692" s="1"/>
      <c r="AV692" s="1"/>
      <c r="AW692" s="1"/>
      <c r="AX692" s="152"/>
      <c r="AY692" s="1"/>
      <c r="AZ692" s="1"/>
      <c r="BA692" s="153"/>
      <c r="BB692" s="153"/>
    </row>
    <row r="693" spans="43:54" ht="46.5" customHeight="1">
      <c r="AQ693" s="152"/>
      <c r="AR693" s="1"/>
      <c r="AS693" s="1"/>
      <c r="AT693" s="1"/>
      <c r="AU693" s="1"/>
      <c r="AV693" s="1"/>
      <c r="AW693" s="1"/>
      <c r="AX693" s="152"/>
      <c r="AY693" s="1"/>
      <c r="AZ693" s="1"/>
      <c r="BA693" s="153"/>
      <c r="BB693" s="153"/>
    </row>
    <row r="694" spans="43:54" ht="46.5" customHeight="1">
      <c r="AQ694" s="152"/>
      <c r="AR694" s="1"/>
      <c r="AS694" s="1"/>
      <c r="AT694" s="1"/>
      <c r="AU694" s="1"/>
      <c r="AV694" s="1"/>
      <c r="AW694" s="1"/>
      <c r="AX694" s="152"/>
      <c r="AY694" s="1"/>
      <c r="AZ694" s="1"/>
      <c r="BA694" s="153"/>
      <c r="BB694" s="153"/>
    </row>
    <row r="695" spans="43:54" ht="46.5" customHeight="1">
      <c r="AQ695" s="152"/>
      <c r="AR695" s="1"/>
      <c r="AS695" s="1"/>
      <c r="AT695" s="1"/>
      <c r="AU695" s="1"/>
      <c r="AV695" s="1"/>
      <c r="AW695" s="1"/>
      <c r="AX695" s="152"/>
      <c r="AY695" s="1"/>
      <c r="AZ695" s="1"/>
      <c r="BA695" s="153"/>
      <c r="BB695" s="153"/>
    </row>
    <row r="696" spans="43:54" ht="46.5" customHeight="1">
      <c r="AQ696" s="152"/>
      <c r="AR696" s="1"/>
      <c r="AS696" s="1"/>
      <c r="AT696" s="1"/>
      <c r="AU696" s="1"/>
      <c r="AV696" s="1"/>
      <c r="AW696" s="1"/>
      <c r="AX696" s="152"/>
      <c r="AY696" s="1"/>
      <c r="AZ696" s="1"/>
      <c r="BA696" s="153"/>
      <c r="BB696" s="153"/>
    </row>
    <row r="697" spans="43:54" ht="46.5" customHeight="1">
      <c r="AQ697" s="152"/>
      <c r="AR697" s="1"/>
      <c r="AS697" s="1"/>
      <c r="AT697" s="1"/>
      <c r="AU697" s="1"/>
      <c r="AV697" s="1"/>
      <c r="AW697" s="1"/>
      <c r="AX697" s="152"/>
      <c r="AY697" s="1"/>
      <c r="AZ697" s="1"/>
      <c r="BA697" s="153"/>
      <c r="BB697" s="153"/>
    </row>
    <row r="698" spans="43:54" ht="46.5" customHeight="1">
      <c r="AQ698" s="152"/>
      <c r="AR698" s="1"/>
      <c r="AS698" s="1"/>
      <c r="AT698" s="1"/>
      <c r="AU698" s="1"/>
      <c r="AV698" s="1"/>
      <c r="AW698" s="1"/>
      <c r="AX698" s="152"/>
      <c r="AY698" s="1"/>
      <c r="AZ698" s="1"/>
      <c r="BA698" s="153"/>
      <c r="BB698" s="153"/>
    </row>
    <row r="699" spans="43:54" ht="46.5" customHeight="1">
      <c r="AQ699" s="152"/>
      <c r="AR699" s="1"/>
      <c r="AS699" s="1"/>
      <c r="AT699" s="1"/>
      <c r="AU699" s="1"/>
      <c r="AV699" s="1"/>
      <c r="AW699" s="1"/>
      <c r="AX699" s="152"/>
      <c r="AY699" s="1"/>
      <c r="AZ699" s="1"/>
      <c r="BA699" s="153"/>
      <c r="BB699" s="153"/>
    </row>
    <row r="700" spans="43:54" ht="46.5" customHeight="1">
      <c r="AQ700" s="152"/>
      <c r="AR700" s="1"/>
      <c r="AS700" s="1"/>
      <c r="AT700" s="1"/>
      <c r="AU700" s="1"/>
      <c r="AV700" s="1"/>
      <c r="AW700" s="1"/>
      <c r="AX700" s="152"/>
      <c r="AY700" s="1"/>
      <c r="AZ700" s="1"/>
      <c r="BA700" s="153"/>
      <c r="BB700" s="153"/>
    </row>
    <row r="701" spans="43:54" ht="46.5" customHeight="1">
      <c r="AQ701" s="152"/>
      <c r="AR701" s="1"/>
      <c r="AS701" s="1"/>
      <c r="AT701" s="1"/>
      <c r="AU701" s="1"/>
      <c r="AV701" s="1"/>
      <c r="AW701" s="1"/>
      <c r="AX701" s="152"/>
      <c r="AY701" s="1"/>
      <c r="AZ701" s="1"/>
      <c r="BA701" s="153"/>
      <c r="BB701" s="153"/>
    </row>
    <row r="702" spans="43:54" ht="46.5" customHeight="1">
      <c r="AQ702" s="152"/>
      <c r="AR702" s="1"/>
      <c r="AS702" s="1"/>
      <c r="AT702" s="1"/>
      <c r="AU702" s="1"/>
      <c r="AV702" s="1"/>
      <c r="AW702" s="1"/>
      <c r="AX702" s="152"/>
      <c r="AY702" s="1"/>
      <c r="AZ702" s="1"/>
      <c r="BA702" s="153"/>
      <c r="BB702" s="153"/>
    </row>
    <row r="703" spans="43:54" ht="46.5" customHeight="1">
      <c r="AQ703" s="152"/>
      <c r="AR703" s="1"/>
      <c r="AS703" s="1"/>
      <c r="AT703" s="1"/>
      <c r="AU703" s="1"/>
      <c r="AV703" s="1"/>
      <c r="AW703" s="1"/>
      <c r="AX703" s="152"/>
      <c r="AY703" s="1"/>
      <c r="AZ703" s="1"/>
      <c r="BA703" s="153"/>
      <c r="BB703" s="153"/>
    </row>
    <row r="704" spans="43:54" ht="46.5" customHeight="1">
      <c r="AQ704" s="152"/>
      <c r="AR704" s="1"/>
      <c r="AS704" s="1"/>
      <c r="AT704" s="1"/>
      <c r="AU704" s="1"/>
      <c r="AV704" s="1"/>
      <c r="AW704" s="1"/>
      <c r="AX704" s="152"/>
      <c r="AY704" s="1"/>
      <c r="AZ704" s="1"/>
      <c r="BA704" s="153"/>
      <c r="BB704" s="153"/>
    </row>
    <row r="705" spans="43:54" ht="46.5" customHeight="1">
      <c r="AQ705" s="152"/>
      <c r="AR705" s="1"/>
      <c r="AS705" s="1"/>
      <c r="AT705" s="1"/>
      <c r="AU705" s="1"/>
      <c r="AV705" s="1"/>
      <c r="AW705" s="1"/>
      <c r="AX705" s="152"/>
      <c r="AY705" s="1"/>
      <c r="AZ705" s="1"/>
      <c r="BA705" s="153"/>
      <c r="BB705" s="153"/>
    </row>
    <row r="706" spans="43:54" ht="46.5" customHeight="1">
      <c r="AQ706" s="152"/>
      <c r="AR706" s="1"/>
      <c r="AS706" s="1"/>
      <c r="AT706" s="1"/>
      <c r="AU706" s="1"/>
      <c r="AV706" s="1"/>
      <c r="AW706" s="1"/>
      <c r="AX706" s="152"/>
      <c r="AY706" s="1"/>
      <c r="AZ706" s="1"/>
      <c r="BA706" s="153"/>
      <c r="BB706" s="153"/>
    </row>
    <row r="707" spans="43:54" ht="46.5" customHeight="1">
      <c r="AQ707" s="152"/>
      <c r="AR707" s="1"/>
      <c r="AS707" s="1"/>
      <c r="AT707" s="1"/>
      <c r="AU707" s="1"/>
      <c r="AV707" s="1"/>
      <c r="AW707" s="1"/>
      <c r="AX707" s="152"/>
      <c r="AY707" s="1"/>
      <c r="AZ707" s="1"/>
      <c r="BA707" s="153"/>
      <c r="BB707" s="153"/>
    </row>
    <row r="708" spans="43:54" ht="46.5" customHeight="1">
      <c r="AQ708" s="152"/>
      <c r="AR708" s="1"/>
      <c r="AS708" s="1"/>
      <c r="AT708" s="1"/>
      <c r="AU708" s="1"/>
      <c r="AV708" s="1"/>
      <c r="AW708" s="1"/>
      <c r="AX708" s="152"/>
      <c r="AY708" s="1"/>
      <c r="AZ708" s="1"/>
      <c r="BA708" s="153"/>
      <c r="BB708" s="153"/>
    </row>
    <row r="709" spans="43:54" ht="46.5" customHeight="1">
      <c r="AQ709" s="152"/>
      <c r="AR709" s="1"/>
      <c r="AS709" s="1"/>
      <c r="AT709" s="1"/>
      <c r="AU709" s="1"/>
      <c r="AV709" s="1"/>
      <c r="AW709" s="1"/>
      <c r="AX709" s="152"/>
      <c r="AY709" s="1"/>
      <c r="AZ709" s="1"/>
      <c r="BA709" s="153"/>
      <c r="BB709" s="153"/>
    </row>
    <row r="710" spans="43:54" ht="46.5" customHeight="1">
      <c r="AQ710" s="152"/>
      <c r="AR710" s="1"/>
      <c r="AS710" s="1"/>
      <c r="AT710" s="1"/>
      <c r="AU710" s="1"/>
      <c r="AV710" s="1"/>
      <c r="AW710" s="1"/>
      <c r="AX710" s="152"/>
      <c r="AY710" s="1"/>
      <c r="AZ710" s="1"/>
      <c r="BA710" s="153"/>
      <c r="BB710" s="153"/>
    </row>
    <row r="711" spans="43:54" ht="46.5" customHeight="1">
      <c r="AQ711" s="152"/>
      <c r="AR711" s="1"/>
      <c r="AS711" s="1"/>
      <c r="AT711" s="1"/>
      <c r="AU711" s="1"/>
      <c r="AV711" s="1"/>
      <c r="AW711" s="1"/>
      <c r="AX711" s="152"/>
      <c r="AY711" s="1"/>
      <c r="AZ711" s="1"/>
      <c r="BA711" s="153"/>
      <c r="BB711" s="153"/>
    </row>
    <row r="712" spans="43:54" ht="46.5" customHeight="1">
      <c r="AQ712" s="152"/>
      <c r="AR712" s="1"/>
      <c r="AS712" s="1"/>
      <c r="AT712" s="1"/>
      <c r="AU712" s="1"/>
      <c r="AV712" s="1"/>
      <c r="AW712" s="1"/>
      <c r="AX712" s="152"/>
      <c r="AY712" s="1"/>
      <c r="AZ712" s="1"/>
      <c r="BA712" s="153"/>
      <c r="BB712" s="153"/>
    </row>
    <row r="713" spans="43:54" ht="46.5" customHeight="1">
      <c r="AQ713" s="152"/>
      <c r="AR713" s="1"/>
      <c r="AS713" s="1"/>
      <c r="AT713" s="1"/>
      <c r="AU713" s="1"/>
      <c r="AV713" s="1"/>
      <c r="AW713" s="1"/>
      <c r="AX713" s="152"/>
      <c r="AY713" s="1"/>
      <c r="AZ713" s="1"/>
      <c r="BA713" s="153"/>
      <c r="BB713" s="153"/>
    </row>
    <row r="714" spans="43:54" ht="46.5" customHeight="1">
      <c r="AQ714" s="152"/>
      <c r="AR714" s="1"/>
      <c r="AS714" s="1"/>
      <c r="AT714" s="1"/>
      <c r="AU714" s="1"/>
      <c r="AV714" s="1"/>
      <c r="AW714" s="1"/>
      <c r="AX714" s="152"/>
      <c r="AY714" s="1"/>
      <c r="AZ714" s="1"/>
      <c r="BA714" s="153"/>
      <c r="BB714" s="153"/>
    </row>
    <row r="715" spans="43:54" ht="46.5" customHeight="1">
      <c r="AQ715" s="152"/>
      <c r="AR715" s="1"/>
      <c r="AS715" s="1"/>
      <c r="AT715" s="1"/>
      <c r="AU715" s="1"/>
      <c r="AV715" s="1"/>
      <c r="AW715" s="1"/>
      <c r="AX715" s="152"/>
      <c r="AY715" s="1"/>
      <c r="AZ715" s="1"/>
      <c r="BA715" s="153"/>
      <c r="BB715" s="153"/>
    </row>
    <row r="716" spans="43:54" ht="46.5" customHeight="1">
      <c r="AQ716" s="152"/>
      <c r="AR716" s="1"/>
      <c r="AS716" s="1"/>
      <c r="AT716" s="1"/>
      <c r="AU716" s="1"/>
      <c r="AV716" s="1"/>
      <c r="AW716" s="1"/>
      <c r="AX716" s="152"/>
      <c r="AY716" s="1"/>
      <c r="AZ716" s="1"/>
      <c r="BA716" s="153"/>
      <c r="BB716" s="153"/>
    </row>
    <row r="717" spans="43:54" ht="46.5" customHeight="1">
      <c r="AQ717" s="152"/>
      <c r="AR717" s="1"/>
      <c r="AS717" s="1"/>
      <c r="AT717" s="1"/>
      <c r="AU717" s="1"/>
      <c r="AV717" s="1"/>
      <c r="AW717" s="1"/>
      <c r="AX717" s="152"/>
      <c r="AY717" s="1"/>
      <c r="AZ717" s="1"/>
      <c r="BA717" s="153"/>
      <c r="BB717" s="153"/>
    </row>
    <row r="718" spans="43:54" ht="46.5" customHeight="1">
      <c r="AQ718" s="152"/>
      <c r="AR718" s="1"/>
      <c r="AS718" s="1"/>
      <c r="AT718" s="1"/>
      <c r="AU718" s="1"/>
      <c r="AV718" s="1"/>
      <c r="AW718" s="1"/>
      <c r="AX718" s="152"/>
      <c r="AY718" s="1"/>
      <c r="AZ718" s="1"/>
      <c r="BA718" s="153"/>
      <c r="BB718" s="153"/>
    </row>
    <row r="719" spans="43:54" ht="46.5" customHeight="1">
      <c r="AQ719" s="152"/>
      <c r="AR719" s="1"/>
      <c r="AS719" s="1"/>
      <c r="AT719" s="1"/>
      <c r="AU719" s="1"/>
      <c r="AV719" s="1"/>
      <c r="AW719" s="1"/>
      <c r="AX719" s="152"/>
      <c r="AY719" s="1"/>
      <c r="AZ719" s="1"/>
      <c r="BA719" s="153"/>
      <c r="BB719" s="153"/>
    </row>
    <row r="720" spans="43:54" ht="46.5" customHeight="1">
      <c r="AQ720" s="152"/>
      <c r="AR720" s="1"/>
      <c r="AS720" s="1"/>
      <c r="AT720" s="1"/>
      <c r="AU720" s="1"/>
      <c r="AV720" s="1"/>
      <c r="AW720" s="1"/>
      <c r="AX720" s="152"/>
      <c r="AY720" s="1"/>
      <c r="AZ720" s="1"/>
      <c r="BA720" s="153"/>
      <c r="BB720" s="153"/>
    </row>
    <row r="721" spans="43:54" ht="46.5" customHeight="1">
      <c r="AQ721" s="152"/>
      <c r="AR721" s="1"/>
      <c r="AS721" s="1"/>
      <c r="AT721" s="1"/>
      <c r="AU721" s="1"/>
      <c r="AV721" s="1"/>
      <c r="AW721" s="1"/>
      <c r="AX721" s="152"/>
      <c r="AY721" s="1"/>
      <c r="AZ721" s="1"/>
      <c r="BA721" s="153"/>
      <c r="BB721" s="153"/>
    </row>
    <row r="722" spans="43:54" ht="46.5" customHeight="1">
      <c r="AQ722" s="152"/>
      <c r="AR722" s="1"/>
      <c r="AS722" s="1"/>
      <c r="AT722" s="1"/>
      <c r="AU722" s="1"/>
      <c r="AV722" s="1"/>
      <c r="AW722" s="1"/>
      <c r="AX722" s="152"/>
      <c r="AY722" s="1"/>
      <c r="AZ722" s="1"/>
      <c r="BA722" s="153"/>
      <c r="BB722" s="153"/>
    </row>
    <row r="723" spans="43:54" ht="46.5" customHeight="1">
      <c r="AQ723" s="152"/>
      <c r="AR723" s="1"/>
      <c r="AS723" s="1"/>
      <c r="AT723" s="1"/>
      <c r="AU723" s="1"/>
      <c r="AV723" s="1"/>
      <c r="AW723" s="1"/>
      <c r="AX723" s="152"/>
      <c r="AY723" s="1"/>
      <c r="AZ723" s="1"/>
      <c r="BA723" s="153"/>
      <c r="BB723" s="153"/>
    </row>
    <row r="724" spans="43:54" ht="46.5" customHeight="1">
      <c r="AQ724" s="152"/>
      <c r="AR724" s="1"/>
      <c r="AS724" s="1"/>
      <c r="AT724" s="1"/>
      <c r="AU724" s="1"/>
      <c r="AV724" s="1"/>
      <c r="AW724" s="1"/>
      <c r="AX724" s="152"/>
      <c r="AY724" s="1"/>
      <c r="AZ724" s="1"/>
      <c r="BA724" s="153"/>
      <c r="BB724" s="153"/>
    </row>
    <row r="725" spans="43:54" ht="46.5" customHeight="1">
      <c r="AQ725" s="152"/>
      <c r="AR725" s="1"/>
      <c r="AS725" s="1"/>
      <c r="AT725" s="1"/>
      <c r="AU725" s="1"/>
      <c r="AV725" s="1"/>
      <c r="AW725" s="1"/>
      <c r="AX725" s="152"/>
      <c r="AY725" s="1"/>
      <c r="AZ725" s="1"/>
      <c r="BA725" s="153"/>
      <c r="BB725" s="153"/>
    </row>
    <row r="726" spans="43:54" ht="46.5" customHeight="1">
      <c r="AQ726" s="152"/>
      <c r="AR726" s="1"/>
      <c r="AS726" s="1"/>
      <c r="AT726" s="1"/>
      <c r="AU726" s="1"/>
      <c r="AV726" s="1"/>
      <c r="AW726" s="1"/>
      <c r="AX726" s="152"/>
      <c r="AY726" s="1"/>
      <c r="AZ726" s="1"/>
      <c r="BA726" s="153"/>
      <c r="BB726" s="153"/>
    </row>
    <row r="727" spans="43:54" ht="46.5" customHeight="1">
      <c r="AQ727" s="152"/>
      <c r="AR727" s="1"/>
      <c r="AS727" s="1"/>
      <c r="AT727" s="1"/>
      <c r="AU727" s="1"/>
      <c r="AV727" s="1"/>
      <c r="AW727" s="1"/>
      <c r="AX727" s="152"/>
      <c r="AY727" s="1"/>
      <c r="AZ727" s="1"/>
      <c r="BA727" s="153"/>
      <c r="BB727" s="153"/>
    </row>
    <row r="728" spans="43:54" ht="46.5" customHeight="1">
      <c r="AQ728" s="152"/>
      <c r="AR728" s="1"/>
      <c r="AS728" s="1"/>
      <c r="AT728" s="1"/>
      <c r="AU728" s="1"/>
      <c r="AV728" s="1"/>
      <c r="AW728" s="1"/>
      <c r="AX728" s="152"/>
      <c r="AY728" s="1"/>
      <c r="AZ728" s="1"/>
      <c r="BA728" s="153"/>
      <c r="BB728" s="153"/>
    </row>
    <row r="729" spans="43:54" ht="46.5" customHeight="1">
      <c r="AQ729" s="152"/>
      <c r="AR729" s="1"/>
      <c r="AS729" s="1"/>
      <c r="AT729" s="1"/>
      <c r="AU729" s="1"/>
      <c r="AV729" s="1"/>
      <c r="AW729" s="1"/>
      <c r="AX729" s="152"/>
      <c r="AY729" s="1"/>
      <c r="AZ729" s="1"/>
      <c r="BA729" s="153"/>
      <c r="BB729" s="153"/>
    </row>
    <row r="730" spans="43:54" ht="46.5" customHeight="1">
      <c r="AQ730" s="152"/>
      <c r="AR730" s="1"/>
      <c r="AS730" s="1"/>
      <c r="AT730" s="1"/>
      <c r="AU730" s="1"/>
      <c r="AV730" s="1"/>
      <c r="AW730" s="1"/>
      <c r="AX730" s="152"/>
      <c r="AY730" s="1"/>
      <c r="AZ730" s="1"/>
      <c r="BA730" s="153"/>
      <c r="BB730" s="153"/>
    </row>
    <row r="731" spans="43:54" ht="46.5" customHeight="1">
      <c r="AQ731" s="152"/>
      <c r="AR731" s="1"/>
      <c r="AS731" s="1"/>
      <c r="AT731" s="1"/>
      <c r="AU731" s="1"/>
      <c r="AV731" s="1"/>
      <c r="AW731" s="1"/>
      <c r="AX731" s="152"/>
      <c r="AY731" s="1"/>
      <c r="AZ731" s="1"/>
      <c r="BA731" s="153"/>
      <c r="BB731" s="153"/>
    </row>
    <row r="732" spans="43:54" ht="46.5" customHeight="1">
      <c r="AQ732" s="152"/>
      <c r="AR732" s="1"/>
      <c r="AS732" s="1"/>
      <c r="AT732" s="1"/>
      <c r="AU732" s="1"/>
      <c r="AV732" s="1"/>
      <c r="AW732" s="1"/>
      <c r="AX732" s="152"/>
      <c r="AY732" s="1"/>
      <c r="AZ732" s="1"/>
      <c r="BA732" s="153"/>
      <c r="BB732" s="153"/>
    </row>
    <row r="733" spans="43:54" ht="46.5" customHeight="1">
      <c r="AQ733" s="152"/>
      <c r="AR733" s="1"/>
      <c r="AS733" s="1"/>
      <c r="AT733" s="1"/>
      <c r="AU733" s="1"/>
      <c r="AV733" s="1"/>
      <c r="AW733" s="1"/>
      <c r="AX733" s="152"/>
      <c r="AY733" s="1"/>
      <c r="AZ733" s="1"/>
      <c r="BA733" s="153"/>
      <c r="BB733" s="153"/>
    </row>
    <row r="734" spans="43:54" ht="46.5" customHeight="1">
      <c r="AQ734" s="152"/>
      <c r="AR734" s="1"/>
      <c r="AS734" s="1"/>
      <c r="AT734" s="1"/>
      <c r="AU734" s="1"/>
      <c r="AV734" s="1"/>
      <c r="AW734" s="1"/>
      <c r="AX734" s="152"/>
      <c r="AY734" s="1"/>
      <c r="AZ734" s="1"/>
      <c r="BA734" s="153"/>
      <c r="BB734" s="153"/>
    </row>
    <row r="735" spans="43:54" ht="46.5" customHeight="1">
      <c r="AQ735" s="152"/>
      <c r="AR735" s="1"/>
      <c r="AS735" s="1"/>
      <c r="AT735" s="1"/>
      <c r="AU735" s="1"/>
      <c r="AV735" s="1"/>
      <c r="AW735" s="1"/>
      <c r="AX735" s="152"/>
      <c r="AY735" s="1"/>
      <c r="AZ735" s="1"/>
      <c r="BA735" s="153"/>
      <c r="BB735" s="153"/>
    </row>
    <row r="736" spans="43:54" ht="46.5" customHeight="1">
      <c r="AQ736" s="152"/>
      <c r="AR736" s="1"/>
      <c r="AS736" s="1"/>
      <c r="AT736" s="1"/>
      <c r="AU736" s="1"/>
      <c r="AV736" s="1"/>
      <c r="AW736" s="1"/>
      <c r="AX736" s="152"/>
      <c r="AY736" s="1"/>
      <c r="AZ736" s="1"/>
      <c r="BA736" s="153"/>
      <c r="BB736" s="153"/>
    </row>
    <row r="737" spans="43:54" ht="46.5" customHeight="1">
      <c r="AQ737" s="152"/>
      <c r="AR737" s="1"/>
      <c r="AS737" s="1"/>
      <c r="AT737" s="1"/>
      <c r="AU737" s="1"/>
      <c r="AV737" s="1"/>
      <c r="AW737" s="1"/>
      <c r="AX737" s="152"/>
      <c r="AY737" s="1"/>
      <c r="AZ737" s="1"/>
      <c r="BA737" s="153"/>
      <c r="BB737" s="153"/>
    </row>
    <row r="738" spans="43:54" ht="46.5" customHeight="1">
      <c r="AQ738" s="152"/>
      <c r="AR738" s="1"/>
      <c r="AS738" s="1"/>
      <c r="AT738" s="1"/>
      <c r="AU738" s="1"/>
      <c r="AV738" s="1"/>
      <c r="AW738" s="1"/>
      <c r="AX738" s="152"/>
      <c r="AY738" s="1"/>
      <c r="AZ738" s="1"/>
      <c r="BA738" s="153"/>
      <c r="BB738" s="153"/>
    </row>
    <row r="739" spans="43:54" ht="46.5" customHeight="1">
      <c r="AQ739" s="152"/>
      <c r="AR739" s="1"/>
      <c r="AS739" s="1"/>
      <c r="AT739" s="1"/>
      <c r="AU739" s="1"/>
      <c r="AV739" s="1"/>
      <c r="AW739" s="1"/>
      <c r="AX739" s="152"/>
      <c r="AY739" s="1"/>
      <c r="AZ739" s="1"/>
      <c r="BA739" s="153"/>
      <c r="BB739" s="153"/>
    </row>
    <row r="740" spans="43:54" ht="46.5" customHeight="1">
      <c r="AQ740" s="152"/>
      <c r="AR740" s="1"/>
      <c r="AS740" s="1"/>
      <c r="AT740" s="1"/>
      <c r="AU740" s="1"/>
      <c r="AV740" s="1"/>
      <c r="AW740" s="1"/>
      <c r="AX740" s="152"/>
      <c r="AY740" s="1"/>
      <c r="AZ740" s="1"/>
      <c r="BA740" s="153"/>
      <c r="BB740" s="153"/>
    </row>
    <row r="741" spans="43:54" ht="46.5" customHeight="1">
      <c r="AQ741" s="152"/>
      <c r="AR741" s="1"/>
      <c r="AS741" s="1"/>
      <c r="AT741" s="1"/>
      <c r="AU741" s="1"/>
      <c r="AV741" s="1"/>
      <c r="AW741" s="1"/>
      <c r="AX741" s="152"/>
      <c r="AY741" s="1"/>
      <c r="AZ741" s="1"/>
      <c r="BA741" s="153"/>
      <c r="BB741" s="153"/>
    </row>
    <row r="742" spans="43:54" ht="46.5" customHeight="1">
      <c r="AQ742" s="152"/>
      <c r="AR742" s="1"/>
      <c r="AS742" s="1"/>
      <c r="AT742" s="1"/>
      <c r="AU742" s="1"/>
      <c r="AV742" s="1"/>
      <c r="AW742" s="1"/>
      <c r="AX742" s="152"/>
      <c r="AY742" s="1"/>
      <c r="AZ742" s="1"/>
      <c r="BA742" s="153"/>
      <c r="BB742" s="153"/>
    </row>
    <row r="743" spans="43:54" ht="46.5" customHeight="1">
      <c r="AQ743" s="152"/>
      <c r="AR743" s="1"/>
      <c r="AS743" s="1"/>
      <c r="AT743" s="1"/>
      <c r="AU743" s="1"/>
      <c r="AV743" s="1"/>
      <c r="AW743" s="1"/>
      <c r="AX743" s="152"/>
      <c r="AY743" s="1"/>
      <c r="AZ743" s="1"/>
      <c r="BA743" s="153"/>
      <c r="BB743" s="153"/>
    </row>
    <row r="744" spans="43:54" ht="46.5" customHeight="1">
      <c r="AQ744" s="152"/>
      <c r="AR744" s="1"/>
      <c r="AS744" s="1"/>
      <c r="AT744" s="1"/>
      <c r="AU744" s="1"/>
      <c r="AV744" s="1"/>
      <c r="AW744" s="1"/>
      <c r="AX744" s="152"/>
      <c r="AY744" s="1"/>
      <c r="AZ744" s="1"/>
      <c r="BA744" s="153"/>
      <c r="BB744" s="153"/>
    </row>
    <row r="745" spans="43:54" ht="46.5" customHeight="1">
      <c r="AQ745" s="152"/>
      <c r="AR745" s="1"/>
      <c r="AS745" s="1"/>
      <c r="AT745" s="1"/>
      <c r="AU745" s="1"/>
      <c r="AV745" s="1"/>
      <c r="AW745" s="1"/>
      <c r="AX745" s="152"/>
      <c r="AY745" s="1"/>
      <c r="AZ745" s="1"/>
      <c r="BA745" s="153"/>
      <c r="BB745" s="153"/>
    </row>
    <row r="746" spans="43:54" ht="46.5" customHeight="1">
      <c r="AQ746" s="152"/>
      <c r="AR746" s="1"/>
      <c r="AS746" s="1"/>
      <c r="AT746" s="1"/>
      <c r="AU746" s="1"/>
      <c r="AV746" s="1"/>
      <c r="AW746" s="1"/>
      <c r="AX746" s="152"/>
      <c r="AY746" s="1"/>
      <c r="AZ746" s="1"/>
      <c r="BA746" s="153"/>
      <c r="BB746" s="153"/>
    </row>
    <row r="747" spans="43:54" ht="46.5" customHeight="1">
      <c r="AQ747" s="152"/>
      <c r="AR747" s="1"/>
      <c r="AS747" s="1"/>
      <c r="AT747" s="1"/>
      <c r="AU747" s="1"/>
      <c r="AV747" s="1"/>
      <c r="AW747" s="1"/>
      <c r="AX747" s="152"/>
      <c r="AY747" s="1"/>
      <c r="AZ747" s="1"/>
      <c r="BA747" s="153"/>
      <c r="BB747" s="153"/>
    </row>
    <row r="748" spans="43:54" ht="46.5" customHeight="1">
      <c r="AQ748" s="152"/>
      <c r="AR748" s="1"/>
      <c r="AS748" s="1"/>
      <c r="AT748" s="1"/>
      <c r="AU748" s="1"/>
      <c r="AV748" s="1"/>
      <c r="AW748" s="1"/>
      <c r="AX748" s="152"/>
      <c r="AY748" s="1"/>
      <c r="AZ748" s="1"/>
      <c r="BA748" s="153"/>
      <c r="BB748" s="153"/>
    </row>
    <row r="749" spans="43:54" ht="46.5" customHeight="1">
      <c r="AQ749" s="152"/>
      <c r="AR749" s="1"/>
      <c r="AS749" s="1"/>
      <c r="AT749" s="1"/>
      <c r="AU749" s="1"/>
      <c r="AV749" s="1"/>
      <c r="AW749" s="1"/>
      <c r="AX749" s="152"/>
      <c r="AY749" s="1"/>
      <c r="AZ749" s="1"/>
      <c r="BA749" s="153"/>
      <c r="BB749" s="153"/>
    </row>
    <row r="750" spans="43:54" ht="46.5" customHeight="1">
      <c r="AQ750" s="152"/>
      <c r="AR750" s="1"/>
      <c r="AS750" s="1"/>
      <c r="AT750" s="1"/>
      <c r="AU750" s="1"/>
      <c r="AV750" s="1"/>
      <c r="AW750" s="1"/>
      <c r="AX750" s="152"/>
      <c r="AY750" s="1"/>
      <c r="AZ750" s="1"/>
      <c r="BA750" s="153"/>
      <c r="BB750" s="153"/>
    </row>
    <row r="751" spans="43:54" ht="46.5" customHeight="1">
      <c r="AQ751" s="152"/>
      <c r="AR751" s="1"/>
      <c r="AS751" s="1"/>
      <c r="AT751" s="1"/>
      <c r="AU751" s="1"/>
      <c r="AV751" s="1"/>
      <c r="AW751" s="1"/>
      <c r="AX751" s="152"/>
      <c r="AY751" s="1"/>
      <c r="AZ751" s="1"/>
      <c r="BA751" s="153"/>
      <c r="BB751" s="153"/>
    </row>
    <row r="752" spans="43:54" ht="46.5" customHeight="1">
      <c r="AQ752" s="152"/>
      <c r="AR752" s="1"/>
      <c r="AS752" s="1"/>
      <c r="AT752" s="1"/>
      <c r="AU752" s="1"/>
      <c r="AV752" s="1"/>
      <c r="AW752" s="1"/>
      <c r="AX752" s="152"/>
      <c r="AY752" s="1"/>
      <c r="AZ752" s="1"/>
      <c r="BA752" s="153"/>
      <c r="BB752" s="153"/>
    </row>
    <row r="753" spans="43:54" ht="46.5" customHeight="1">
      <c r="AQ753" s="152"/>
      <c r="AR753" s="1"/>
      <c r="AS753" s="1"/>
      <c r="AT753" s="1"/>
      <c r="AU753" s="1"/>
      <c r="AV753" s="1"/>
      <c r="AW753" s="1"/>
      <c r="AX753" s="152"/>
      <c r="AY753" s="1"/>
      <c r="AZ753" s="1"/>
      <c r="BA753" s="153"/>
      <c r="BB753" s="153"/>
    </row>
    <row r="754" spans="43:54" ht="46.5" customHeight="1">
      <c r="AQ754" s="152"/>
      <c r="AR754" s="1"/>
      <c r="AS754" s="1"/>
      <c r="AT754" s="1"/>
      <c r="AU754" s="1"/>
      <c r="AV754" s="1"/>
      <c r="AW754" s="1"/>
      <c r="AX754" s="152"/>
      <c r="AY754" s="1"/>
      <c r="AZ754" s="1"/>
      <c r="BA754" s="153"/>
      <c r="BB754" s="153"/>
    </row>
    <row r="755" spans="43:54" ht="46.5" customHeight="1">
      <c r="AQ755" s="152"/>
      <c r="AR755" s="1"/>
      <c r="AS755" s="1"/>
      <c r="AT755" s="1"/>
      <c r="AU755" s="1"/>
      <c r="AV755" s="1"/>
      <c r="AW755" s="1"/>
      <c r="AX755" s="152"/>
      <c r="AY755" s="1"/>
      <c r="AZ755" s="1"/>
      <c r="BA755" s="153"/>
      <c r="BB755" s="153"/>
    </row>
    <row r="756" spans="43:54" ht="46.5" customHeight="1">
      <c r="AQ756" s="152"/>
      <c r="AR756" s="1"/>
      <c r="AS756" s="1"/>
      <c r="AT756" s="1"/>
      <c r="AU756" s="1"/>
      <c r="AV756" s="1"/>
      <c r="AW756" s="1"/>
      <c r="AX756" s="152"/>
      <c r="AY756" s="1"/>
      <c r="AZ756" s="1"/>
      <c r="BA756" s="153"/>
      <c r="BB756" s="153"/>
    </row>
    <row r="757" spans="43:54" ht="46.5" customHeight="1">
      <c r="AQ757" s="152"/>
      <c r="AR757" s="1"/>
      <c r="AS757" s="1"/>
      <c r="AT757" s="1"/>
      <c r="AU757" s="1"/>
      <c r="AV757" s="1"/>
      <c r="AW757" s="1"/>
      <c r="AX757" s="152"/>
      <c r="AY757" s="1"/>
      <c r="AZ757" s="1"/>
      <c r="BA757" s="153"/>
      <c r="BB757" s="153"/>
    </row>
    <row r="758" spans="43:54" ht="46.5" customHeight="1">
      <c r="AQ758" s="152"/>
      <c r="AR758" s="1"/>
      <c r="AS758" s="1"/>
      <c r="AT758" s="1"/>
      <c r="AU758" s="1"/>
      <c r="AV758" s="1"/>
      <c r="AW758" s="1"/>
      <c r="AX758" s="152"/>
      <c r="AY758" s="1"/>
      <c r="AZ758" s="1"/>
      <c r="BA758" s="153"/>
      <c r="BB758" s="153"/>
    </row>
    <row r="759" spans="43:54" ht="46.5" customHeight="1">
      <c r="AQ759" s="152"/>
      <c r="AR759" s="1"/>
      <c r="AS759" s="1"/>
      <c r="AT759" s="1"/>
      <c r="AU759" s="1"/>
      <c r="AV759" s="1"/>
      <c r="AW759" s="1"/>
      <c r="AX759" s="152"/>
      <c r="AY759" s="1"/>
      <c r="AZ759" s="1"/>
      <c r="BA759" s="153"/>
      <c r="BB759" s="153"/>
    </row>
    <row r="760" spans="43:54" ht="46.5" customHeight="1">
      <c r="AQ760" s="152"/>
      <c r="AR760" s="1"/>
      <c r="AS760" s="1"/>
      <c r="AT760" s="1"/>
      <c r="AU760" s="1"/>
      <c r="AV760" s="1"/>
      <c r="AW760" s="1"/>
      <c r="AX760" s="152"/>
      <c r="AY760" s="1"/>
      <c r="AZ760" s="1"/>
      <c r="BA760" s="153"/>
      <c r="BB760" s="153"/>
    </row>
    <row r="761" spans="43:54" ht="46.5" customHeight="1">
      <c r="AQ761" s="152"/>
      <c r="AR761" s="1"/>
      <c r="AS761" s="1"/>
      <c r="AT761" s="1"/>
      <c r="AU761" s="1"/>
      <c r="AV761" s="1"/>
      <c r="AW761" s="1"/>
      <c r="AX761" s="152"/>
      <c r="AY761" s="1"/>
      <c r="AZ761" s="1"/>
      <c r="BA761" s="153"/>
      <c r="BB761" s="153"/>
    </row>
    <row r="762" spans="43:54" ht="46.5" customHeight="1">
      <c r="AQ762" s="152"/>
      <c r="AR762" s="1"/>
      <c r="AS762" s="1"/>
      <c r="AT762" s="1"/>
      <c r="AU762" s="1"/>
      <c r="AV762" s="1"/>
      <c r="AW762" s="1"/>
      <c r="AX762" s="152"/>
      <c r="AY762" s="1"/>
      <c r="AZ762" s="1"/>
      <c r="BA762" s="153"/>
      <c r="BB762" s="153"/>
    </row>
    <row r="763" spans="43:54" ht="46.5" customHeight="1">
      <c r="AQ763" s="152"/>
      <c r="AR763" s="1"/>
      <c r="AS763" s="1"/>
      <c r="AT763" s="1"/>
      <c r="AU763" s="1"/>
      <c r="AV763" s="1"/>
      <c r="AW763" s="1"/>
      <c r="AX763" s="152"/>
      <c r="AY763" s="1"/>
      <c r="AZ763" s="1"/>
      <c r="BA763" s="153"/>
      <c r="BB763" s="153"/>
    </row>
    <row r="764" spans="43:54" ht="46.5" customHeight="1">
      <c r="AQ764" s="152"/>
      <c r="AR764" s="1"/>
      <c r="AS764" s="1"/>
      <c r="AT764" s="1"/>
      <c r="AU764" s="1"/>
      <c r="AV764" s="1"/>
      <c r="AW764" s="1"/>
      <c r="AX764" s="152"/>
      <c r="AY764" s="1"/>
      <c r="AZ764" s="1"/>
      <c r="BA764" s="153"/>
      <c r="BB764" s="153"/>
    </row>
    <row r="765" spans="43:54" ht="46.5" customHeight="1">
      <c r="AQ765" s="152"/>
      <c r="AR765" s="1"/>
      <c r="AS765" s="1"/>
      <c r="AT765" s="1"/>
      <c r="AU765" s="1"/>
      <c r="AV765" s="1"/>
      <c r="AW765" s="1"/>
      <c r="AX765" s="152"/>
      <c r="AY765" s="1"/>
      <c r="AZ765" s="1"/>
      <c r="BA765" s="153"/>
      <c r="BB765" s="153"/>
    </row>
    <row r="766" spans="43:54" ht="46.5" customHeight="1">
      <c r="AQ766" s="152"/>
      <c r="AR766" s="1"/>
      <c r="AS766" s="1"/>
      <c r="AT766" s="1"/>
      <c r="AU766" s="1"/>
      <c r="AV766" s="1"/>
      <c r="AW766" s="1"/>
      <c r="AX766" s="152"/>
      <c r="AY766" s="1"/>
      <c r="AZ766" s="1"/>
      <c r="BA766" s="153"/>
      <c r="BB766" s="153"/>
    </row>
    <row r="767" spans="43:54" ht="46.5" customHeight="1">
      <c r="AQ767" s="152"/>
      <c r="AR767" s="1"/>
      <c r="AS767" s="1"/>
      <c r="AT767" s="1"/>
      <c r="AU767" s="1"/>
      <c r="AV767" s="1"/>
      <c r="AW767" s="1"/>
      <c r="AX767" s="152"/>
      <c r="AY767" s="1"/>
      <c r="AZ767" s="1"/>
      <c r="BA767" s="153"/>
      <c r="BB767" s="153"/>
    </row>
    <row r="768" spans="43:54" ht="46.5" customHeight="1">
      <c r="AQ768" s="152"/>
      <c r="AR768" s="1"/>
      <c r="AS768" s="1"/>
      <c r="AT768" s="1"/>
      <c r="AU768" s="1"/>
      <c r="AV768" s="1"/>
      <c r="AW768" s="1"/>
      <c r="AX768" s="152"/>
      <c r="AY768" s="1"/>
      <c r="AZ768" s="1"/>
      <c r="BA768" s="153"/>
      <c r="BB768" s="153"/>
    </row>
    <row r="769" spans="43:54" ht="46.5" customHeight="1">
      <c r="AQ769" s="152"/>
      <c r="AR769" s="1"/>
      <c r="AS769" s="1"/>
      <c r="AT769" s="1"/>
      <c r="AU769" s="1"/>
      <c r="AV769" s="1"/>
      <c r="AW769" s="1"/>
      <c r="AX769" s="152"/>
      <c r="AY769" s="1"/>
      <c r="AZ769" s="1"/>
      <c r="BA769" s="153"/>
      <c r="BB769" s="153"/>
    </row>
    <row r="770" spans="43:54" ht="46.5" customHeight="1">
      <c r="AQ770" s="152"/>
      <c r="AR770" s="1"/>
      <c r="AS770" s="1"/>
      <c r="AT770" s="1"/>
      <c r="AU770" s="1"/>
      <c r="AV770" s="1"/>
      <c r="AW770" s="1"/>
      <c r="AX770" s="152"/>
      <c r="AY770" s="1"/>
      <c r="AZ770" s="1"/>
      <c r="BA770" s="153"/>
      <c r="BB770" s="153"/>
    </row>
    <row r="771" spans="43:54" ht="46.5" customHeight="1">
      <c r="AQ771" s="152"/>
      <c r="AR771" s="1"/>
      <c r="AS771" s="1"/>
      <c r="AT771" s="1"/>
      <c r="AU771" s="1"/>
      <c r="AV771" s="1"/>
      <c r="AW771" s="1"/>
      <c r="AX771" s="152"/>
      <c r="AY771" s="1"/>
      <c r="AZ771" s="1"/>
      <c r="BA771" s="153"/>
      <c r="BB771" s="153"/>
    </row>
    <row r="772" spans="43:54" ht="46.5" customHeight="1">
      <c r="AQ772" s="152"/>
      <c r="AR772" s="1"/>
      <c r="AS772" s="1"/>
      <c r="AT772" s="1"/>
      <c r="AU772" s="1"/>
      <c r="AV772" s="1"/>
      <c r="AW772" s="1"/>
      <c r="AX772" s="152"/>
      <c r="AY772" s="1"/>
      <c r="AZ772" s="1"/>
      <c r="BA772" s="153"/>
      <c r="BB772" s="153"/>
    </row>
    <row r="773" spans="43:54" ht="46.5" customHeight="1">
      <c r="AQ773" s="152"/>
      <c r="AR773" s="1"/>
      <c r="AS773" s="1"/>
      <c r="AT773" s="1"/>
      <c r="AU773" s="1"/>
      <c r="AV773" s="1"/>
      <c r="AW773" s="1"/>
      <c r="AX773" s="152"/>
      <c r="AY773" s="1"/>
      <c r="AZ773" s="1"/>
      <c r="BA773" s="153"/>
      <c r="BB773" s="153"/>
    </row>
    <row r="774" spans="43:54" ht="46.5" customHeight="1">
      <c r="AQ774" s="152"/>
      <c r="AR774" s="1"/>
      <c r="AS774" s="1"/>
      <c r="AT774" s="1"/>
      <c r="AU774" s="1"/>
      <c r="AV774" s="1"/>
      <c r="AW774" s="1"/>
      <c r="AX774" s="152"/>
      <c r="AY774" s="1"/>
      <c r="AZ774" s="1"/>
      <c r="BA774" s="153"/>
      <c r="BB774" s="153"/>
    </row>
    <row r="775" spans="43:54" ht="46.5" customHeight="1">
      <c r="AQ775" s="152"/>
      <c r="AR775" s="1"/>
      <c r="AS775" s="1"/>
      <c r="AT775" s="1"/>
      <c r="AU775" s="1"/>
      <c r="AV775" s="1"/>
      <c r="AW775" s="1"/>
      <c r="AX775" s="152"/>
      <c r="AY775" s="1"/>
      <c r="AZ775" s="1"/>
      <c r="BA775" s="153"/>
      <c r="BB775" s="153"/>
    </row>
    <row r="776" spans="43:54" ht="46.5" customHeight="1">
      <c r="AQ776" s="152"/>
      <c r="AR776" s="1"/>
      <c r="AS776" s="1"/>
      <c r="AT776" s="1"/>
      <c r="AU776" s="1"/>
      <c r="AV776" s="1"/>
      <c r="AW776" s="1"/>
      <c r="AX776" s="152"/>
      <c r="AY776" s="1"/>
      <c r="AZ776" s="1"/>
      <c r="BA776" s="153"/>
      <c r="BB776" s="153"/>
    </row>
    <row r="777" spans="43:54" ht="46.5" customHeight="1">
      <c r="AQ777" s="152"/>
      <c r="AR777" s="1"/>
      <c r="AS777" s="1"/>
      <c r="AT777" s="1"/>
      <c r="AU777" s="1"/>
      <c r="AV777" s="1"/>
      <c r="AW777" s="1"/>
      <c r="AX777" s="152"/>
      <c r="AY777" s="1"/>
      <c r="AZ777" s="1"/>
      <c r="BA777" s="153"/>
      <c r="BB777" s="153"/>
    </row>
    <row r="778" spans="43:54" ht="46.5" customHeight="1">
      <c r="AQ778" s="152"/>
      <c r="AR778" s="1"/>
      <c r="AS778" s="1"/>
      <c r="AT778" s="1"/>
      <c r="AU778" s="1"/>
      <c r="AV778" s="1"/>
      <c r="AW778" s="1"/>
      <c r="AX778" s="152"/>
      <c r="AY778" s="1"/>
      <c r="AZ778" s="1"/>
      <c r="BA778" s="153"/>
      <c r="BB778" s="153"/>
    </row>
    <row r="779" spans="43:54" ht="46.5" customHeight="1">
      <c r="AQ779" s="152"/>
      <c r="AR779" s="1"/>
      <c r="AS779" s="1"/>
      <c r="AT779" s="1"/>
      <c r="AU779" s="1"/>
      <c r="AV779" s="1"/>
      <c r="AW779" s="1"/>
      <c r="AX779" s="152"/>
      <c r="AY779" s="1"/>
      <c r="AZ779" s="1"/>
      <c r="BA779" s="153"/>
      <c r="BB779" s="153"/>
    </row>
    <row r="780" spans="43:54" ht="46.5" customHeight="1">
      <c r="AQ780" s="152"/>
      <c r="AR780" s="1"/>
      <c r="AS780" s="1"/>
      <c r="AT780" s="1"/>
      <c r="AU780" s="1"/>
      <c r="AV780" s="1"/>
      <c r="AW780" s="1"/>
      <c r="AX780" s="152"/>
      <c r="AY780" s="1"/>
      <c r="AZ780" s="1"/>
      <c r="BA780" s="153"/>
      <c r="BB780" s="153"/>
    </row>
    <row r="781" spans="43:54" ht="46.5" customHeight="1">
      <c r="AQ781" s="152"/>
      <c r="AR781" s="1"/>
      <c r="AS781" s="1"/>
      <c r="AT781" s="1"/>
      <c r="AU781" s="1"/>
      <c r="AV781" s="1"/>
      <c r="AW781" s="1"/>
      <c r="AX781" s="152"/>
      <c r="AY781" s="1"/>
      <c r="AZ781" s="1"/>
      <c r="BA781" s="153"/>
      <c r="BB781" s="153"/>
    </row>
    <row r="782" spans="43:54" ht="46.5" customHeight="1">
      <c r="AQ782" s="152"/>
      <c r="AR782" s="1"/>
      <c r="AS782" s="1"/>
      <c r="AT782" s="1"/>
      <c r="AU782" s="1"/>
      <c r="AV782" s="1"/>
      <c r="AW782" s="1"/>
      <c r="AX782" s="152"/>
      <c r="AY782" s="1"/>
      <c r="AZ782" s="1"/>
      <c r="BA782" s="153"/>
      <c r="BB782" s="153"/>
    </row>
    <row r="783" spans="43:54" ht="46.5" customHeight="1">
      <c r="AQ783" s="152"/>
      <c r="AR783" s="1"/>
      <c r="AS783" s="1"/>
      <c r="AT783" s="1"/>
      <c r="AU783" s="1"/>
      <c r="AV783" s="1"/>
      <c r="AW783" s="1"/>
      <c r="AX783" s="152"/>
      <c r="AY783" s="1"/>
      <c r="AZ783" s="1"/>
      <c r="BA783" s="153"/>
      <c r="BB783" s="153"/>
    </row>
    <row r="784" spans="43:54" ht="46.5" customHeight="1">
      <c r="AQ784" s="152"/>
      <c r="AR784" s="1"/>
      <c r="AS784" s="1"/>
      <c r="AT784" s="1"/>
      <c r="AU784" s="1"/>
      <c r="AV784" s="1"/>
      <c r="AW784" s="1"/>
      <c r="AX784" s="152"/>
      <c r="AY784" s="1"/>
      <c r="AZ784" s="1"/>
      <c r="BA784" s="153"/>
      <c r="BB784" s="153"/>
    </row>
    <row r="785" spans="43:54" ht="46.5" customHeight="1">
      <c r="AQ785" s="152"/>
      <c r="AR785" s="1"/>
      <c r="AS785" s="1"/>
      <c r="AT785" s="1"/>
      <c r="AU785" s="1"/>
      <c r="AV785" s="1"/>
      <c r="AW785" s="1"/>
      <c r="AX785" s="152"/>
      <c r="AY785" s="1"/>
      <c r="AZ785" s="1"/>
      <c r="BA785" s="153"/>
      <c r="BB785" s="153"/>
    </row>
    <row r="786" spans="43:54" ht="46.5" customHeight="1">
      <c r="AQ786" s="152"/>
      <c r="AR786" s="1"/>
      <c r="AS786" s="1"/>
      <c r="AT786" s="1"/>
      <c r="AU786" s="1"/>
      <c r="AV786" s="1"/>
      <c r="AW786" s="1"/>
      <c r="AX786" s="152"/>
      <c r="AY786" s="1"/>
      <c r="AZ786" s="1"/>
      <c r="BA786" s="153"/>
      <c r="BB786" s="153"/>
    </row>
    <row r="787" spans="43:54" ht="46.5" customHeight="1">
      <c r="AQ787" s="152"/>
      <c r="AR787" s="1"/>
      <c r="AS787" s="1"/>
      <c r="AT787" s="1"/>
      <c r="AU787" s="1"/>
      <c r="AV787" s="1"/>
      <c r="AW787" s="1"/>
      <c r="AX787" s="152"/>
      <c r="AY787" s="1"/>
      <c r="AZ787" s="1"/>
      <c r="BA787" s="153"/>
      <c r="BB787" s="153"/>
    </row>
    <row r="788" spans="43:54" ht="46.5" customHeight="1">
      <c r="AQ788" s="152"/>
      <c r="AR788" s="1"/>
      <c r="AS788" s="1"/>
      <c r="AT788" s="1"/>
      <c r="AU788" s="1"/>
      <c r="AV788" s="1"/>
      <c r="AW788" s="1"/>
      <c r="AX788" s="152"/>
      <c r="AY788" s="1"/>
      <c r="AZ788" s="1"/>
      <c r="BA788" s="153"/>
      <c r="BB788" s="153"/>
    </row>
    <row r="789" spans="43:54" ht="46.5" customHeight="1">
      <c r="AQ789" s="152"/>
      <c r="AR789" s="1"/>
      <c r="AS789" s="1"/>
      <c r="AT789" s="1"/>
      <c r="AU789" s="1"/>
      <c r="AV789" s="1"/>
      <c r="AW789" s="1"/>
      <c r="AX789" s="152"/>
      <c r="AY789" s="1"/>
      <c r="AZ789" s="1"/>
      <c r="BA789" s="153"/>
      <c r="BB789" s="153"/>
    </row>
    <row r="790" spans="43:54" ht="46.5" customHeight="1">
      <c r="AQ790" s="152"/>
      <c r="AR790" s="1"/>
      <c r="AS790" s="1"/>
      <c r="AT790" s="1"/>
      <c r="AU790" s="1"/>
      <c r="AV790" s="1"/>
      <c r="AW790" s="1"/>
      <c r="AX790" s="152"/>
      <c r="AY790" s="1"/>
      <c r="AZ790" s="1"/>
      <c r="BA790" s="153"/>
      <c r="BB790" s="153"/>
    </row>
    <row r="791" spans="43:54" ht="46.5" customHeight="1">
      <c r="AQ791" s="152"/>
      <c r="AR791" s="1"/>
      <c r="AS791" s="1"/>
      <c r="AT791" s="1"/>
      <c r="AU791" s="1"/>
      <c r="AV791" s="1"/>
      <c r="AW791" s="1"/>
      <c r="AX791" s="152"/>
      <c r="AY791" s="1"/>
      <c r="AZ791" s="1"/>
      <c r="BA791" s="153"/>
      <c r="BB791" s="153"/>
    </row>
    <row r="792" spans="43:54" ht="46.5" customHeight="1">
      <c r="AQ792" s="152"/>
      <c r="AR792" s="1"/>
      <c r="AS792" s="1"/>
      <c r="AT792" s="1"/>
      <c r="AU792" s="1"/>
      <c r="AV792" s="1"/>
      <c r="AW792" s="1"/>
      <c r="AX792" s="152"/>
      <c r="AY792" s="1"/>
      <c r="AZ792" s="1"/>
      <c r="BA792" s="153"/>
      <c r="BB792" s="153"/>
    </row>
    <row r="793" spans="43:54" ht="46.5" customHeight="1">
      <c r="AQ793" s="152"/>
      <c r="AR793" s="1"/>
      <c r="AS793" s="1"/>
      <c r="AT793" s="1"/>
      <c r="AU793" s="1"/>
      <c r="AV793" s="1"/>
      <c r="AW793" s="1"/>
      <c r="AX793" s="152"/>
      <c r="AY793" s="1"/>
      <c r="AZ793" s="1"/>
      <c r="BA793" s="153"/>
      <c r="BB793" s="153"/>
    </row>
    <row r="794" spans="43:54" ht="46.5" customHeight="1">
      <c r="AQ794" s="152"/>
      <c r="AR794" s="1"/>
      <c r="AS794" s="1"/>
      <c r="AT794" s="1"/>
      <c r="AU794" s="1"/>
      <c r="AV794" s="1"/>
      <c r="AW794" s="1"/>
      <c r="AX794" s="152"/>
      <c r="AY794" s="1"/>
      <c r="AZ794" s="1"/>
      <c r="BA794" s="153"/>
      <c r="BB794" s="153"/>
    </row>
    <row r="795" spans="43:54" ht="46.5" customHeight="1">
      <c r="AQ795" s="152"/>
      <c r="AR795" s="1"/>
      <c r="AS795" s="1"/>
      <c r="AT795" s="1"/>
      <c r="AU795" s="1"/>
      <c r="AV795" s="1"/>
      <c r="AW795" s="1"/>
      <c r="AX795" s="152"/>
      <c r="AY795" s="1"/>
      <c r="AZ795" s="1"/>
      <c r="BA795" s="153"/>
      <c r="BB795" s="153"/>
    </row>
    <row r="796" spans="43:54" ht="46.5" customHeight="1">
      <c r="AQ796" s="152"/>
      <c r="AR796" s="1"/>
      <c r="AS796" s="1"/>
      <c r="AT796" s="1"/>
      <c r="AU796" s="1"/>
      <c r="AV796" s="1"/>
      <c r="AW796" s="1"/>
      <c r="AX796" s="152"/>
      <c r="AY796" s="1"/>
      <c r="AZ796" s="1"/>
      <c r="BA796" s="153"/>
      <c r="BB796" s="153"/>
    </row>
    <row r="797" spans="43:54" ht="46.5" customHeight="1">
      <c r="AQ797" s="152"/>
      <c r="AR797" s="1"/>
      <c r="AS797" s="1"/>
      <c r="AT797" s="1"/>
      <c r="AU797" s="1"/>
      <c r="AV797" s="1"/>
      <c r="AW797" s="1"/>
      <c r="AX797" s="152"/>
      <c r="AY797" s="1"/>
      <c r="AZ797" s="1"/>
      <c r="BA797" s="153"/>
      <c r="BB797" s="153"/>
    </row>
    <row r="798" spans="43:54" ht="46.5" customHeight="1">
      <c r="AQ798" s="152"/>
      <c r="AR798" s="1"/>
      <c r="AS798" s="1"/>
      <c r="AT798" s="1"/>
      <c r="AU798" s="1"/>
      <c r="AV798" s="1"/>
      <c r="AW798" s="1"/>
      <c r="AX798" s="152"/>
      <c r="AY798" s="1"/>
      <c r="AZ798" s="1"/>
      <c r="BA798" s="153"/>
      <c r="BB798" s="153"/>
    </row>
    <row r="799" spans="43:54" ht="46.5" customHeight="1">
      <c r="AQ799" s="152"/>
      <c r="AR799" s="1"/>
      <c r="AS799" s="1"/>
      <c r="AT799" s="1"/>
      <c r="AU799" s="1"/>
      <c r="AV799" s="1"/>
      <c r="AW799" s="1"/>
      <c r="AX799" s="152"/>
      <c r="AY799" s="1"/>
      <c r="AZ799" s="1"/>
      <c r="BA799" s="153"/>
      <c r="BB799" s="153"/>
    </row>
    <row r="800" spans="43:54" ht="46.5" customHeight="1">
      <c r="AQ800" s="152"/>
      <c r="AR800" s="1"/>
      <c r="AS800" s="1"/>
      <c r="AT800" s="1"/>
      <c r="AU800" s="1"/>
      <c r="AV800" s="1"/>
      <c r="AW800" s="1"/>
      <c r="AX800" s="152"/>
      <c r="AY800" s="1"/>
      <c r="AZ800" s="1"/>
      <c r="BA800" s="153"/>
      <c r="BB800" s="153"/>
    </row>
    <row r="801" spans="43:54" ht="46.5" customHeight="1">
      <c r="AQ801" s="152"/>
      <c r="AR801" s="1"/>
      <c r="AS801" s="1"/>
      <c r="AT801" s="1"/>
      <c r="AU801" s="1"/>
      <c r="AV801" s="1"/>
      <c r="AW801" s="1"/>
      <c r="AX801" s="152"/>
      <c r="AY801" s="1"/>
      <c r="AZ801" s="1"/>
      <c r="BA801" s="153"/>
      <c r="BB801" s="153"/>
    </row>
    <row r="802" spans="43:54" ht="46.5" customHeight="1">
      <c r="AQ802" s="152"/>
      <c r="AR802" s="1"/>
      <c r="AS802" s="1"/>
      <c r="AT802" s="1"/>
      <c r="AU802" s="1"/>
      <c r="AV802" s="1"/>
      <c r="AW802" s="1"/>
      <c r="AX802" s="152"/>
      <c r="AY802" s="1"/>
      <c r="AZ802" s="1"/>
      <c r="BA802" s="153"/>
      <c r="BB802" s="153"/>
    </row>
    <row r="803" spans="43:54" ht="46.5" customHeight="1">
      <c r="AQ803" s="152"/>
      <c r="AR803" s="1"/>
      <c r="AS803" s="1"/>
      <c r="AT803" s="1"/>
      <c r="AU803" s="1"/>
      <c r="AV803" s="1"/>
      <c r="AW803" s="1"/>
      <c r="AX803" s="152"/>
      <c r="AY803" s="1"/>
      <c r="AZ803" s="1"/>
      <c r="BA803" s="153"/>
      <c r="BB803" s="153"/>
    </row>
    <row r="804" spans="43:54" ht="46.5" customHeight="1">
      <c r="AQ804" s="152"/>
      <c r="AR804" s="1"/>
      <c r="AS804" s="1"/>
      <c r="AT804" s="1"/>
      <c r="AU804" s="1"/>
      <c r="AV804" s="1"/>
      <c r="AW804" s="1"/>
      <c r="AX804" s="152"/>
      <c r="AY804" s="1"/>
      <c r="AZ804" s="1"/>
      <c r="BA804" s="153"/>
      <c r="BB804" s="153"/>
    </row>
    <row r="805" spans="43:54" ht="46.5" customHeight="1">
      <c r="AQ805" s="152"/>
      <c r="AR805" s="1"/>
      <c r="AS805" s="1"/>
      <c r="AT805" s="1"/>
      <c r="AU805" s="1"/>
      <c r="AV805" s="1"/>
      <c r="AW805" s="1"/>
      <c r="AX805" s="152"/>
      <c r="AY805" s="1"/>
      <c r="AZ805" s="1"/>
      <c r="BA805" s="153"/>
      <c r="BB805" s="153"/>
    </row>
    <row r="806" spans="43:54" ht="46.5" customHeight="1">
      <c r="AQ806" s="152"/>
      <c r="AR806" s="1"/>
      <c r="AS806" s="1"/>
      <c r="AT806" s="1"/>
      <c r="AU806" s="1"/>
      <c r="AV806" s="1"/>
      <c r="AW806" s="1"/>
      <c r="AX806" s="152"/>
      <c r="AY806" s="1"/>
      <c r="AZ806" s="1"/>
      <c r="BA806" s="153"/>
      <c r="BB806" s="153"/>
    </row>
    <row r="807" spans="43:54" ht="46.5" customHeight="1">
      <c r="AQ807" s="152"/>
      <c r="AR807" s="1"/>
      <c r="AS807" s="1"/>
      <c r="AT807" s="1"/>
      <c r="AU807" s="1"/>
      <c r="AV807" s="1"/>
      <c r="AW807" s="1"/>
      <c r="AX807" s="152"/>
      <c r="AY807" s="1"/>
      <c r="AZ807" s="1"/>
      <c r="BA807" s="153"/>
      <c r="BB807" s="153"/>
    </row>
    <row r="808" spans="43:54" ht="46.5" customHeight="1">
      <c r="AQ808" s="152"/>
      <c r="AR808" s="1"/>
      <c r="AS808" s="1"/>
      <c r="AT808" s="1"/>
      <c r="AU808" s="1"/>
      <c r="AV808" s="1"/>
      <c r="AW808" s="1"/>
      <c r="AX808" s="152"/>
      <c r="AY808" s="1"/>
      <c r="AZ808" s="1"/>
      <c r="BA808" s="153"/>
      <c r="BB808" s="153"/>
    </row>
    <row r="809" spans="43:54" ht="46.5" customHeight="1">
      <c r="AQ809" s="152"/>
      <c r="AR809" s="1"/>
      <c r="AS809" s="1"/>
      <c r="AT809" s="1"/>
      <c r="AU809" s="1"/>
      <c r="AV809" s="1"/>
      <c r="AW809" s="1"/>
      <c r="AX809" s="152"/>
      <c r="AY809" s="1"/>
      <c r="AZ809" s="1"/>
      <c r="BA809" s="153"/>
      <c r="BB809" s="153"/>
    </row>
    <row r="810" spans="43:54" ht="46.5" customHeight="1">
      <c r="AQ810" s="152"/>
      <c r="AR810" s="1"/>
      <c r="AS810" s="1"/>
      <c r="AT810" s="1"/>
      <c r="AU810" s="1"/>
      <c r="AV810" s="1"/>
      <c r="AW810" s="1"/>
      <c r="AX810" s="152"/>
      <c r="AY810" s="1"/>
      <c r="AZ810" s="1"/>
      <c r="BA810" s="153"/>
      <c r="BB810" s="153"/>
    </row>
    <row r="811" spans="43:54" ht="46.5" customHeight="1">
      <c r="AQ811" s="152"/>
      <c r="AR811" s="1"/>
      <c r="AS811" s="1"/>
      <c r="AT811" s="1"/>
      <c r="AU811" s="1"/>
      <c r="AV811" s="1"/>
      <c r="AW811" s="1"/>
      <c r="AX811" s="152"/>
      <c r="AY811" s="1"/>
      <c r="AZ811" s="1"/>
      <c r="BA811" s="153"/>
      <c r="BB811" s="153"/>
    </row>
    <row r="812" spans="43:54" ht="46.5" customHeight="1">
      <c r="AQ812" s="152"/>
      <c r="AR812" s="1"/>
      <c r="AS812" s="1"/>
      <c r="AT812" s="1"/>
      <c r="AU812" s="1"/>
      <c r="AV812" s="1"/>
      <c r="AW812" s="1"/>
      <c r="AX812" s="152"/>
      <c r="AY812" s="1"/>
      <c r="AZ812" s="1"/>
      <c r="BA812" s="153"/>
      <c r="BB812" s="153"/>
    </row>
    <row r="813" spans="43:54" ht="46.5" customHeight="1">
      <c r="AQ813" s="152"/>
      <c r="AR813" s="1"/>
      <c r="AS813" s="1"/>
      <c r="AT813" s="1"/>
      <c r="AU813" s="1"/>
      <c r="AV813" s="1"/>
      <c r="AW813" s="1"/>
      <c r="AX813" s="152"/>
      <c r="AY813" s="1"/>
      <c r="AZ813" s="1"/>
      <c r="BA813" s="153"/>
      <c r="BB813" s="153"/>
    </row>
    <row r="814" spans="43:54" ht="46.5" customHeight="1">
      <c r="AQ814" s="152"/>
      <c r="AR814" s="1"/>
      <c r="AS814" s="1"/>
      <c r="AT814" s="1"/>
      <c r="AU814" s="1"/>
      <c r="AV814" s="1"/>
      <c r="AW814" s="1"/>
      <c r="AX814" s="152"/>
      <c r="AY814" s="1"/>
      <c r="AZ814" s="1"/>
      <c r="BA814" s="153"/>
      <c r="BB814" s="153"/>
    </row>
    <row r="815" spans="43:54" ht="46.5" customHeight="1">
      <c r="AQ815" s="152"/>
      <c r="AR815" s="1"/>
      <c r="AS815" s="1"/>
      <c r="AT815" s="1"/>
      <c r="AU815" s="1"/>
      <c r="AV815" s="1"/>
      <c r="AW815" s="1"/>
      <c r="AX815" s="152"/>
      <c r="AY815" s="1"/>
      <c r="AZ815" s="1"/>
      <c r="BA815" s="153"/>
      <c r="BB815" s="153"/>
    </row>
    <row r="816" spans="43:54" ht="46.5" customHeight="1">
      <c r="AQ816" s="152"/>
      <c r="AR816" s="1"/>
      <c r="AS816" s="1"/>
      <c r="AT816" s="1"/>
      <c r="AU816" s="1"/>
      <c r="AV816" s="1"/>
      <c r="AW816" s="1"/>
      <c r="AX816" s="152"/>
      <c r="AY816" s="1"/>
      <c r="AZ816" s="1"/>
      <c r="BA816" s="153"/>
      <c r="BB816" s="153"/>
    </row>
    <row r="817" spans="43:54" ht="46.5" customHeight="1">
      <c r="AQ817" s="152"/>
      <c r="AR817" s="1"/>
      <c r="AS817" s="1"/>
      <c r="AT817" s="1"/>
      <c r="AU817" s="1"/>
      <c r="AV817" s="1"/>
      <c r="AW817" s="1"/>
      <c r="AX817" s="152"/>
      <c r="AY817" s="1"/>
      <c r="AZ817" s="1"/>
      <c r="BA817" s="153"/>
      <c r="BB817" s="153"/>
    </row>
    <row r="818" spans="43:54" ht="46.5" customHeight="1">
      <c r="AQ818" s="152"/>
      <c r="AR818" s="1"/>
      <c r="AS818" s="1"/>
      <c r="AT818" s="1"/>
      <c r="AU818" s="1"/>
      <c r="AV818" s="1"/>
      <c r="AW818" s="1"/>
      <c r="AX818" s="152"/>
      <c r="AY818" s="1"/>
      <c r="AZ818" s="1"/>
      <c r="BA818" s="153"/>
      <c r="BB818" s="153"/>
    </row>
    <row r="819" spans="43:54" ht="46.5" customHeight="1">
      <c r="AQ819" s="152"/>
      <c r="AR819" s="1"/>
      <c r="AS819" s="1"/>
      <c r="AT819" s="1"/>
      <c r="AU819" s="1"/>
      <c r="AV819" s="1"/>
      <c r="AW819" s="1"/>
      <c r="AX819" s="152"/>
      <c r="AY819" s="1"/>
      <c r="AZ819" s="1"/>
      <c r="BA819" s="153"/>
      <c r="BB819" s="153"/>
    </row>
    <row r="820" spans="43:54" ht="46.5" customHeight="1">
      <c r="AQ820" s="152"/>
      <c r="AR820" s="1"/>
      <c r="AS820" s="1"/>
      <c r="AT820" s="1"/>
      <c r="AU820" s="1"/>
      <c r="AV820" s="1"/>
      <c r="AW820" s="1"/>
      <c r="AX820" s="152"/>
      <c r="AY820" s="1"/>
      <c r="AZ820" s="1"/>
      <c r="BA820" s="153"/>
      <c r="BB820" s="153"/>
    </row>
    <row r="821" spans="43:54" ht="46.5" customHeight="1">
      <c r="AQ821" s="152"/>
      <c r="AR821" s="1"/>
      <c r="AS821" s="1"/>
      <c r="AT821" s="1"/>
      <c r="AU821" s="1"/>
      <c r="AV821" s="1"/>
      <c r="AW821" s="1"/>
      <c r="AX821" s="152"/>
      <c r="AY821" s="1"/>
      <c r="AZ821" s="1"/>
      <c r="BA821" s="153"/>
      <c r="BB821" s="153"/>
    </row>
    <row r="822" spans="43:54" ht="46.5" customHeight="1">
      <c r="AQ822" s="152"/>
      <c r="AR822" s="1"/>
      <c r="AS822" s="1"/>
      <c r="AT822" s="1"/>
      <c r="AU822" s="1"/>
      <c r="AV822" s="1"/>
      <c r="AW822" s="1"/>
      <c r="AX822" s="152"/>
      <c r="AY822" s="1"/>
      <c r="AZ822" s="1"/>
      <c r="BA822" s="153"/>
      <c r="BB822" s="153"/>
    </row>
    <row r="823" spans="43:54" ht="46.5" customHeight="1">
      <c r="AQ823" s="152"/>
      <c r="AR823" s="1"/>
      <c r="AS823" s="1"/>
      <c r="AT823" s="1"/>
      <c r="AU823" s="1"/>
      <c r="AV823" s="1"/>
      <c r="AW823" s="1"/>
      <c r="AX823" s="152"/>
      <c r="AY823" s="1"/>
      <c r="AZ823" s="1"/>
      <c r="BA823" s="153"/>
      <c r="BB823" s="153"/>
    </row>
    <row r="824" spans="43:54" ht="46.5" customHeight="1">
      <c r="AQ824" s="152"/>
      <c r="AR824" s="1"/>
      <c r="AS824" s="1"/>
      <c r="AT824" s="1"/>
      <c r="AU824" s="1"/>
      <c r="AV824" s="1"/>
      <c r="AW824" s="1"/>
      <c r="AX824" s="152"/>
      <c r="AY824" s="1"/>
      <c r="AZ824" s="1"/>
      <c r="BA824" s="153"/>
      <c r="BB824" s="153"/>
    </row>
    <row r="825" spans="43:54" ht="46.5" customHeight="1">
      <c r="AQ825" s="152"/>
      <c r="AR825" s="1"/>
      <c r="AS825" s="1"/>
      <c r="AT825" s="1"/>
      <c r="AU825" s="1"/>
      <c r="AV825" s="1"/>
      <c r="AW825" s="1"/>
      <c r="AX825" s="152"/>
      <c r="AY825" s="1"/>
      <c r="AZ825" s="1"/>
      <c r="BA825" s="153"/>
      <c r="BB825" s="153"/>
    </row>
    <row r="826" spans="43:54" ht="46.5" customHeight="1">
      <c r="AQ826" s="152"/>
      <c r="AR826" s="1"/>
      <c r="AS826" s="1"/>
      <c r="AT826" s="1"/>
      <c r="AU826" s="1"/>
      <c r="AV826" s="1"/>
      <c r="AW826" s="1"/>
      <c r="AX826" s="152"/>
      <c r="AY826" s="1"/>
      <c r="AZ826" s="1"/>
      <c r="BA826" s="153"/>
      <c r="BB826" s="153"/>
    </row>
    <row r="827" spans="43:54" ht="46.5" customHeight="1">
      <c r="AQ827" s="152"/>
      <c r="AR827" s="1"/>
      <c r="AS827" s="1"/>
      <c r="AT827" s="1"/>
      <c r="AU827" s="1"/>
      <c r="AV827" s="1"/>
      <c r="AW827" s="1"/>
      <c r="AX827" s="152"/>
      <c r="AY827" s="1"/>
      <c r="AZ827" s="1"/>
      <c r="BA827" s="153"/>
      <c r="BB827" s="153"/>
    </row>
    <row r="828" spans="43:54" ht="46.5" customHeight="1">
      <c r="AQ828" s="152"/>
      <c r="AR828" s="1"/>
      <c r="AS828" s="1"/>
      <c r="AT828" s="1"/>
      <c r="AU828" s="1"/>
      <c r="AV828" s="1"/>
      <c r="AW828" s="1"/>
      <c r="AX828" s="152"/>
      <c r="AY828" s="1"/>
      <c r="AZ828" s="1"/>
      <c r="BA828" s="153"/>
      <c r="BB828" s="153"/>
    </row>
    <row r="829" spans="43:54" ht="46.5" customHeight="1">
      <c r="AQ829" s="152"/>
      <c r="AR829" s="1"/>
      <c r="AS829" s="1"/>
      <c r="AT829" s="1"/>
      <c r="AU829" s="1"/>
      <c r="AV829" s="1"/>
      <c r="AW829" s="1"/>
      <c r="AX829" s="152"/>
      <c r="AY829" s="1"/>
      <c r="AZ829" s="1"/>
      <c r="BA829" s="153"/>
      <c r="BB829" s="153"/>
    </row>
    <row r="830" spans="43:54" ht="46.5" customHeight="1">
      <c r="AQ830" s="152"/>
      <c r="AR830" s="1"/>
      <c r="AS830" s="1"/>
      <c r="AT830" s="1"/>
      <c r="AU830" s="1"/>
      <c r="AV830" s="1"/>
      <c r="AW830" s="1"/>
      <c r="AX830" s="152"/>
      <c r="AY830" s="1"/>
      <c r="AZ830" s="1"/>
      <c r="BA830" s="153"/>
      <c r="BB830" s="153"/>
    </row>
    <row r="831" spans="43:54" ht="46.5" customHeight="1">
      <c r="AQ831" s="152"/>
      <c r="AR831" s="1"/>
      <c r="AS831" s="1"/>
      <c r="AT831" s="1"/>
      <c r="AU831" s="1"/>
      <c r="AV831" s="1"/>
      <c r="AW831" s="1"/>
      <c r="AX831" s="152"/>
      <c r="AY831" s="1"/>
      <c r="AZ831" s="1"/>
      <c r="BA831" s="153"/>
      <c r="BB831" s="153"/>
    </row>
    <row r="832" spans="43:54" ht="46.5" customHeight="1">
      <c r="AQ832" s="152"/>
      <c r="AR832" s="1"/>
      <c r="AS832" s="1"/>
      <c r="AT832" s="1"/>
      <c r="AU832" s="1"/>
      <c r="AV832" s="1"/>
      <c r="AW832" s="1"/>
      <c r="AX832" s="152"/>
      <c r="AY832" s="1"/>
      <c r="AZ832" s="1"/>
      <c r="BA832" s="153"/>
      <c r="BB832" s="153"/>
    </row>
    <row r="833" spans="43:54" ht="46.5" customHeight="1">
      <c r="AQ833" s="152"/>
      <c r="AR833" s="1"/>
      <c r="AS833" s="1"/>
      <c r="AT833" s="1"/>
      <c r="AU833" s="1"/>
      <c r="AV833" s="1"/>
      <c r="AW833" s="1"/>
      <c r="AX833" s="152"/>
      <c r="AY833" s="1"/>
      <c r="AZ833" s="1"/>
      <c r="BA833" s="153"/>
      <c r="BB833" s="153"/>
    </row>
    <row r="834" spans="43:54" ht="46.5" customHeight="1">
      <c r="AQ834" s="152"/>
      <c r="AR834" s="1"/>
      <c r="AS834" s="1"/>
      <c r="AT834" s="1"/>
      <c r="AU834" s="1"/>
      <c r="AV834" s="1"/>
      <c r="AW834" s="1"/>
      <c r="AX834" s="152"/>
      <c r="AY834" s="1"/>
      <c r="AZ834" s="1"/>
      <c r="BA834" s="153"/>
      <c r="BB834" s="153"/>
    </row>
    <row r="835" spans="43:54" ht="46.5" customHeight="1">
      <c r="AQ835" s="152"/>
      <c r="AR835" s="1"/>
      <c r="AS835" s="1"/>
      <c r="AT835" s="1"/>
      <c r="AU835" s="1"/>
      <c r="AV835" s="1"/>
      <c r="AW835" s="1"/>
      <c r="AX835" s="152"/>
      <c r="AY835" s="1"/>
      <c r="AZ835" s="1"/>
      <c r="BA835" s="153"/>
      <c r="BB835" s="153"/>
    </row>
    <row r="836" spans="43:54" ht="46.5" customHeight="1">
      <c r="AQ836" s="152"/>
      <c r="AR836" s="1"/>
      <c r="AS836" s="1"/>
      <c r="AT836" s="1"/>
      <c r="AU836" s="1"/>
      <c r="AV836" s="1"/>
      <c r="AW836" s="1"/>
      <c r="AX836" s="152"/>
      <c r="AY836" s="1"/>
      <c r="AZ836" s="1"/>
      <c r="BA836" s="153"/>
      <c r="BB836" s="153"/>
    </row>
    <row r="837" spans="43:54" ht="46.5" customHeight="1">
      <c r="AQ837" s="152"/>
      <c r="AR837" s="1"/>
      <c r="AS837" s="1"/>
      <c r="AT837" s="1"/>
      <c r="AU837" s="1"/>
      <c r="AV837" s="1"/>
      <c r="AW837" s="1"/>
      <c r="AX837" s="152"/>
      <c r="AY837" s="1"/>
      <c r="AZ837" s="1"/>
      <c r="BA837" s="153"/>
      <c r="BB837" s="153"/>
    </row>
    <row r="838" spans="43:54" ht="46.5" customHeight="1">
      <c r="AQ838" s="152"/>
      <c r="AR838" s="1"/>
      <c r="AS838" s="1"/>
      <c r="AT838" s="1"/>
      <c r="AU838" s="1"/>
      <c r="AV838" s="1"/>
      <c r="AW838" s="1"/>
      <c r="AX838" s="152"/>
      <c r="AY838" s="1"/>
      <c r="AZ838" s="1"/>
      <c r="BA838" s="153"/>
      <c r="BB838" s="153"/>
    </row>
    <row r="839" spans="43:54" ht="46.5" customHeight="1">
      <c r="AQ839" s="152"/>
      <c r="AR839" s="1"/>
      <c r="AS839" s="1"/>
      <c r="AT839" s="1"/>
      <c r="AU839" s="1"/>
      <c r="AV839" s="1"/>
      <c r="AW839" s="1"/>
      <c r="AX839" s="152"/>
      <c r="AY839" s="1"/>
      <c r="AZ839" s="1"/>
      <c r="BA839" s="153"/>
      <c r="BB839" s="153"/>
    </row>
    <row r="840" spans="43:54" ht="46.5" customHeight="1">
      <c r="AQ840" s="152"/>
      <c r="AR840" s="1"/>
      <c r="AS840" s="1"/>
      <c r="AT840" s="1"/>
      <c r="AU840" s="1"/>
      <c r="AV840" s="1"/>
      <c r="AW840" s="1"/>
      <c r="AX840" s="152"/>
      <c r="AY840" s="1"/>
      <c r="AZ840" s="1"/>
      <c r="BA840" s="153"/>
      <c r="BB840" s="153"/>
    </row>
    <row r="841" spans="43:54" ht="46.5" customHeight="1">
      <c r="AQ841" s="152"/>
      <c r="AR841" s="1"/>
      <c r="AS841" s="1"/>
      <c r="AT841" s="1"/>
      <c r="AU841" s="1"/>
      <c r="AV841" s="1"/>
      <c r="AW841" s="1"/>
      <c r="AX841" s="152"/>
      <c r="AY841" s="1"/>
      <c r="AZ841" s="1"/>
      <c r="BA841" s="153"/>
      <c r="BB841" s="153"/>
    </row>
    <row r="842" spans="43:54" ht="46.5" customHeight="1">
      <c r="AQ842" s="152"/>
      <c r="AR842" s="1"/>
      <c r="AS842" s="1"/>
      <c r="AT842" s="1"/>
      <c r="AU842" s="1"/>
      <c r="AV842" s="1"/>
      <c r="AW842" s="1"/>
      <c r="AX842" s="152"/>
      <c r="AY842" s="1"/>
      <c r="AZ842" s="1"/>
      <c r="BA842" s="153"/>
      <c r="BB842" s="153"/>
    </row>
    <row r="843" spans="43:54" ht="46.5" customHeight="1">
      <c r="AQ843" s="152"/>
      <c r="AR843" s="1"/>
      <c r="AS843" s="1"/>
      <c r="AT843" s="1"/>
      <c r="AU843" s="1"/>
      <c r="AV843" s="1"/>
      <c r="AW843" s="1"/>
      <c r="AX843" s="152"/>
      <c r="AY843" s="1"/>
      <c r="AZ843" s="1"/>
      <c r="BA843" s="153"/>
      <c r="BB843" s="153"/>
    </row>
    <row r="844" spans="43:54" ht="46.5" customHeight="1">
      <c r="AQ844" s="152"/>
      <c r="AR844" s="1"/>
      <c r="AS844" s="1"/>
      <c r="AT844" s="1"/>
      <c r="AU844" s="1"/>
      <c r="AV844" s="1"/>
      <c r="AW844" s="1"/>
      <c r="AX844" s="152"/>
      <c r="AY844" s="1"/>
      <c r="AZ844" s="1"/>
      <c r="BA844" s="153"/>
      <c r="BB844" s="153"/>
    </row>
    <row r="845" spans="43:54" ht="46.5" customHeight="1">
      <c r="AQ845" s="152"/>
      <c r="AR845" s="1"/>
      <c r="AS845" s="1"/>
      <c r="AT845" s="1"/>
      <c r="AU845" s="1"/>
      <c r="AV845" s="1"/>
      <c r="AW845" s="1"/>
      <c r="AX845" s="152"/>
      <c r="AY845" s="1"/>
      <c r="AZ845" s="1"/>
      <c r="BA845" s="153"/>
      <c r="BB845" s="153"/>
    </row>
    <row r="846" spans="43:54" ht="46.5" customHeight="1">
      <c r="AQ846" s="152"/>
      <c r="AR846" s="1"/>
      <c r="AS846" s="1"/>
      <c r="AT846" s="1"/>
      <c r="AU846" s="1"/>
      <c r="AV846" s="1"/>
      <c r="AW846" s="1"/>
      <c r="AX846" s="152"/>
      <c r="AY846" s="1"/>
      <c r="AZ846" s="1"/>
      <c r="BA846" s="153"/>
      <c r="BB846" s="153"/>
    </row>
    <row r="847" spans="43:54" ht="46.5" customHeight="1">
      <c r="AQ847" s="152"/>
      <c r="AR847" s="1"/>
      <c r="AS847" s="1"/>
      <c r="AT847" s="1"/>
      <c r="AU847" s="1"/>
      <c r="AV847" s="1"/>
      <c r="AW847" s="1"/>
      <c r="AX847" s="152"/>
      <c r="AY847" s="1"/>
      <c r="AZ847" s="1"/>
      <c r="BA847" s="153"/>
      <c r="BB847" s="153"/>
    </row>
    <row r="848" spans="43:54" ht="46.5" customHeight="1">
      <c r="AQ848" s="152"/>
      <c r="AR848" s="1"/>
      <c r="AS848" s="1"/>
      <c r="AT848" s="1"/>
      <c r="AU848" s="1"/>
      <c r="AV848" s="1"/>
      <c r="AW848" s="1"/>
      <c r="AX848" s="152"/>
      <c r="AY848" s="1"/>
      <c r="AZ848" s="1"/>
      <c r="BA848" s="153"/>
      <c r="BB848" s="153"/>
    </row>
    <row r="849" spans="43:54" ht="46.5" customHeight="1">
      <c r="AQ849" s="152"/>
      <c r="AR849" s="1"/>
      <c r="AS849" s="1"/>
      <c r="AT849" s="1"/>
      <c r="AU849" s="1"/>
      <c r="AV849" s="1"/>
      <c r="AW849" s="1"/>
      <c r="AX849" s="152"/>
      <c r="AY849" s="1"/>
      <c r="AZ849" s="1"/>
      <c r="BA849" s="153"/>
      <c r="BB849" s="153"/>
    </row>
    <row r="850" spans="43:54" ht="46.5" customHeight="1">
      <c r="AQ850" s="152"/>
      <c r="AR850" s="1"/>
      <c r="AS850" s="1"/>
      <c r="AT850" s="1"/>
      <c r="AU850" s="1"/>
      <c r="AV850" s="1"/>
      <c r="AW850" s="1"/>
      <c r="AX850" s="152"/>
      <c r="AY850" s="1"/>
      <c r="AZ850" s="1"/>
      <c r="BA850" s="153"/>
      <c r="BB850" s="153"/>
    </row>
    <row r="851" spans="43:54" ht="46.5" customHeight="1">
      <c r="AQ851" s="152"/>
      <c r="AR851" s="1"/>
      <c r="AS851" s="1"/>
      <c r="AT851" s="1"/>
      <c r="AU851" s="1"/>
      <c r="AV851" s="1"/>
      <c r="AW851" s="1"/>
      <c r="AX851" s="152"/>
      <c r="AY851" s="1"/>
      <c r="AZ851" s="1"/>
      <c r="BA851" s="153"/>
      <c r="BB851" s="153"/>
    </row>
    <row r="852" spans="43:54" ht="46.5" customHeight="1">
      <c r="AQ852" s="152"/>
      <c r="AR852" s="1"/>
      <c r="AS852" s="1"/>
      <c r="AT852" s="1"/>
      <c r="AU852" s="1"/>
      <c r="AV852" s="1"/>
      <c r="AW852" s="1"/>
      <c r="AX852" s="152"/>
      <c r="AY852" s="1"/>
      <c r="AZ852" s="1"/>
      <c r="BA852" s="153"/>
      <c r="BB852" s="153"/>
    </row>
    <row r="853" spans="43:54" ht="46.5" customHeight="1">
      <c r="AQ853" s="152"/>
      <c r="AR853" s="1"/>
      <c r="AS853" s="1"/>
      <c r="AT853" s="1"/>
      <c r="AU853" s="1"/>
      <c r="AV853" s="1"/>
      <c r="AW853" s="1"/>
      <c r="AX853" s="152"/>
      <c r="AY853" s="1"/>
      <c r="AZ853" s="1"/>
      <c r="BA853" s="153"/>
      <c r="BB853" s="153"/>
    </row>
    <row r="854" spans="43:54" ht="46.5" customHeight="1">
      <c r="AQ854" s="152"/>
      <c r="AR854" s="1"/>
      <c r="AS854" s="1"/>
      <c r="AT854" s="1"/>
      <c r="AU854" s="1"/>
      <c r="AV854" s="1"/>
      <c r="AW854" s="1"/>
      <c r="AX854" s="152"/>
      <c r="AY854" s="1"/>
      <c r="AZ854" s="1"/>
      <c r="BA854" s="153"/>
      <c r="BB854" s="153"/>
    </row>
    <row r="855" spans="43:54" ht="46.5" customHeight="1">
      <c r="AQ855" s="152"/>
      <c r="AR855" s="1"/>
      <c r="AS855" s="1"/>
      <c r="AT855" s="1"/>
      <c r="AU855" s="1"/>
      <c r="AV855" s="1"/>
      <c r="AW855" s="1"/>
      <c r="AX855" s="152"/>
      <c r="AY855" s="1"/>
      <c r="AZ855" s="1"/>
      <c r="BA855" s="153"/>
      <c r="BB855" s="153"/>
    </row>
    <row r="856" spans="43:54" ht="46.5" customHeight="1">
      <c r="AQ856" s="152"/>
      <c r="AR856" s="1"/>
      <c r="AS856" s="1"/>
      <c r="AT856" s="1"/>
      <c r="AU856" s="1"/>
      <c r="AV856" s="1"/>
      <c r="AW856" s="1"/>
      <c r="AX856" s="152"/>
      <c r="AY856" s="1"/>
      <c r="AZ856" s="1"/>
      <c r="BA856" s="153"/>
      <c r="BB856" s="153"/>
    </row>
    <row r="857" spans="43:54" ht="46.5" customHeight="1">
      <c r="AQ857" s="152"/>
      <c r="AR857" s="1"/>
      <c r="AS857" s="1"/>
      <c r="AT857" s="1"/>
      <c r="AU857" s="1"/>
      <c r="AV857" s="1"/>
      <c r="AW857" s="1"/>
      <c r="AX857" s="152"/>
      <c r="AY857" s="1"/>
      <c r="AZ857" s="1"/>
      <c r="BA857" s="153"/>
      <c r="BB857" s="153"/>
    </row>
    <row r="858" spans="43:54" ht="46.5" customHeight="1">
      <c r="AQ858" s="152"/>
      <c r="AR858" s="1"/>
      <c r="AS858" s="1"/>
      <c r="AT858" s="1"/>
      <c r="AU858" s="1"/>
      <c r="AV858" s="1"/>
      <c r="AW858" s="1"/>
      <c r="AX858" s="152"/>
      <c r="AY858" s="1"/>
      <c r="AZ858" s="1"/>
      <c r="BA858" s="153"/>
      <c r="BB858" s="153"/>
    </row>
    <row r="859" spans="43:54" ht="46.5" customHeight="1">
      <c r="AQ859" s="152"/>
      <c r="AR859" s="1"/>
      <c r="AS859" s="1"/>
      <c r="AT859" s="1"/>
      <c r="AU859" s="1"/>
      <c r="AV859" s="1"/>
      <c r="AW859" s="1"/>
      <c r="AX859" s="152"/>
      <c r="AY859" s="1"/>
      <c r="AZ859" s="1"/>
      <c r="BA859" s="153"/>
      <c r="BB859" s="153"/>
    </row>
    <row r="860" spans="43:54" ht="46.5" customHeight="1">
      <c r="AQ860" s="152"/>
      <c r="AR860" s="1"/>
      <c r="AS860" s="1"/>
      <c r="AT860" s="1"/>
      <c r="AU860" s="1"/>
      <c r="AV860" s="1"/>
      <c r="AW860" s="1"/>
      <c r="AX860" s="152"/>
      <c r="AY860" s="1"/>
      <c r="AZ860" s="1"/>
      <c r="BA860" s="153"/>
      <c r="BB860" s="153"/>
    </row>
    <row r="861" spans="43:54" ht="46.5" customHeight="1">
      <c r="AQ861" s="152"/>
      <c r="AR861" s="1"/>
      <c r="AS861" s="1"/>
      <c r="AT861" s="1"/>
      <c r="AU861" s="1"/>
      <c r="AV861" s="1"/>
      <c r="AW861" s="1"/>
      <c r="AX861" s="152"/>
      <c r="AY861" s="1"/>
      <c r="AZ861" s="1"/>
      <c r="BA861" s="153"/>
      <c r="BB861" s="153"/>
    </row>
    <row r="862" spans="43:54" ht="46.5" customHeight="1">
      <c r="AQ862" s="152"/>
      <c r="AR862" s="1"/>
      <c r="AS862" s="1"/>
      <c r="AT862" s="1"/>
      <c r="AU862" s="1"/>
      <c r="AV862" s="1"/>
      <c r="AW862" s="1"/>
      <c r="AX862" s="152"/>
      <c r="AY862" s="1"/>
      <c r="AZ862" s="1"/>
      <c r="BA862" s="153"/>
      <c r="BB862" s="153"/>
    </row>
    <row r="863" spans="43:54" ht="46.5" customHeight="1">
      <c r="AQ863" s="152"/>
      <c r="AR863" s="1"/>
      <c r="AS863" s="1"/>
      <c r="AT863" s="1"/>
      <c r="AU863" s="1"/>
      <c r="AV863" s="1"/>
      <c r="AW863" s="1"/>
      <c r="AX863" s="152"/>
      <c r="AY863" s="1"/>
      <c r="AZ863" s="1"/>
      <c r="BA863" s="153"/>
      <c r="BB863" s="153"/>
    </row>
    <row r="864" spans="43:54" ht="46.5" customHeight="1">
      <c r="AQ864" s="152"/>
      <c r="AR864" s="1"/>
      <c r="AS864" s="1"/>
      <c r="AT864" s="1"/>
      <c r="AU864" s="1"/>
      <c r="AV864" s="1"/>
      <c r="AW864" s="1"/>
      <c r="AX864" s="152"/>
      <c r="AY864" s="1"/>
      <c r="AZ864" s="1"/>
      <c r="BA864" s="153"/>
      <c r="BB864" s="153"/>
    </row>
    <row r="865" spans="43:54" ht="46.5" customHeight="1">
      <c r="AQ865" s="152"/>
      <c r="AR865" s="1"/>
      <c r="AS865" s="1"/>
      <c r="AT865" s="1"/>
      <c r="AU865" s="1"/>
      <c r="AV865" s="1"/>
      <c r="AW865" s="1"/>
      <c r="AX865" s="152"/>
      <c r="AY865" s="1"/>
      <c r="AZ865" s="1"/>
      <c r="BA865" s="153"/>
      <c r="BB865" s="153"/>
    </row>
    <row r="866" spans="43:54" ht="46.5" customHeight="1">
      <c r="AQ866" s="152"/>
      <c r="AR866" s="1"/>
      <c r="AS866" s="1"/>
      <c r="AT866" s="1"/>
      <c r="AU866" s="1"/>
      <c r="AV866" s="1"/>
      <c r="AW866" s="1"/>
      <c r="AX866" s="152"/>
      <c r="AY866" s="1"/>
      <c r="AZ866" s="1"/>
      <c r="BA866" s="153"/>
      <c r="BB866" s="153"/>
    </row>
    <row r="867" spans="43:54" ht="46.5" customHeight="1">
      <c r="AQ867" s="152"/>
      <c r="AR867" s="1"/>
      <c r="AS867" s="1"/>
      <c r="AT867" s="1"/>
      <c r="AU867" s="1"/>
      <c r="AV867" s="1"/>
      <c r="AW867" s="1"/>
      <c r="AX867" s="152"/>
      <c r="AY867" s="1"/>
      <c r="AZ867" s="1"/>
      <c r="BA867" s="153"/>
      <c r="BB867" s="153"/>
    </row>
    <row r="868" spans="43:54" ht="46.5" customHeight="1">
      <c r="AQ868" s="152"/>
      <c r="AR868" s="1"/>
      <c r="AS868" s="1"/>
      <c r="AT868" s="1"/>
      <c r="AU868" s="1"/>
      <c r="AV868" s="1"/>
      <c r="AW868" s="1"/>
      <c r="AX868" s="152"/>
      <c r="AY868" s="1"/>
      <c r="AZ868" s="1"/>
      <c r="BA868" s="153"/>
      <c r="BB868" s="153"/>
    </row>
    <row r="869" spans="43:54" ht="46.5" customHeight="1">
      <c r="AQ869" s="152"/>
      <c r="AR869" s="1"/>
      <c r="AS869" s="1"/>
      <c r="AT869" s="1"/>
      <c r="AU869" s="1"/>
      <c r="AV869" s="1"/>
      <c r="AW869" s="1"/>
      <c r="AX869" s="152"/>
      <c r="AY869" s="1"/>
      <c r="AZ869" s="1"/>
      <c r="BA869" s="153"/>
      <c r="BB869" s="153"/>
    </row>
    <row r="870" spans="43:54" ht="46.5" customHeight="1">
      <c r="AQ870" s="152"/>
      <c r="AR870" s="1"/>
      <c r="AS870" s="1"/>
      <c r="AT870" s="1"/>
      <c r="AU870" s="1"/>
      <c r="AV870" s="1"/>
      <c r="AW870" s="1"/>
      <c r="AX870" s="152"/>
      <c r="AY870" s="1"/>
      <c r="AZ870" s="1"/>
      <c r="BA870" s="153"/>
      <c r="BB870" s="153"/>
    </row>
    <row r="871" spans="43:54" ht="46.5" customHeight="1">
      <c r="AQ871" s="152"/>
      <c r="AR871" s="1"/>
      <c r="AS871" s="1"/>
      <c r="AT871" s="1"/>
      <c r="AU871" s="1"/>
      <c r="AV871" s="1"/>
      <c r="AW871" s="1"/>
      <c r="AX871" s="152"/>
      <c r="AY871" s="1"/>
      <c r="AZ871" s="1"/>
      <c r="BA871" s="153"/>
      <c r="BB871" s="153"/>
    </row>
    <row r="872" spans="43:54" ht="46.5" customHeight="1">
      <c r="AQ872" s="152"/>
      <c r="AR872" s="1"/>
      <c r="AS872" s="1"/>
      <c r="AT872" s="1"/>
      <c r="AU872" s="1"/>
      <c r="AV872" s="1"/>
      <c r="AW872" s="1"/>
      <c r="AX872" s="152"/>
      <c r="AY872" s="1"/>
      <c r="AZ872" s="1"/>
      <c r="BA872" s="153"/>
      <c r="BB872" s="153"/>
    </row>
    <row r="873" spans="43:54" ht="46.5" customHeight="1">
      <c r="AQ873" s="152"/>
      <c r="AR873" s="1"/>
      <c r="AS873" s="1"/>
      <c r="AT873" s="1"/>
      <c r="AU873" s="1"/>
      <c r="AV873" s="1"/>
      <c r="AW873" s="1"/>
      <c r="AX873" s="152"/>
      <c r="AY873" s="1"/>
      <c r="AZ873" s="1"/>
      <c r="BA873" s="153"/>
      <c r="BB873" s="153"/>
    </row>
    <row r="874" spans="43:54" ht="46.5" customHeight="1">
      <c r="AQ874" s="152"/>
      <c r="AR874" s="1"/>
      <c r="AS874" s="1"/>
      <c r="AT874" s="1"/>
      <c r="AU874" s="1"/>
      <c r="AV874" s="1"/>
      <c r="AW874" s="1"/>
      <c r="AX874" s="152"/>
      <c r="AY874" s="1"/>
      <c r="AZ874" s="1"/>
      <c r="BA874" s="153"/>
      <c r="BB874" s="153"/>
    </row>
    <row r="875" spans="43:54" ht="46.5" customHeight="1">
      <c r="AQ875" s="152"/>
      <c r="AR875" s="1"/>
      <c r="AS875" s="1"/>
      <c r="AT875" s="1"/>
      <c r="AU875" s="1"/>
      <c r="AV875" s="1"/>
      <c r="AW875" s="1"/>
      <c r="AX875" s="152"/>
      <c r="AY875" s="1"/>
      <c r="AZ875" s="1"/>
      <c r="BA875" s="153"/>
      <c r="BB875" s="153"/>
    </row>
    <row r="876" spans="43:54" ht="46.5" customHeight="1">
      <c r="AQ876" s="152"/>
      <c r="AR876" s="1"/>
      <c r="AS876" s="1"/>
      <c r="AT876" s="1"/>
      <c r="AU876" s="1"/>
      <c r="AV876" s="1"/>
      <c r="AW876" s="1"/>
      <c r="AX876" s="152"/>
      <c r="AY876" s="1"/>
      <c r="AZ876" s="1"/>
      <c r="BA876" s="153"/>
      <c r="BB876" s="153"/>
    </row>
    <row r="877" spans="43:54" ht="46.5" customHeight="1">
      <c r="AQ877" s="152"/>
      <c r="AR877" s="1"/>
      <c r="AS877" s="1"/>
      <c r="AT877" s="1"/>
      <c r="AU877" s="1"/>
      <c r="AV877" s="1"/>
      <c r="AW877" s="1"/>
      <c r="AX877" s="152"/>
      <c r="AY877" s="1"/>
      <c r="AZ877" s="1"/>
      <c r="BA877" s="153"/>
      <c r="BB877" s="153"/>
    </row>
    <row r="878" spans="43:54" ht="46.5" customHeight="1">
      <c r="AQ878" s="152"/>
      <c r="AR878" s="1"/>
      <c r="AS878" s="1"/>
      <c r="AT878" s="1"/>
      <c r="AU878" s="1"/>
      <c r="AV878" s="1"/>
      <c r="AW878" s="1"/>
      <c r="AX878" s="152"/>
      <c r="AY878" s="1"/>
      <c r="AZ878" s="1"/>
      <c r="BA878" s="153"/>
      <c r="BB878" s="153"/>
    </row>
    <row r="879" spans="43:54" ht="46.5" customHeight="1">
      <c r="AQ879" s="152"/>
      <c r="AR879" s="1"/>
      <c r="AS879" s="1"/>
      <c r="AT879" s="1"/>
      <c r="AU879" s="1"/>
      <c r="AV879" s="1"/>
      <c r="AW879" s="1"/>
      <c r="AX879" s="152"/>
      <c r="AY879" s="1"/>
      <c r="AZ879" s="1"/>
      <c r="BA879" s="153"/>
      <c r="BB879" s="153"/>
    </row>
    <row r="880" spans="43:54" ht="46.5" customHeight="1">
      <c r="AQ880" s="152"/>
      <c r="AR880" s="1"/>
      <c r="AS880" s="1"/>
      <c r="AT880" s="1"/>
      <c r="AU880" s="1"/>
      <c r="AV880" s="1"/>
      <c r="AW880" s="1"/>
      <c r="AX880" s="152"/>
      <c r="AY880" s="1"/>
      <c r="AZ880" s="1"/>
      <c r="BA880" s="153"/>
      <c r="BB880" s="153"/>
    </row>
    <row r="881" spans="43:54" ht="46.5" customHeight="1">
      <c r="AQ881" s="152"/>
      <c r="AR881" s="1"/>
      <c r="AS881" s="1"/>
      <c r="AT881" s="1"/>
      <c r="AU881" s="1"/>
      <c r="AV881" s="1"/>
      <c r="AW881" s="1"/>
      <c r="AX881" s="152"/>
      <c r="AY881" s="1"/>
      <c r="AZ881" s="1"/>
      <c r="BA881" s="153"/>
      <c r="BB881" s="153"/>
    </row>
    <row r="882" spans="43:54" ht="46.5" customHeight="1">
      <c r="AQ882" s="152"/>
      <c r="AR882" s="1"/>
      <c r="AS882" s="1"/>
      <c r="AT882" s="1"/>
      <c r="AU882" s="1"/>
      <c r="AV882" s="1"/>
      <c r="AW882" s="1"/>
      <c r="AX882" s="152"/>
      <c r="AY882" s="1"/>
      <c r="AZ882" s="1"/>
      <c r="BA882" s="153"/>
      <c r="BB882" s="153"/>
    </row>
    <row r="883" spans="43:54" ht="46.5" customHeight="1">
      <c r="AQ883" s="152"/>
      <c r="AR883" s="1"/>
      <c r="AS883" s="1"/>
      <c r="AT883" s="1"/>
      <c r="AU883" s="1"/>
      <c r="AV883" s="1"/>
      <c r="AW883" s="1"/>
      <c r="AX883" s="152"/>
      <c r="AY883" s="1"/>
      <c r="AZ883" s="1"/>
      <c r="BA883" s="153"/>
      <c r="BB883" s="153"/>
    </row>
    <row r="884" spans="43:54" ht="46.5" customHeight="1">
      <c r="AQ884" s="152"/>
      <c r="AR884" s="1"/>
      <c r="AS884" s="1"/>
      <c r="AT884" s="1"/>
      <c r="AU884" s="1"/>
      <c r="AV884" s="1"/>
      <c r="AW884" s="1"/>
      <c r="AX884" s="152"/>
      <c r="AY884" s="1"/>
      <c r="AZ884" s="1"/>
      <c r="BA884" s="153"/>
      <c r="BB884" s="153"/>
    </row>
    <row r="885" spans="43:54" ht="46.5" customHeight="1">
      <c r="AQ885" s="152"/>
      <c r="AR885" s="1"/>
      <c r="AS885" s="1"/>
      <c r="AT885" s="1"/>
      <c r="AU885" s="1"/>
      <c r="AV885" s="1"/>
      <c r="AW885" s="1"/>
      <c r="AX885" s="152"/>
      <c r="AY885" s="1"/>
      <c r="AZ885" s="1"/>
      <c r="BA885" s="153"/>
      <c r="BB885" s="153"/>
    </row>
    <row r="886" spans="43:54" ht="46.5" customHeight="1">
      <c r="AQ886" s="152"/>
      <c r="AR886" s="1"/>
      <c r="AS886" s="1"/>
      <c r="AT886" s="1"/>
      <c r="AU886" s="1"/>
      <c r="AV886" s="1"/>
      <c r="AW886" s="1"/>
      <c r="AX886" s="152"/>
      <c r="AY886" s="1"/>
      <c r="AZ886" s="1"/>
      <c r="BA886" s="153"/>
      <c r="BB886" s="153"/>
    </row>
    <row r="887" spans="43:54" ht="46.5" customHeight="1">
      <c r="AQ887" s="152"/>
      <c r="AR887" s="1"/>
      <c r="AS887" s="1"/>
      <c r="AT887" s="1"/>
      <c r="AU887" s="1"/>
      <c r="AV887" s="1"/>
      <c r="AW887" s="1"/>
      <c r="AX887" s="152"/>
      <c r="AY887" s="1"/>
      <c r="AZ887" s="1"/>
      <c r="BA887" s="153"/>
      <c r="BB887" s="153"/>
    </row>
    <row r="888" spans="43:54" ht="46.5" customHeight="1">
      <c r="AQ888" s="152"/>
      <c r="AR888" s="1"/>
      <c r="AS888" s="1"/>
      <c r="AT888" s="1"/>
      <c r="AU888" s="1"/>
      <c r="AV888" s="1"/>
      <c r="AW888" s="1"/>
      <c r="AX888" s="152"/>
      <c r="AY888" s="1"/>
      <c r="AZ888" s="1"/>
      <c r="BA888" s="153"/>
      <c r="BB888" s="153"/>
    </row>
    <row r="889" spans="43:54" ht="46.5" customHeight="1">
      <c r="AQ889" s="152"/>
      <c r="AR889" s="1"/>
      <c r="AS889" s="1"/>
      <c r="AT889" s="1"/>
      <c r="AU889" s="1"/>
      <c r="AV889" s="1"/>
      <c r="AW889" s="1"/>
      <c r="AX889" s="152"/>
      <c r="AY889" s="1"/>
      <c r="AZ889" s="1"/>
      <c r="BA889" s="153"/>
      <c r="BB889" s="153"/>
    </row>
    <row r="890" spans="43:54" ht="46.5" customHeight="1">
      <c r="AQ890" s="152"/>
      <c r="AR890" s="1"/>
      <c r="AS890" s="1"/>
      <c r="AT890" s="1"/>
      <c r="AU890" s="1"/>
      <c r="AV890" s="1"/>
      <c r="AW890" s="1"/>
      <c r="AX890" s="152"/>
      <c r="AY890" s="1"/>
      <c r="AZ890" s="1"/>
      <c r="BA890" s="153"/>
      <c r="BB890" s="153"/>
    </row>
    <row r="891" spans="43:54" ht="46.5" customHeight="1">
      <c r="AQ891" s="152"/>
      <c r="AR891" s="1"/>
      <c r="AS891" s="1"/>
      <c r="AT891" s="1"/>
      <c r="AU891" s="1"/>
      <c r="AV891" s="1"/>
      <c r="AW891" s="1"/>
      <c r="AX891" s="152"/>
      <c r="AY891" s="1"/>
      <c r="AZ891" s="1"/>
      <c r="BA891" s="153"/>
      <c r="BB891" s="153"/>
    </row>
    <row r="892" spans="43:54" ht="46.5" customHeight="1">
      <c r="AQ892" s="152"/>
      <c r="AR892" s="1"/>
      <c r="AS892" s="1"/>
      <c r="AT892" s="1"/>
      <c r="AU892" s="1"/>
      <c r="AV892" s="1"/>
      <c r="AW892" s="1"/>
      <c r="AX892" s="152"/>
      <c r="AY892" s="1"/>
      <c r="AZ892" s="1"/>
      <c r="BA892" s="153"/>
      <c r="BB892" s="153"/>
    </row>
    <row r="893" spans="43:54" ht="46.5" customHeight="1">
      <c r="AQ893" s="152"/>
      <c r="AR893" s="1"/>
      <c r="AS893" s="1"/>
      <c r="AT893" s="1"/>
      <c r="AU893" s="1"/>
      <c r="AV893" s="1"/>
      <c r="AW893" s="1"/>
      <c r="AX893" s="152"/>
      <c r="AY893" s="1"/>
      <c r="AZ893" s="1"/>
      <c r="BA893" s="153"/>
      <c r="BB893" s="153"/>
    </row>
    <row r="894" spans="43:54" ht="46.5" customHeight="1">
      <c r="AQ894" s="152"/>
      <c r="AR894" s="1"/>
      <c r="AS894" s="1"/>
      <c r="AT894" s="1"/>
      <c r="AU894" s="1"/>
      <c r="AV894" s="1"/>
      <c r="AW894" s="1"/>
      <c r="AX894" s="152"/>
      <c r="AY894" s="1"/>
      <c r="AZ894" s="1"/>
      <c r="BA894" s="153"/>
      <c r="BB894" s="153"/>
    </row>
    <row r="895" spans="43:54" ht="46.5" customHeight="1">
      <c r="AQ895" s="152"/>
      <c r="AR895" s="1"/>
      <c r="AS895" s="1"/>
      <c r="AT895" s="1"/>
      <c r="AU895" s="1"/>
      <c r="AV895" s="1"/>
      <c r="AW895" s="1"/>
      <c r="AX895" s="152"/>
      <c r="AY895" s="1"/>
      <c r="AZ895" s="1"/>
      <c r="BA895" s="153"/>
      <c r="BB895" s="153"/>
    </row>
    <row r="896" spans="43:54" ht="46.5" customHeight="1">
      <c r="AQ896" s="152"/>
      <c r="AR896" s="1"/>
      <c r="AS896" s="1"/>
      <c r="AT896" s="1"/>
      <c r="AU896" s="1"/>
      <c r="AV896" s="1"/>
      <c r="AW896" s="1"/>
      <c r="AX896" s="152"/>
      <c r="AY896" s="1"/>
      <c r="AZ896" s="1"/>
      <c r="BA896" s="153"/>
      <c r="BB896" s="153"/>
    </row>
    <row r="897" spans="43:54" ht="46.5" customHeight="1">
      <c r="AQ897" s="152"/>
      <c r="AR897" s="1"/>
      <c r="AS897" s="1"/>
      <c r="AT897" s="1"/>
      <c r="AU897" s="1"/>
      <c r="AV897" s="1"/>
      <c r="AW897" s="1"/>
      <c r="AX897" s="152"/>
      <c r="AY897" s="1"/>
      <c r="AZ897" s="1"/>
      <c r="BA897" s="153"/>
      <c r="BB897" s="153"/>
    </row>
    <row r="898" spans="43:54" ht="46.5" customHeight="1">
      <c r="AQ898" s="152"/>
      <c r="AR898" s="1"/>
      <c r="AS898" s="1"/>
      <c r="AT898" s="1"/>
      <c r="AU898" s="1"/>
      <c r="AV898" s="1"/>
      <c r="AW898" s="1"/>
      <c r="AX898" s="152"/>
      <c r="AY898" s="1"/>
      <c r="AZ898" s="1"/>
      <c r="BA898" s="153"/>
      <c r="BB898" s="153"/>
    </row>
    <row r="899" spans="43:54" ht="46.5" customHeight="1">
      <c r="AQ899" s="152"/>
      <c r="AR899" s="1"/>
      <c r="AS899" s="1"/>
      <c r="AT899" s="1"/>
      <c r="AU899" s="1"/>
      <c r="AV899" s="1"/>
      <c r="AW899" s="1"/>
      <c r="AX899" s="152"/>
      <c r="AY899" s="1"/>
      <c r="AZ899" s="1"/>
      <c r="BA899" s="153"/>
      <c r="BB899" s="153"/>
    </row>
    <row r="900" spans="43:54" ht="46.5" customHeight="1">
      <c r="AQ900" s="152"/>
      <c r="AR900" s="1"/>
      <c r="AS900" s="1"/>
      <c r="AT900" s="1"/>
      <c r="AU900" s="1"/>
      <c r="AV900" s="1"/>
      <c r="AW900" s="1"/>
      <c r="AX900" s="152"/>
      <c r="AY900" s="1"/>
      <c r="AZ900" s="1"/>
      <c r="BA900" s="153"/>
      <c r="BB900" s="153"/>
    </row>
    <row r="901" spans="43:54" ht="46.5" customHeight="1">
      <c r="AQ901" s="152"/>
      <c r="AR901" s="1"/>
      <c r="AS901" s="1"/>
      <c r="AT901" s="1"/>
      <c r="AU901" s="1"/>
      <c r="AV901" s="1"/>
      <c r="AW901" s="1"/>
      <c r="AX901" s="152"/>
      <c r="AY901" s="1"/>
      <c r="AZ901" s="1"/>
      <c r="BA901" s="153"/>
      <c r="BB901" s="153"/>
    </row>
    <row r="902" spans="43:54" ht="46.5" customHeight="1">
      <c r="AQ902" s="152"/>
      <c r="AR902" s="1"/>
      <c r="AS902" s="1"/>
      <c r="AT902" s="1"/>
      <c r="AU902" s="1"/>
      <c r="AV902" s="1"/>
      <c r="AW902" s="1"/>
      <c r="AX902" s="152"/>
      <c r="AY902" s="1"/>
      <c r="AZ902" s="1"/>
      <c r="BA902" s="153"/>
      <c r="BB902" s="153"/>
    </row>
    <row r="903" spans="43:54" ht="46.5" customHeight="1">
      <c r="AQ903" s="152"/>
      <c r="AR903" s="1"/>
      <c r="AS903" s="1"/>
      <c r="AT903" s="1"/>
      <c r="AU903" s="1"/>
      <c r="AV903" s="1"/>
      <c r="AW903" s="1"/>
      <c r="AX903" s="152"/>
      <c r="AY903" s="1"/>
      <c r="AZ903" s="1"/>
      <c r="BA903" s="153"/>
      <c r="BB903" s="153"/>
    </row>
    <row r="904" spans="43:54" ht="46.5" customHeight="1">
      <c r="AQ904" s="152"/>
      <c r="AR904" s="1"/>
      <c r="AS904" s="1"/>
      <c r="AT904" s="1"/>
      <c r="AU904" s="1"/>
      <c r="AV904" s="1"/>
      <c r="AW904" s="1"/>
      <c r="AX904" s="152"/>
      <c r="AY904" s="1"/>
      <c r="AZ904" s="1"/>
      <c r="BA904" s="153"/>
      <c r="BB904" s="153"/>
    </row>
    <row r="905" spans="43:54" ht="46.5" customHeight="1">
      <c r="AQ905" s="152"/>
      <c r="AR905" s="1"/>
      <c r="AS905" s="1"/>
      <c r="AT905" s="1"/>
      <c r="AU905" s="1"/>
      <c r="AV905" s="1"/>
      <c r="AW905" s="1"/>
      <c r="AX905" s="152"/>
      <c r="AY905" s="1"/>
      <c r="AZ905" s="1"/>
      <c r="BA905" s="153"/>
      <c r="BB905" s="153"/>
    </row>
    <row r="906" spans="43:54" ht="46.5" customHeight="1">
      <c r="AQ906" s="152"/>
      <c r="AR906" s="1"/>
      <c r="AS906" s="1"/>
      <c r="AT906" s="1"/>
      <c r="AU906" s="1"/>
      <c r="AV906" s="1"/>
      <c r="AW906" s="1"/>
      <c r="AX906" s="152"/>
      <c r="AY906" s="1"/>
      <c r="AZ906" s="1"/>
      <c r="BA906" s="153"/>
      <c r="BB906" s="153"/>
    </row>
    <row r="907" spans="43:54" ht="46.5" customHeight="1">
      <c r="AQ907" s="152"/>
      <c r="AR907" s="1"/>
      <c r="AS907" s="1"/>
      <c r="AT907" s="1"/>
      <c r="AU907" s="1"/>
      <c r="AV907" s="1"/>
      <c r="AW907" s="1"/>
      <c r="AX907" s="152"/>
      <c r="AY907" s="1"/>
      <c r="AZ907" s="1"/>
      <c r="BA907" s="153"/>
      <c r="BB907" s="153"/>
    </row>
    <row r="908" spans="43:54" ht="46.5" customHeight="1">
      <c r="AQ908" s="152"/>
      <c r="AR908" s="1"/>
      <c r="AS908" s="1"/>
      <c r="AT908" s="1"/>
      <c r="AU908" s="1"/>
      <c r="AV908" s="1"/>
      <c r="AW908" s="1"/>
      <c r="AX908" s="152"/>
      <c r="AY908" s="1"/>
      <c r="AZ908" s="1"/>
      <c r="BA908" s="153"/>
      <c r="BB908" s="153"/>
    </row>
    <row r="909" spans="43:54" ht="46.5" customHeight="1">
      <c r="AQ909" s="152"/>
      <c r="AR909" s="1"/>
      <c r="AS909" s="1"/>
      <c r="AT909" s="1"/>
      <c r="AU909" s="1"/>
      <c r="AV909" s="1"/>
      <c r="AW909" s="1"/>
      <c r="AX909" s="152"/>
      <c r="AY909" s="1"/>
      <c r="AZ909" s="1"/>
      <c r="BA909" s="153"/>
      <c r="BB909" s="153"/>
    </row>
    <row r="910" spans="43:54" ht="46.5" customHeight="1">
      <c r="AQ910" s="152"/>
      <c r="AR910" s="1"/>
      <c r="AS910" s="1"/>
      <c r="AT910" s="1"/>
      <c r="AU910" s="1"/>
      <c r="AV910" s="1"/>
      <c r="AW910" s="1"/>
      <c r="AX910" s="152"/>
      <c r="AY910" s="1"/>
      <c r="AZ910" s="1"/>
      <c r="BA910" s="153"/>
      <c r="BB910" s="153"/>
    </row>
    <row r="911" spans="43:54" ht="46.5" customHeight="1">
      <c r="AQ911" s="152"/>
      <c r="AR911" s="1"/>
      <c r="AS911" s="1"/>
      <c r="AT911" s="1"/>
      <c r="AU911" s="1"/>
      <c r="AV911" s="1"/>
      <c r="AW911" s="1"/>
      <c r="AX911" s="152"/>
      <c r="AY911" s="1"/>
      <c r="AZ911" s="1"/>
      <c r="BA911" s="153"/>
      <c r="BB911" s="153"/>
    </row>
    <row r="912" spans="43:54" ht="46.5" customHeight="1">
      <c r="AQ912" s="152"/>
      <c r="AR912" s="1"/>
      <c r="AS912" s="1"/>
      <c r="AT912" s="1"/>
      <c r="AU912" s="1"/>
      <c r="AV912" s="1"/>
      <c r="AW912" s="1"/>
      <c r="AX912" s="152"/>
      <c r="AY912" s="1"/>
      <c r="AZ912" s="1"/>
      <c r="BA912" s="153"/>
      <c r="BB912" s="153"/>
    </row>
    <row r="913" spans="43:54" ht="46.5" customHeight="1">
      <c r="AQ913" s="152"/>
      <c r="AR913" s="1"/>
      <c r="AS913" s="1"/>
      <c r="AT913" s="1"/>
      <c r="AU913" s="1"/>
      <c r="AV913" s="1"/>
      <c r="AW913" s="1"/>
      <c r="AX913" s="152"/>
      <c r="AY913" s="1"/>
      <c r="AZ913" s="1"/>
      <c r="BA913" s="153"/>
      <c r="BB913" s="153"/>
    </row>
    <row r="914" spans="43:54" ht="46.5" customHeight="1">
      <c r="AQ914" s="152"/>
      <c r="AR914" s="1"/>
      <c r="AS914" s="1"/>
      <c r="AT914" s="1"/>
      <c r="AU914" s="1"/>
      <c r="AV914" s="1"/>
      <c r="AW914" s="1"/>
      <c r="AX914" s="152"/>
      <c r="AY914" s="1"/>
      <c r="AZ914" s="1"/>
      <c r="BA914" s="153"/>
      <c r="BB914" s="153"/>
    </row>
    <row r="915" spans="43:54" ht="46.5" customHeight="1">
      <c r="AQ915" s="152"/>
      <c r="AR915" s="1"/>
      <c r="AS915" s="1"/>
      <c r="AT915" s="1"/>
      <c r="AU915" s="1"/>
      <c r="AV915" s="1"/>
      <c r="AW915" s="1"/>
      <c r="AX915" s="152"/>
      <c r="AY915" s="1"/>
      <c r="AZ915" s="1"/>
      <c r="BA915" s="153"/>
      <c r="BB915" s="153"/>
    </row>
    <row r="916" spans="43:54" ht="46.5" customHeight="1">
      <c r="AQ916" s="152"/>
      <c r="AR916" s="1"/>
      <c r="AS916" s="1"/>
      <c r="AT916" s="1"/>
      <c r="AU916" s="1"/>
      <c r="AV916" s="1"/>
      <c r="AW916" s="1"/>
      <c r="AX916" s="152"/>
      <c r="AY916" s="1"/>
      <c r="AZ916" s="1"/>
      <c r="BA916" s="153"/>
      <c r="BB916" s="153"/>
    </row>
    <row r="917" spans="43:54" ht="46.5" customHeight="1">
      <c r="AQ917" s="152"/>
      <c r="AR917" s="1"/>
      <c r="AS917" s="1"/>
      <c r="AT917" s="1"/>
      <c r="AU917" s="1"/>
      <c r="AV917" s="1"/>
      <c r="AW917" s="1"/>
      <c r="AX917" s="152"/>
      <c r="AY917" s="1"/>
      <c r="AZ917" s="1"/>
      <c r="BA917" s="153"/>
      <c r="BB917" s="153"/>
    </row>
    <row r="918" spans="43:54" ht="46.5" customHeight="1">
      <c r="AQ918" s="152"/>
      <c r="AR918" s="1"/>
      <c r="AS918" s="1"/>
      <c r="AT918" s="1"/>
      <c r="AU918" s="1"/>
      <c r="AV918" s="1"/>
      <c r="AW918" s="1"/>
      <c r="AX918" s="152"/>
      <c r="AY918" s="1"/>
      <c r="AZ918" s="1"/>
      <c r="BA918" s="153"/>
      <c r="BB918" s="153"/>
    </row>
    <row r="919" spans="43:54" ht="46.5" customHeight="1">
      <c r="AQ919" s="152"/>
      <c r="AR919" s="1"/>
      <c r="AS919" s="1"/>
      <c r="AT919" s="1"/>
      <c r="AU919" s="1"/>
      <c r="AV919" s="1"/>
      <c r="AW919" s="1"/>
      <c r="AX919" s="152"/>
      <c r="AY919" s="1"/>
      <c r="AZ919" s="1"/>
      <c r="BA919" s="153"/>
      <c r="BB919" s="153"/>
    </row>
    <row r="920" spans="43:54" ht="46.5" customHeight="1">
      <c r="AQ920" s="152"/>
      <c r="AR920" s="1"/>
      <c r="AS920" s="1"/>
      <c r="AT920" s="1"/>
      <c r="AU920" s="1"/>
      <c r="AV920" s="1"/>
      <c r="AW920" s="1"/>
      <c r="AX920" s="152"/>
      <c r="AY920" s="1"/>
      <c r="AZ920" s="1"/>
      <c r="BA920" s="153"/>
      <c r="BB920" s="153"/>
    </row>
    <row r="921" spans="43:54" ht="46.5" customHeight="1">
      <c r="AQ921" s="152"/>
      <c r="AR921" s="1"/>
      <c r="AS921" s="1"/>
      <c r="AT921" s="1"/>
      <c r="AU921" s="1"/>
      <c r="AV921" s="1"/>
      <c r="AW921" s="1"/>
      <c r="AX921" s="152"/>
      <c r="AY921" s="1"/>
      <c r="AZ921" s="1"/>
      <c r="BA921" s="153"/>
      <c r="BB921" s="153"/>
    </row>
    <row r="922" spans="43:54" ht="46.5" customHeight="1">
      <c r="AQ922" s="152"/>
      <c r="AR922" s="1"/>
      <c r="AS922" s="1"/>
      <c r="AT922" s="1"/>
      <c r="AU922" s="1"/>
      <c r="AV922" s="1"/>
      <c r="AW922" s="1"/>
      <c r="AX922" s="152"/>
      <c r="AY922" s="1"/>
      <c r="AZ922" s="1"/>
      <c r="BA922" s="153"/>
      <c r="BB922" s="153"/>
    </row>
    <row r="923" spans="43:54" ht="46.5" customHeight="1">
      <c r="AQ923" s="152"/>
      <c r="AR923" s="1"/>
      <c r="AS923" s="1"/>
      <c r="AT923" s="1"/>
      <c r="AU923" s="1"/>
      <c r="AV923" s="1"/>
      <c r="AW923" s="1"/>
      <c r="AX923" s="152"/>
      <c r="AY923" s="1"/>
      <c r="AZ923" s="1"/>
      <c r="BA923" s="153"/>
      <c r="BB923" s="153"/>
    </row>
    <row r="924" spans="43:54" ht="46.5" customHeight="1">
      <c r="AQ924" s="152"/>
      <c r="AR924" s="1"/>
      <c r="AS924" s="1"/>
      <c r="AT924" s="1"/>
      <c r="AU924" s="1"/>
      <c r="AV924" s="1"/>
      <c r="AW924" s="1"/>
      <c r="AX924" s="152"/>
      <c r="AY924" s="1"/>
      <c r="AZ924" s="1"/>
      <c r="BA924" s="153"/>
      <c r="BB924" s="153"/>
    </row>
    <row r="925" spans="43:54" ht="46.5" customHeight="1">
      <c r="AQ925" s="152"/>
      <c r="AR925" s="1"/>
      <c r="AS925" s="1"/>
      <c r="AT925" s="1"/>
      <c r="AU925" s="1"/>
      <c r="AV925" s="1"/>
      <c r="AW925" s="1"/>
      <c r="AX925" s="152"/>
      <c r="AY925" s="1"/>
      <c r="AZ925" s="1"/>
      <c r="BA925" s="153"/>
      <c r="BB925" s="153"/>
    </row>
    <row r="926" spans="43:54" ht="46.5" customHeight="1">
      <c r="AQ926" s="152"/>
      <c r="AR926" s="1"/>
      <c r="AS926" s="1"/>
      <c r="AT926" s="1"/>
      <c r="AU926" s="1"/>
      <c r="AV926" s="1"/>
      <c r="AW926" s="1"/>
      <c r="AX926" s="152"/>
      <c r="AY926" s="1"/>
      <c r="AZ926" s="1"/>
      <c r="BA926" s="153"/>
      <c r="BB926" s="153"/>
    </row>
    <row r="927" spans="43:54" ht="46.5" customHeight="1">
      <c r="AQ927" s="152"/>
      <c r="AR927" s="1"/>
      <c r="AS927" s="1"/>
      <c r="AT927" s="1"/>
      <c r="AU927" s="1"/>
      <c r="AV927" s="1"/>
      <c r="AW927" s="1"/>
      <c r="AX927" s="152"/>
      <c r="AY927" s="1"/>
      <c r="AZ927" s="1"/>
      <c r="BA927" s="153"/>
      <c r="BB927" s="153"/>
    </row>
    <row r="928" spans="43:54" ht="46.5" customHeight="1">
      <c r="AQ928" s="152"/>
      <c r="AR928" s="1"/>
      <c r="AS928" s="1"/>
      <c r="AT928" s="1"/>
      <c r="AU928" s="1"/>
      <c r="AV928" s="1"/>
      <c r="AW928" s="1"/>
      <c r="AX928" s="152"/>
      <c r="AY928" s="1"/>
      <c r="AZ928" s="1"/>
      <c r="BA928" s="153"/>
      <c r="BB928" s="153"/>
    </row>
    <row r="929" spans="43:54" ht="46.5" customHeight="1">
      <c r="AQ929" s="152"/>
      <c r="AR929" s="1"/>
      <c r="AS929" s="1"/>
      <c r="AT929" s="1"/>
      <c r="AU929" s="1"/>
      <c r="AV929" s="1"/>
      <c r="AW929" s="1"/>
      <c r="AX929" s="152"/>
      <c r="AY929" s="1"/>
      <c r="AZ929" s="1"/>
      <c r="BA929" s="153"/>
      <c r="BB929" s="153"/>
    </row>
    <row r="930" spans="43:54" ht="46.5" customHeight="1">
      <c r="AQ930" s="152"/>
      <c r="AR930" s="1"/>
      <c r="AS930" s="1"/>
      <c r="AT930" s="1"/>
      <c r="AU930" s="1"/>
      <c r="AV930" s="1"/>
      <c r="AW930" s="1"/>
      <c r="AX930" s="152"/>
      <c r="AY930" s="1"/>
      <c r="AZ930" s="1"/>
      <c r="BA930" s="153"/>
      <c r="BB930" s="153"/>
    </row>
    <row r="931" spans="43:54" ht="46.5" customHeight="1">
      <c r="AQ931" s="152"/>
      <c r="AR931" s="1"/>
      <c r="AS931" s="1"/>
      <c r="AT931" s="1"/>
      <c r="AU931" s="1"/>
      <c r="AV931" s="1"/>
      <c r="AW931" s="1"/>
      <c r="AX931" s="152"/>
      <c r="AY931" s="1"/>
      <c r="AZ931" s="1"/>
      <c r="BA931" s="153"/>
      <c r="BB931" s="153"/>
    </row>
    <row r="932" spans="43:54" ht="46.5" customHeight="1">
      <c r="AQ932" s="152"/>
      <c r="AR932" s="1"/>
      <c r="AS932" s="1"/>
      <c r="AT932" s="1"/>
      <c r="AU932" s="1"/>
      <c r="AV932" s="1"/>
      <c r="AW932" s="1"/>
      <c r="AX932" s="152"/>
      <c r="AY932" s="1"/>
      <c r="AZ932" s="1"/>
      <c r="BA932" s="153"/>
      <c r="BB932" s="153"/>
    </row>
    <row r="933" spans="43:54" ht="46.5" customHeight="1">
      <c r="AQ933" s="152"/>
      <c r="AR933" s="1"/>
      <c r="AS933" s="1"/>
      <c r="AT933" s="1"/>
      <c r="AU933" s="1"/>
      <c r="AV933" s="1"/>
      <c r="AW933" s="1"/>
      <c r="AX933" s="152"/>
      <c r="AY933" s="1"/>
      <c r="AZ933" s="1"/>
      <c r="BA933" s="153"/>
      <c r="BB933" s="153"/>
    </row>
    <row r="934" spans="43:54" ht="46.5" customHeight="1">
      <c r="AQ934" s="152"/>
      <c r="AR934" s="1"/>
      <c r="AS934" s="1"/>
      <c r="AT934" s="1"/>
      <c r="AU934" s="1"/>
      <c r="AV934" s="1"/>
      <c r="AW934" s="1"/>
      <c r="AX934" s="152"/>
      <c r="AY934" s="1"/>
      <c r="AZ934" s="1"/>
      <c r="BA934" s="153"/>
      <c r="BB934" s="153"/>
    </row>
    <row r="935" spans="43:54" ht="46.5" customHeight="1">
      <c r="AQ935" s="152"/>
      <c r="AR935" s="1"/>
      <c r="AS935" s="1"/>
      <c r="AT935" s="1"/>
      <c r="AU935" s="1"/>
      <c r="AV935" s="1"/>
      <c r="AW935" s="1"/>
      <c r="AX935" s="152"/>
      <c r="AY935" s="1"/>
      <c r="AZ935" s="1"/>
      <c r="BA935" s="153"/>
      <c r="BB935" s="153"/>
    </row>
    <row r="936" spans="43:54" ht="46.5" customHeight="1">
      <c r="AQ936" s="152"/>
      <c r="AR936" s="1"/>
      <c r="AS936" s="1"/>
      <c r="AT936" s="1"/>
      <c r="AU936" s="1"/>
      <c r="AV936" s="1"/>
      <c r="AW936" s="1"/>
      <c r="AX936" s="152"/>
      <c r="AY936" s="1"/>
      <c r="AZ936" s="1"/>
      <c r="BA936" s="153"/>
      <c r="BB936" s="153"/>
    </row>
    <row r="937" spans="43:54" ht="46.5" customHeight="1">
      <c r="AQ937" s="152"/>
      <c r="AR937" s="1"/>
      <c r="AS937" s="1"/>
      <c r="AT937" s="1"/>
      <c r="AU937" s="1"/>
      <c r="AV937" s="1"/>
      <c r="AW937" s="1"/>
      <c r="AX937" s="152"/>
      <c r="AY937" s="1"/>
      <c r="AZ937" s="1"/>
      <c r="BA937" s="153"/>
      <c r="BB937" s="153"/>
    </row>
    <row r="938" spans="43:54" ht="46.5" customHeight="1">
      <c r="AQ938" s="152"/>
      <c r="AR938" s="1"/>
      <c r="AS938" s="1"/>
      <c r="AT938" s="1"/>
      <c r="AU938" s="1"/>
      <c r="AV938" s="1"/>
      <c r="AW938" s="1"/>
      <c r="AX938" s="152"/>
      <c r="AY938" s="1"/>
      <c r="AZ938" s="1"/>
      <c r="BA938" s="153"/>
      <c r="BB938" s="153"/>
    </row>
    <row r="939" spans="43:54" ht="46.5" customHeight="1">
      <c r="AQ939" s="152"/>
      <c r="AR939" s="1"/>
      <c r="AS939" s="1"/>
      <c r="AT939" s="1"/>
      <c r="AU939" s="1"/>
      <c r="AV939" s="1"/>
      <c r="AW939" s="1"/>
      <c r="AX939" s="152"/>
      <c r="AY939" s="1"/>
      <c r="AZ939" s="1"/>
      <c r="BA939" s="153"/>
      <c r="BB939" s="153"/>
    </row>
    <row r="940" spans="43:54" ht="46.5" customHeight="1">
      <c r="AQ940" s="152"/>
      <c r="AR940" s="1"/>
      <c r="AS940" s="1"/>
      <c r="AT940" s="1"/>
      <c r="AU940" s="1"/>
      <c r="AV940" s="1"/>
      <c r="AW940" s="1"/>
      <c r="AX940" s="152"/>
      <c r="AY940" s="1"/>
      <c r="AZ940" s="1"/>
      <c r="BA940" s="153"/>
      <c r="BB940" s="153"/>
    </row>
    <row r="941" spans="43:54" ht="46.5" customHeight="1">
      <c r="AQ941" s="152"/>
      <c r="AR941" s="1"/>
      <c r="AS941" s="1"/>
      <c r="AT941" s="1"/>
      <c r="AU941" s="1"/>
      <c r="AV941" s="1"/>
      <c r="AW941" s="1"/>
      <c r="AX941" s="152"/>
      <c r="AY941" s="1"/>
      <c r="AZ941" s="1"/>
      <c r="BA941" s="153"/>
      <c r="BB941" s="153"/>
    </row>
    <row r="942" spans="43:54" ht="46.5" customHeight="1">
      <c r="AQ942" s="152"/>
      <c r="AR942" s="1"/>
      <c r="AS942" s="1"/>
      <c r="AT942" s="1"/>
      <c r="AU942" s="1"/>
      <c r="AV942" s="1"/>
      <c r="AW942" s="1"/>
      <c r="AX942" s="152"/>
      <c r="AY942" s="1"/>
      <c r="AZ942" s="1"/>
      <c r="BA942" s="153"/>
      <c r="BB942" s="153"/>
    </row>
    <row r="943" spans="43:54" ht="46.5" customHeight="1">
      <c r="AQ943" s="152"/>
      <c r="AR943" s="1"/>
      <c r="AS943" s="1"/>
      <c r="AT943" s="1"/>
      <c r="AU943" s="1"/>
      <c r="AV943" s="1"/>
      <c r="AW943" s="1"/>
      <c r="AX943" s="152"/>
      <c r="AY943" s="1"/>
      <c r="AZ943" s="1"/>
      <c r="BA943" s="153"/>
      <c r="BB943" s="153"/>
    </row>
    <row r="944" spans="43:54" ht="46.5" customHeight="1">
      <c r="AQ944" s="152"/>
      <c r="AR944" s="1"/>
      <c r="AS944" s="1"/>
      <c r="AT944" s="1"/>
      <c r="AU944" s="1"/>
      <c r="AV944" s="1"/>
      <c r="AW944" s="1"/>
      <c r="AX944" s="152"/>
      <c r="AY944" s="1"/>
      <c r="AZ944" s="1"/>
      <c r="BA944" s="153"/>
      <c r="BB944" s="153"/>
    </row>
    <row r="945" spans="43:54" ht="46.5" customHeight="1">
      <c r="AQ945" s="152"/>
      <c r="AR945" s="1"/>
      <c r="AS945" s="1"/>
      <c r="AT945" s="1"/>
      <c r="AU945" s="1"/>
      <c r="AV945" s="1"/>
      <c r="AW945" s="1"/>
      <c r="AX945" s="152"/>
      <c r="AY945" s="1"/>
      <c r="AZ945" s="1"/>
      <c r="BA945" s="153"/>
      <c r="BB945" s="153"/>
    </row>
    <row r="946" spans="43:54" ht="46.5" customHeight="1">
      <c r="AQ946" s="152"/>
      <c r="AR946" s="1"/>
      <c r="AS946" s="1"/>
      <c r="AT946" s="1"/>
      <c r="AU946" s="1"/>
      <c r="AV946" s="1"/>
      <c r="AW946" s="1"/>
      <c r="AX946" s="152"/>
      <c r="AY946" s="1"/>
      <c r="AZ946" s="1"/>
      <c r="BA946" s="153"/>
      <c r="BB946" s="153"/>
    </row>
    <row r="947" spans="43:54" ht="46.5" customHeight="1">
      <c r="AQ947" s="152"/>
      <c r="AR947" s="1"/>
      <c r="AS947" s="1"/>
      <c r="AT947" s="1"/>
      <c r="AU947" s="1"/>
      <c r="AV947" s="1"/>
      <c r="AW947" s="1"/>
      <c r="AX947" s="152"/>
      <c r="AY947" s="1"/>
      <c r="AZ947" s="1"/>
      <c r="BA947" s="153"/>
      <c r="BB947" s="153"/>
    </row>
    <row r="948" spans="43:54" ht="46.5" customHeight="1">
      <c r="AQ948" s="152"/>
      <c r="AR948" s="1"/>
      <c r="AS948" s="1"/>
      <c r="AT948" s="1"/>
      <c r="AU948" s="1"/>
      <c r="AV948" s="1"/>
      <c r="AW948" s="1"/>
      <c r="AX948" s="152"/>
      <c r="AY948" s="1"/>
      <c r="AZ948" s="1"/>
      <c r="BA948" s="153"/>
      <c r="BB948" s="153"/>
    </row>
    <row r="949" spans="43:54" ht="46.5" customHeight="1">
      <c r="AQ949" s="152"/>
      <c r="AR949" s="1"/>
      <c r="AS949" s="1"/>
      <c r="AT949" s="1"/>
      <c r="AU949" s="1"/>
      <c r="AV949" s="1"/>
      <c r="AW949" s="1"/>
      <c r="AX949" s="152"/>
      <c r="AY949" s="1"/>
      <c r="AZ949" s="1"/>
      <c r="BA949" s="153"/>
      <c r="BB949" s="153"/>
    </row>
    <row r="950" spans="43:54" ht="46.5" customHeight="1">
      <c r="AQ950" s="152"/>
      <c r="AR950" s="1"/>
      <c r="AS950" s="1"/>
      <c r="AT950" s="1"/>
      <c r="AU950" s="1"/>
      <c r="AV950" s="1"/>
      <c r="AW950" s="1"/>
      <c r="AX950" s="152"/>
      <c r="AY950" s="1"/>
      <c r="AZ950" s="1"/>
      <c r="BA950" s="153"/>
      <c r="BB950" s="153"/>
    </row>
    <row r="951" spans="43:54" ht="46.5" customHeight="1">
      <c r="AQ951" s="152"/>
      <c r="AR951" s="1"/>
      <c r="AS951" s="1"/>
      <c r="AT951" s="1"/>
      <c r="AU951" s="1"/>
      <c r="AV951" s="1"/>
      <c r="AW951" s="1"/>
      <c r="AX951" s="152"/>
      <c r="AY951" s="1"/>
      <c r="AZ951" s="1"/>
      <c r="BA951" s="153"/>
      <c r="BB951" s="153"/>
    </row>
    <row r="952" spans="43:54" ht="46.5" customHeight="1">
      <c r="AQ952" s="152"/>
      <c r="AR952" s="1"/>
      <c r="AS952" s="1"/>
      <c r="AT952" s="1"/>
      <c r="AU952" s="1"/>
      <c r="AV952" s="1"/>
      <c r="AW952" s="1"/>
      <c r="AX952" s="152"/>
      <c r="AY952" s="1"/>
      <c r="AZ952" s="1"/>
      <c r="BA952" s="153"/>
      <c r="BB952" s="153"/>
    </row>
    <row r="953" spans="43:54" ht="46.5" customHeight="1">
      <c r="AQ953" s="152"/>
      <c r="AR953" s="1"/>
      <c r="AS953" s="1"/>
      <c r="AT953" s="1"/>
      <c r="AU953" s="1"/>
      <c r="AV953" s="1"/>
      <c r="AW953" s="1"/>
      <c r="AX953" s="152"/>
      <c r="AY953" s="1"/>
      <c r="AZ953" s="1"/>
      <c r="BA953" s="153"/>
      <c r="BB953" s="153"/>
    </row>
    <row r="954" spans="43:54" ht="46.5" customHeight="1">
      <c r="AQ954" s="152"/>
      <c r="AR954" s="1"/>
      <c r="AS954" s="1"/>
      <c r="AT954" s="1"/>
      <c r="AU954" s="1"/>
      <c r="AV954" s="1"/>
      <c r="AW954" s="1"/>
      <c r="AX954" s="152"/>
      <c r="AY954" s="1"/>
      <c r="AZ954" s="1"/>
      <c r="BA954" s="153"/>
      <c r="BB954" s="153"/>
    </row>
    <row r="955" spans="43:54" ht="46.5" customHeight="1">
      <c r="AQ955" s="152"/>
      <c r="AR955" s="1"/>
      <c r="AS955" s="1"/>
      <c r="AT955" s="1"/>
      <c r="AU955" s="1"/>
      <c r="AV955" s="1"/>
      <c r="AW955" s="1"/>
      <c r="AX955" s="152"/>
      <c r="AY955" s="1"/>
      <c r="AZ955" s="1"/>
      <c r="BA955" s="153"/>
      <c r="BB955" s="153"/>
    </row>
    <row r="956" spans="43:54" ht="46.5" customHeight="1">
      <c r="AQ956" s="152"/>
      <c r="AR956" s="1"/>
      <c r="AS956" s="1"/>
      <c r="AT956" s="1"/>
      <c r="AU956" s="1"/>
      <c r="AV956" s="1"/>
      <c r="AW956" s="1"/>
      <c r="AX956" s="152"/>
      <c r="AY956" s="1"/>
      <c r="AZ956" s="1"/>
      <c r="BA956" s="153"/>
      <c r="BB956" s="153"/>
    </row>
    <row r="957" spans="43:54" ht="46.5" customHeight="1">
      <c r="AQ957" s="152"/>
      <c r="AR957" s="1"/>
      <c r="AS957" s="1"/>
      <c r="AT957" s="1"/>
      <c r="AU957" s="1"/>
      <c r="AV957" s="1"/>
      <c r="AW957" s="1"/>
      <c r="AX957" s="152"/>
      <c r="AY957" s="1"/>
      <c r="AZ957" s="1"/>
      <c r="BA957" s="153"/>
      <c r="BB957" s="153"/>
    </row>
    <row r="958" spans="43:54" ht="46.5" customHeight="1">
      <c r="AQ958" s="152"/>
      <c r="AR958" s="1"/>
      <c r="AS958" s="1"/>
      <c r="AT958" s="1"/>
      <c r="AU958" s="1"/>
      <c r="AV958" s="1"/>
      <c r="AW958" s="1"/>
      <c r="AX958" s="152"/>
      <c r="AY958" s="1"/>
      <c r="AZ958" s="1"/>
      <c r="BA958" s="153"/>
      <c r="BB958" s="153"/>
    </row>
    <row r="959" spans="43:54" ht="46.5" customHeight="1">
      <c r="AQ959" s="152"/>
      <c r="AR959" s="1"/>
      <c r="AS959" s="1"/>
      <c r="AT959" s="1"/>
      <c r="AU959" s="1"/>
      <c r="AV959" s="1"/>
      <c r="AW959" s="1"/>
      <c r="AX959" s="152"/>
      <c r="AY959" s="1"/>
      <c r="AZ959" s="1"/>
      <c r="BA959" s="153"/>
      <c r="BB959" s="153"/>
    </row>
    <row r="960" spans="43:54" ht="46.5" customHeight="1">
      <c r="AQ960" s="152"/>
      <c r="AR960" s="1"/>
      <c r="AS960" s="1"/>
      <c r="AT960" s="1"/>
      <c r="AU960" s="1"/>
      <c r="AV960" s="1"/>
      <c r="AW960" s="1"/>
      <c r="AX960" s="152"/>
      <c r="AY960" s="1"/>
      <c r="AZ960" s="1"/>
      <c r="BA960" s="153"/>
      <c r="BB960" s="153"/>
    </row>
    <row r="961" spans="43:54" ht="46.5" customHeight="1">
      <c r="AQ961" s="152"/>
      <c r="AR961" s="1"/>
      <c r="AS961" s="1"/>
      <c r="AT961" s="1"/>
      <c r="AU961" s="1"/>
      <c r="AV961" s="1"/>
      <c r="AW961" s="1"/>
      <c r="AX961" s="152"/>
      <c r="AY961" s="1"/>
      <c r="AZ961" s="1"/>
      <c r="BA961" s="153"/>
      <c r="BB961" s="153"/>
    </row>
    <row r="962" spans="43:54" ht="46.5" customHeight="1">
      <c r="AQ962" s="152"/>
      <c r="AR962" s="1"/>
      <c r="AS962" s="1"/>
      <c r="AT962" s="1"/>
      <c r="AU962" s="1"/>
      <c r="AV962" s="1"/>
      <c r="AW962" s="1"/>
      <c r="AX962" s="152"/>
      <c r="AY962" s="1"/>
      <c r="AZ962" s="1"/>
      <c r="BA962" s="153"/>
      <c r="BB962" s="153"/>
    </row>
    <row r="963" spans="43:54" ht="46.5" customHeight="1">
      <c r="AQ963" s="152"/>
      <c r="AR963" s="1"/>
      <c r="AS963" s="1"/>
      <c r="AT963" s="1"/>
      <c r="AU963" s="1"/>
      <c r="AV963" s="1"/>
      <c r="AW963" s="1"/>
      <c r="AX963" s="152"/>
      <c r="AY963" s="1"/>
      <c r="AZ963" s="1"/>
      <c r="BA963" s="153"/>
      <c r="BB963" s="153"/>
    </row>
    <row r="964" spans="43:54" ht="46.5" customHeight="1">
      <c r="AQ964" s="152"/>
      <c r="AR964" s="1"/>
      <c r="AS964" s="1"/>
      <c r="AT964" s="1"/>
      <c r="AU964" s="1"/>
      <c r="AV964" s="1"/>
      <c r="AW964" s="1"/>
      <c r="AX964" s="152"/>
      <c r="AY964" s="1"/>
      <c r="AZ964" s="1"/>
      <c r="BA964" s="153"/>
      <c r="BB964" s="153"/>
    </row>
    <row r="965" spans="43:54" ht="46.5" customHeight="1">
      <c r="AQ965" s="152"/>
      <c r="AR965" s="1"/>
      <c r="AS965" s="1"/>
      <c r="AT965" s="1"/>
      <c r="AU965" s="1"/>
      <c r="AV965" s="1"/>
      <c r="AW965" s="1"/>
      <c r="AX965" s="152"/>
      <c r="AY965" s="1"/>
      <c r="AZ965" s="1"/>
      <c r="BA965" s="153"/>
      <c r="BB965" s="153"/>
    </row>
    <row r="966" spans="43:54" ht="46.5" customHeight="1">
      <c r="AQ966" s="152"/>
      <c r="AR966" s="1"/>
      <c r="AS966" s="1"/>
      <c r="AT966" s="1"/>
      <c r="AU966" s="1"/>
      <c r="AV966" s="1"/>
      <c r="AW966" s="1"/>
      <c r="AX966" s="152"/>
      <c r="AY966" s="1"/>
      <c r="AZ966" s="1"/>
      <c r="BA966" s="153"/>
      <c r="BB966" s="153"/>
    </row>
    <row r="967" spans="43:54" ht="46.5" customHeight="1">
      <c r="AQ967" s="152"/>
      <c r="AR967" s="1"/>
      <c r="AS967" s="1"/>
      <c r="AT967" s="1"/>
      <c r="AU967" s="1"/>
      <c r="AV967" s="1"/>
      <c r="AW967" s="1"/>
      <c r="AX967" s="152"/>
      <c r="AY967" s="1"/>
      <c r="AZ967" s="1"/>
      <c r="BA967" s="153"/>
      <c r="BB967" s="153"/>
    </row>
    <row r="968" spans="43:54" ht="46.5" customHeight="1">
      <c r="AQ968" s="152"/>
      <c r="AR968" s="1"/>
      <c r="AS968" s="1"/>
      <c r="AT968" s="1"/>
      <c r="AU968" s="1"/>
      <c r="AV968" s="1"/>
      <c r="AW968" s="1"/>
      <c r="AX968" s="152"/>
      <c r="AY968" s="1"/>
      <c r="AZ968" s="1"/>
      <c r="BA968" s="153"/>
      <c r="BB968" s="153"/>
    </row>
    <row r="969" spans="43:54" ht="46.5" customHeight="1">
      <c r="AQ969" s="152"/>
      <c r="AR969" s="1"/>
      <c r="AS969" s="1"/>
      <c r="AT969" s="1"/>
      <c r="AU969" s="1"/>
      <c r="AV969" s="1"/>
      <c r="AW969" s="1"/>
      <c r="AX969" s="152"/>
      <c r="AY969" s="1"/>
      <c r="AZ969" s="1"/>
      <c r="BA969" s="153"/>
      <c r="BB969" s="153"/>
    </row>
    <row r="970" spans="43:54" ht="46.5" customHeight="1">
      <c r="AQ970" s="152"/>
      <c r="AR970" s="1"/>
      <c r="AS970" s="1"/>
      <c r="AT970" s="1"/>
      <c r="AU970" s="1"/>
      <c r="AV970" s="1"/>
      <c r="AW970" s="1"/>
      <c r="AX970" s="152"/>
      <c r="AY970" s="1"/>
      <c r="AZ970" s="1"/>
      <c r="BA970" s="153"/>
      <c r="BB970" s="153"/>
    </row>
    <row r="971" spans="43:54" ht="46.5" customHeight="1">
      <c r="AQ971" s="152"/>
      <c r="AR971" s="1"/>
      <c r="AS971" s="1"/>
      <c r="AT971" s="1"/>
      <c r="AU971" s="1"/>
      <c r="AV971" s="1"/>
      <c r="AW971" s="1"/>
      <c r="AX971" s="152"/>
      <c r="AY971" s="1"/>
      <c r="AZ971" s="1"/>
      <c r="BA971" s="153"/>
      <c r="BB971" s="153"/>
    </row>
    <row r="972" spans="43:54" ht="46.5" customHeight="1">
      <c r="AQ972" s="152"/>
      <c r="AR972" s="1"/>
      <c r="AS972" s="1"/>
      <c r="AT972" s="1"/>
      <c r="AU972" s="1"/>
      <c r="AV972" s="1"/>
      <c r="AW972" s="1"/>
      <c r="AX972" s="152"/>
      <c r="AY972" s="1"/>
      <c r="AZ972" s="1"/>
      <c r="BA972" s="153"/>
      <c r="BB972" s="153"/>
    </row>
    <row r="973" spans="43:54" ht="46.5" customHeight="1">
      <c r="AQ973" s="152"/>
      <c r="AR973" s="1"/>
      <c r="AS973" s="1"/>
      <c r="AT973" s="1"/>
      <c r="AU973" s="1"/>
      <c r="AV973" s="1"/>
      <c r="AW973" s="1"/>
      <c r="AX973" s="152"/>
      <c r="AY973" s="1"/>
      <c r="AZ973" s="1"/>
      <c r="BA973" s="153"/>
      <c r="BB973" s="153"/>
    </row>
    <row r="974" spans="43:54" ht="46.5" customHeight="1">
      <c r="AQ974" s="152"/>
      <c r="AR974" s="1"/>
      <c r="AS974" s="1"/>
      <c r="AT974" s="1"/>
      <c r="AU974" s="1"/>
      <c r="AV974" s="1"/>
      <c r="AW974" s="1"/>
      <c r="AX974" s="152"/>
      <c r="AY974" s="1"/>
      <c r="AZ974" s="1"/>
      <c r="BA974" s="153"/>
      <c r="BB974" s="153"/>
    </row>
    <row r="975" spans="43:54" ht="46.5" customHeight="1">
      <c r="AQ975" s="152"/>
      <c r="AR975" s="1"/>
      <c r="AS975" s="1"/>
      <c r="AT975" s="1"/>
      <c r="AU975" s="1"/>
      <c r="AV975" s="1"/>
      <c r="AW975" s="1"/>
      <c r="AX975" s="152"/>
      <c r="AY975" s="1"/>
      <c r="AZ975" s="1"/>
      <c r="BA975" s="153"/>
      <c r="BB975" s="153"/>
    </row>
    <row r="976" spans="43:54" ht="46.5" customHeight="1">
      <c r="AQ976" s="152"/>
      <c r="AR976" s="1"/>
      <c r="AS976" s="1"/>
      <c r="AT976" s="1"/>
      <c r="AU976" s="1"/>
      <c r="AV976" s="1"/>
      <c r="AW976" s="1"/>
      <c r="AX976" s="152"/>
      <c r="AY976" s="1"/>
      <c r="AZ976" s="1"/>
      <c r="BA976" s="153"/>
      <c r="BB976" s="153"/>
    </row>
    <row r="977" spans="43:54" ht="46.5" customHeight="1">
      <c r="AQ977" s="152"/>
      <c r="AR977" s="1"/>
      <c r="AS977" s="1"/>
      <c r="AT977" s="1"/>
      <c r="AU977" s="1"/>
      <c r="AV977" s="1"/>
      <c r="AW977" s="1"/>
      <c r="AX977" s="152"/>
      <c r="AY977" s="1"/>
      <c r="AZ977" s="1"/>
      <c r="BA977" s="153"/>
      <c r="BB977" s="153"/>
    </row>
    <row r="978" spans="43:54" ht="46.5" customHeight="1">
      <c r="AQ978" s="152"/>
      <c r="AR978" s="1"/>
      <c r="AS978" s="1"/>
      <c r="AT978" s="1"/>
      <c r="AU978" s="1"/>
      <c r="AV978" s="1"/>
      <c r="AW978" s="1"/>
      <c r="AX978" s="152"/>
      <c r="AY978" s="1"/>
      <c r="AZ978" s="1"/>
      <c r="BA978" s="153"/>
      <c r="BB978" s="153"/>
    </row>
    <row r="979" spans="43:54" ht="46.5" customHeight="1">
      <c r="AQ979" s="152"/>
      <c r="AR979" s="1"/>
      <c r="AS979" s="1"/>
      <c r="AT979" s="1"/>
      <c r="AU979" s="1"/>
      <c r="AV979" s="1"/>
      <c r="AW979" s="1"/>
      <c r="AX979" s="152"/>
      <c r="AY979" s="1"/>
      <c r="AZ979" s="1"/>
      <c r="BA979" s="153"/>
      <c r="BB979" s="153"/>
    </row>
    <row r="980" spans="43:54" ht="46.5" customHeight="1">
      <c r="AQ980" s="152"/>
      <c r="AR980" s="1"/>
      <c r="AS980" s="1"/>
      <c r="AT980" s="1"/>
      <c r="AU980" s="1"/>
      <c r="AV980" s="1"/>
      <c r="AW980" s="1"/>
      <c r="AX980" s="152"/>
      <c r="AY980" s="1"/>
      <c r="AZ980" s="1"/>
      <c r="BA980" s="153"/>
      <c r="BB980" s="153"/>
    </row>
    <row r="981" spans="43:54" ht="46.5" customHeight="1">
      <c r="AQ981" s="152"/>
      <c r="AR981" s="1"/>
      <c r="AS981" s="1"/>
      <c r="AT981" s="1"/>
      <c r="AU981" s="1"/>
      <c r="AV981" s="1"/>
      <c r="AW981" s="1"/>
      <c r="AX981" s="152"/>
      <c r="AY981" s="1"/>
      <c r="AZ981" s="1"/>
      <c r="BA981" s="153"/>
      <c r="BB981" s="153"/>
    </row>
    <row r="982" spans="43:54" ht="46.5" customHeight="1">
      <c r="AQ982" s="152"/>
      <c r="AR982" s="1"/>
      <c r="AS982" s="1"/>
      <c r="AT982" s="1"/>
      <c r="AU982" s="1"/>
      <c r="AV982" s="1"/>
      <c r="AW982" s="1"/>
      <c r="AX982" s="152"/>
      <c r="AY982" s="1"/>
      <c r="AZ982" s="1"/>
      <c r="BA982" s="153"/>
      <c r="BB982" s="153"/>
    </row>
    <row r="983" spans="43:54" ht="46.5" customHeight="1">
      <c r="AQ983" s="152"/>
      <c r="AR983" s="1"/>
      <c r="AS983" s="1"/>
      <c r="AT983" s="1"/>
      <c r="AU983" s="1"/>
      <c r="AV983" s="1"/>
      <c r="AW983" s="1"/>
      <c r="AX983" s="152"/>
      <c r="AY983" s="1"/>
      <c r="AZ983" s="1"/>
      <c r="BA983" s="153"/>
      <c r="BB983" s="153"/>
    </row>
    <row r="984" spans="43:54" ht="46.5" customHeight="1">
      <c r="AQ984" s="152"/>
      <c r="AR984" s="1"/>
      <c r="AS984" s="1"/>
      <c r="AT984" s="1"/>
      <c r="AU984" s="1"/>
      <c r="AV984" s="1"/>
      <c r="AW984" s="1"/>
      <c r="AX984" s="152"/>
      <c r="AY984" s="1"/>
      <c r="AZ984" s="1"/>
      <c r="BA984" s="153"/>
      <c r="BB984" s="153"/>
    </row>
    <row r="985" spans="43:54" ht="46.5" customHeight="1">
      <c r="AQ985" s="152"/>
      <c r="AR985" s="1"/>
      <c r="AS985" s="1"/>
      <c r="AT985" s="1"/>
      <c r="AU985" s="1"/>
      <c r="AV985" s="1"/>
      <c r="AW985" s="1"/>
      <c r="AX985" s="152"/>
      <c r="AY985" s="1"/>
      <c r="AZ985" s="1"/>
      <c r="BA985" s="153"/>
      <c r="BB985" s="153"/>
    </row>
    <row r="986" spans="43:54" ht="46.5" customHeight="1">
      <c r="AQ986" s="152"/>
      <c r="AR986" s="1"/>
      <c r="AS986" s="1"/>
      <c r="AT986" s="1"/>
      <c r="AU986" s="1"/>
      <c r="AV986" s="1"/>
      <c r="AW986" s="1"/>
      <c r="AX986" s="152"/>
      <c r="AY986" s="1"/>
      <c r="AZ986" s="1"/>
      <c r="BA986" s="153"/>
      <c r="BB986" s="153"/>
    </row>
    <row r="987" spans="43:54" ht="46.5" customHeight="1">
      <c r="AQ987" s="152"/>
      <c r="AR987" s="1"/>
      <c r="AS987" s="1"/>
      <c r="AT987" s="1"/>
      <c r="AU987" s="1"/>
      <c r="AV987" s="1"/>
      <c r="AW987" s="1"/>
      <c r="AX987" s="152"/>
      <c r="AY987" s="1"/>
      <c r="AZ987" s="1"/>
      <c r="BA987" s="153"/>
      <c r="BB987" s="153"/>
    </row>
    <row r="988" spans="43:54" ht="46.5" customHeight="1">
      <c r="AQ988" s="152"/>
      <c r="AR988" s="1"/>
      <c r="AS988" s="1"/>
      <c r="AT988" s="1"/>
      <c r="AU988" s="1"/>
      <c r="AV988" s="1"/>
      <c r="AW988" s="1"/>
      <c r="AX988" s="152"/>
      <c r="AY988" s="1"/>
      <c r="AZ988" s="1"/>
      <c r="BA988" s="153"/>
      <c r="BB988" s="153"/>
    </row>
    <row r="989" spans="43:54" ht="46.5" customHeight="1">
      <c r="AQ989" s="152"/>
      <c r="AR989" s="1"/>
      <c r="AS989" s="1"/>
      <c r="AT989" s="1"/>
      <c r="AU989" s="1"/>
      <c r="AV989" s="1"/>
      <c r="AW989" s="1"/>
      <c r="AX989" s="152"/>
      <c r="AY989" s="1"/>
      <c r="AZ989" s="1"/>
      <c r="BA989" s="153"/>
      <c r="BB989" s="153"/>
    </row>
    <row r="990" spans="43:54" ht="46.5" customHeight="1">
      <c r="AQ990" s="152"/>
      <c r="AR990" s="1"/>
      <c r="AS990" s="1"/>
      <c r="AT990" s="1"/>
      <c r="AU990" s="1"/>
      <c r="AV990" s="1"/>
      <c r="AW990" s="1"/>
      <c r="AX990" s="152"/>
      <c r="AY990" s="1"/>
      <c r="AZ990" s="1"/>
      <c r="BA990" s="153"/>
      <c r="BB990" s="153"/>
    </row>
    <row r="991" spans="43:54" ht="46.5" customHeight="1">
      <c r="AQ991" s="152"/>
      <c r="AR991" s="1"/>
      <c r="AS991" s="1"/>
      <c r="AT991" s="1"/>
      <c r="AU991" s="1"/>
      <c r="AV991" s="1"/>
      <c r="AW991" s="1"/>
      <c r="AX991" s="152"/>
      <c r="AY991" s="1"/>
      <c r="AZ991" s="1"/>
      <c r="BA991" s="153"/>
      <c r="BB991" s="153"/>
    </row>
    <row r="992" spans="43:54" ht="46.5" customHeight="1">
      <c r="AQ992" s="152"/>
      <c r="AR992" s="1"/>
      <c r="AS992" s="1"/>
      <c r="AT992" s="1"/>
      <c r="AU992" s="1"/>
      <c r="AV992" s="1"/>
      <c r="AW992" s="1"/>
      <c r="AX992" s="152"/>
      <c r="AY992" s="1"/>
      <c r="AZ992" s="1"/>
      <c r="BA992" s="153"/>
      <c r="BB992" s="153"/>
    </row>
    <row r="993" spans="43:54" ht="46.5" customHeight="1">
      <c r="AQ993" s="152"/>
      <c r="AR993" s="1"/>
      <c r="AS993" s="1"/>
      <c r="AT993" s="1"/>
      <c r="AU993" s="1"/>
      <c r="AV993" s="1"/>
      <c r="AW993" s="1"/>
      <c r="AX993" s="152"/>
      <c r="AY993" s="1"/>
      <c r="AZ993" s="1"/>
      <c r="BA993" s="153"/>
      <c r="BB993" s="153"/>
    </row>
    <row r="994" spans="43:54" ht="46.5" customHeight="1">
      <c r="AQ994" s="152"/>
      <c r="AR994" s="1"/>
      <c r="AS994" s="1"/>
      <c r="AT994" s="1"/>
      <c r="AU994" s="1"/>
      <c r="AV994" s="1"/>
      <c r="AW994" s="1"/>
      <c r="AX994" s="152"/>
      <c r="AY994" s="1"/>
      <c r="AZ994" s="1"/>
      <c r="BA994" s="153"/>
      <c r="BB994" s="153"/>
    </row>
    <row r="995" spans="43:54" ht="46.5" customHeight="1">
      <c r="AQ995" s="152"/>
      <c r="AR995" s="1"/>
      <c r="AS995" s="1"/>
      <c r="AT995" s="1"/>
      <c r="AU995" s="1"/>
      <c r="AV995" s="1"/>
      <c r="AW995" s="1"/>
      <c r="AX995" s="152"/>
      <c r="AY995" s="1"/>
      <c r="AZ995" s="1"/>
      <c r="BA995" s="153"/>
      <c r="BB995" s="153"/>
    </row>
    <row r="996" spans="43:54" ht="46.5" customHeight="1">
      <c r="AQ996" s="152"/>
      <c r="AR996" s="1"/>
      <c r="AS996" s="1"/>
      <c r="AT996" s="1"/>
      <c r="AU996" s="1"/>
      <c r="AV996" s="1"/>
      <c r="AW996" s="1"/>
      <c r="AX996" s="152"/>
      <c r="AY996" s="1"/>
      <c r="AZ996" s="1"/>
      <c r="BA996" s="153"/>
      <c r="BB996" s="153"/>
    </row>
    <row r="997" spans="43:54" ht="46.5" customHeight="1">
      <c r="AQ997" s="152"/>
      <c r="AR997" s="1"/>
      <c r="AS997" s="1"/>
      <c r="AT997" s="1"/>
      <c r="AU997" s="1"/>
      <c r="AV997" s="1"/>
      <c r="AW997" s="1"/>
      <c r="AX997" s="152"/>
      <c r="AY997" s="1"/>
      <c r="AZ997" s="1"/>
      <c r="BA997" s="153"/>
      <c r="BB997" s="153"/>
    </row>
    <row r="998" spans="43:54" ht="46.5" customHeight="1">
      <c r="AQ998" s="152"/>
      <c r="AR998" s="1"/>
      <c r="AS998" s="1"/>
      <c r="AT998" s="1"/>
      <c r="AU998" s="1"/>
      <c r="AV998" s="1"/>
      <c r="AW998" s="1"/>
      <c r="AX998" s="152"/>
      <c r="AY998" s="1"/>
      <c r="AZ998" s="1"/>
      <c r="BA998" s="153"/>
      <c r="BB998" s="153"/>
    </row>
    <row r="999" spans="43:54" ht="46.5" customHeight="1">
      <c r="AQ999" s="152"/>
      <c r="AR999" s="1"/>
      <c r="AS999" s="1"/>
      <c r="AT999" s="1"/>
      <c r="AU999" s="1"/>
      <c r="AV999" s="1"/>
      <c r="AW999" s="1"/>
      <c r="AX999" s="152"/>
      <c r="AY999" s="1"/>
      <c r="AZ999" s="1"/>
      <c r="BA999" s="153"/>
      <c r="BB999" s="153"/>
    </row>
    <row r="1000" spans="43:54" ht="46.5" customHeight="1">
      <c r="AQ1000" s="152"/>
      <c r="AR1000" s="1"/>
      <c r="AS1000" s="1"/>
      <c r="AT1000" s="1"/>
      <c r="AU1000" s="1"/>
      <c r="AV1000" s="1"/>
      <c r="AW1000" s="1"/>
      <c r="AX1000" s="152"/>
      <c r="AY1000" s="1"/>
      <c r="AZ1000" s="1"/>
      <c r="BA1000" s="153"/>
      <c r="BB1000" s="153"/>
    </row>
  </sheetData>
  <autoFilter ref="A9:AP57"/>
  <mergeCells count="24">
    <mergeCell ref="AU9:AV9"/>
    <mergeCell ref="AY9:AZ9"/>
    <mergeCell ref="C6:AP6"/>
    <mergeCell ref="C7:AP7"/>
    <mergeCell ref="C8:AP8"/>
    <mergeCell ref="AQ8:AT8"/>
    <mergeCell ref="AU8:AX8"/>
    <mergeCell ref="AY8:BB8"/>
    <mergeCell ref="S9:X9"/>
    <mergeCell ref="C5:AP5"/>
    <mergeCell ref="AK9:AL9"/>
    <mergeCell ref="AM9:AN9"/>
    <mergeCell ref="AO9:AP9"/>
    <mergeCell ref="AQ9:AR9"/>
    <mergeCell ref="C1:AM4"/>
    <mergeCell ref="AN1:AP1"/>
    <mergeCell ref="AN2:AP2"/>
    <mergeCell ref="AN3:AP3"/>
    <mergeCell ref="AN4:AP4"/>
    <mergeCell ref="A5:B5"/>
    <mergeCell ref="A6:B6"/>
    <mergeCell ref="A7:B7"/>
    <mergeCell ref="A8:B8"/>
    <mergeCell ref="A1:B4"/>
  </mergeCells>
  <conditionalFormatting sqref="I16 I22 I46 I51:I52 I55 Z16 Z46:Z48 Z51:Z55 Z57">
    <cfRule type="cellIs" dxfId="531" priority="1" operator="equal">
      <formula>"Muy Alta"</formula>
    </cfRule>
  </conditionalFormatting>
  <conditionalFormatting sqref="I16 I22 I46 I51:I52 I55 Z16 Z46:Z48 Z51:Z55 Z57">
    <cfRule type="cellIs" dxfId="530" priority="2" operator="equal">
      <formula>"Alta"</formula>
    </cfRule>
  </conditionalFormatting>
  <conditionalFormatting sqref="I16 I22 I46 I51:I52 I55 Z16 Z46:Z48 Z51:Z55 Z57">
    <cfRule type="cellIs" dxfId="529" priority="3" operator="equal">
      <formula>"Media"</formula>
    </cfRule>
  </conditionalFormatting>
  <conditionalFormatting sqref="I16 I22 I46 I51:I52 I55 Z16 Z46:Z48 Z51:Z55 Z57">
    <cfRule type="cellIs" dxfId="528" priority="4" operator="equal">
      <formula>"Baja"</formula>
    </cfRule>
  </conditionalFormatting>
  <conditionalFormatting sqref="I16 I22 I46 I51:I52 I55 Z16 Z46:Z48 Z51:Z55 Z57">
    <cfRule type="cellIs" dxfId="527" priority="5" operator="equal">
      <formula>"Muy Baja"</formula>
    </cfRule>
  </conditionalFormatting>
  <conditionalFormatting sqref="M16 M22 M46 AB13:AB57 M51:M57">
    <cfRule type="cellIs" dxfId="526" priority="6" operator="equal">
      <formula>"Catastrófico"</formula>
    </cfRule>
  </conditionalFormatting>
  <conditionalFormatting sqref="M16 M22 M46 AB13:AB57 M51:M57">
    <cfRule type="cellIs" dxfId="525" priority="7" operator="equal">
      <formula>"Mayor"</formula>
    </cfRule>
  </conditionalFormatting>
  <conditionalFormatting sqref="M16 M22 M46 AB13:AB57 M51:M57">
    <cfRule type="cellIs" dxfId="524" priority="8" operator="equal">
      <formula>"Moderado"</formula>
    </cfRule>
  </conditionalFormatting>
  <conditionalFormatting sqref="M16 M22 M46 AB13:AB57 M51:M57">
    <cfRule type="cellIs" dxfId="523" priority="9" operator="equal">
      <formula>"Menor"</formula>
    </cfRule>
  </conditionalFormatting>
  <conditionalFormatting sqref="M16 M22 M46 AB13:AB57 M51:M57">
    <cfRule type="cellIs" dxfId="522" priority="10" operator="equal">
      <formula>"Leve"</formula>
    </cfRule>
  </conditionalFormatting>
  <conditionalFormatting sqref="O16 O22 O46 AD16 AD46:AD48 AD51:AD55 AD57 O51:O57">
    <cfRule type="cellIs" dxfId="521" priority="11" operator="equal">
      <formula>"Extremo"</formula>
    </cfRule>
  </conditionalFormatting>
  <conditionalFormatting sqref="O16 O22 O46 AD16 AD46:AD48 AD51:AD55 AD57 O51:O57">
    <cfRule type="cellIs" dxfId="520" priority="12" operator="equal">
      <formula>"Alto"</formula>
    </cfRule>
  </conditionalFormatting>
  <conditionalFormatting sqref="O16 O22 O46 AD16 AD46:AD48 AD51:AD55 AD57 O51:O57">
    <cfRule type="cellIs" dxfId="519" priority="13" operator="equal">
      <formula>"Moderado"</formula>
    </cfRule>
  </conditionalFormatting>
  <conditionalFormatting sqref="O16 O22 O46 AD16 AD46:AD48 AD51:AD55 AD57 O51:O57">
    <cfRule type="cellIs" dxfId="518" priority="14" operator="equal">
      <formula>"Bajo"</formula>
    </cfRule>
  </conditionalFormatting>
  <conditionalFormatting sqref="Z22:Z23">
    <cfRule type="cellIs" dxfId="517" priority="15" operator="equal">
      <formula>"Muy Alta"</formula>
    </cfRule>
  </conditionalFormatting>
  <conditionalFormatting sqref="Z22:Z23">
    <cfRule type="cellIs" dxfId="516" priority="16" operator="equal">
      <formula>"Alta"</formula>
    </cfRule>
  </conditionalFormatting>
  <conditionalFormatting sqref="Z22:Z23">
    <cfRule type="cellIs" dxfId="515" priority="17" operator="equal">
      <formula>"Media"</formula>
    </cfRule>
  </conditionalFormatting>
  <conditionalFormatting sqref="Z22:Z23">
    <cfRule type="cellIs" dxfId="514" priority="18" operator="equal">
      <formula>"Baja"</formula>
    </cfRule>
  </conditionalFormatting>
  <conditionalFormatting sqref="Z22:Z23">
    <cfRule type="cellIs" dxfId="513" priority="19" operator="equal">
      <formula>"Muy Baja"</formula>
    </cfRule>
  </conditionalFormatting>
  <conditionalFormatting sqref="AD22:AD23">
    <cfRule type="cellIs" dxfId="512" priority="20" operator="equal">
      <formula>"Extremo"</formula>
    </cfRule>
  </conditionalFormatting>
  <conditionalFormatting sqref="AD22:AD23">
    <cfRule type="cellIs" dxfId="511" priority="21" operator="equal">
      <formula>"Alto"</formula>
    </cfRule>
  </conditionalFormatting>
  <conditionalFormatting sqref="AD22:AD23">
    <cfRule type="cellIs" dxfId="510" priority="22" operator="equal">
      <formula>"Moderado"</formula>
    </cfRule>
  </conditionalFormatting>
  <conditionalFormatting sqref="AD22:AD23">
    <cfRule type="cellIs" dxfId="509" priority="23" operator="equal">
      <formula>"Bajo"</formula>
    </cfRule>
  </conditionalFormatting>
  <conditionalFormatting sqref="L16 L22 L46 L51:L52 L55">
    <cfRule type="containsText" dxfId="508" priority="24" operator="containsText" text="❌">
      <formula>NOT(ISERROR(SEARCH(("❌"),(L16))))</formula>
    </cfRule>
  </conditionalFormatting>
  <conditionalFormatting sqref="M26">
    <cfRule type="cellIs" dxfId="507" priority="25" operator="equal">
      <formula>"Catastrófico"</formula>
    </cfRule>
  </conditionalFormatting>
  <conditionalFormatting sqref="M26">
    <cfRule type="cellIs" dxfId="506" priority="26" operator="equal">
      <formula>"Mayor"</formula>
    </cfRule>
  </conditionalFormatting>
  <conditionalFormatting sqref="M26">
    <cfRule type="cellIs" dxfId="505" priority="27" operator="equal">
      <formula>"Moderado"</formula>
    </cfRule>
  </conditionalFormatting>
  <conditionalFormatting sqref="M26">
    <cfRule type="cellIs" dxfId="504" priority="28" operator="equal">
      <formula>"Menor"</formula>
    </cfRule>
  </conditionalFormatting>
  <conditionalFormatting sqref="M26">
    <cfRule type="cellIs" dxfId="503" priority="29" operator="equal">
      <formula>"Leve"</formula>
    </cfRule>
  </conditionalFormatting>
  <conditionalFormatting sqref="O26">
    <cfRule type="cellIs" dxfId="502" priority="30" operator="equal">
      <formula>"Extremo"</formula>
    </cfRule>
  </conditionalFormatting>
  <conditionalFormatting sqref="O26">
    <cfRule type="cellIs" dxfId="501" priority="31" operator="equal">
      <formula>"Alto"</formula>
    </cfRule>
  </conditionalFormatting>
  <conditionalFormatting sqref="O26">
    <cfRule type="cellIs" dxfId="500" priority="32" operator="equal">
      <formula>"Moderado"</formula>
    </cfRule>
  </conditionalFormatting>
  <conditionalFormatting sqref="O26">
    <cfRule type="cellIs" dxfId="499" priority="33" operator="equal">
      <formula>"Bajo"</formula>
    </cfRule>
  </conditionalFormatting>
  <conditionalFormatting sqref="Z26:Z28">
    <cfRule type="cellIs" dxfId="498" priority="34" operator="equal">
      <formula>"Muy Alta"</formula>
    </cfRule>
  </conditionalFormatting>
  <conditionalFormatting sqref="Z26:Z28">
    <cfRule type="cellIs" dxfId="497" priority="35" operator="equal">
      <formula>"Alta"</formula>
    </cfRule>
  </conditionalFormatting>
  <conditionalFormatting sqref="Z26:Z28">
    <cfRule type="cellIs" dxfId="496" priority="36" operator="equal">
      <formula>"Media"</formula>
    </cfRule>
  </conditionalFormatting>
  <conditionalFormatting sqref="Z26:Z28">
    <cfRule type="cellIs" dxfId="495" priority="37" operator="equal">
      <formula>"Baja"</formula>
    </cfRule>
  </conditionalFormatting>
  <conditionalFormatting sqref="Z26:Z28">
    <cfRule type="cellIs" dxfId="494" priority="38" operator="equal">
      <formula>"Muy Baja"</formula>
    </cfRule>
  </conditionalFormatting>
  <conditionalFormatting sqref="AD26:AD28">
    <cfRule type="cellIs" dxfId="493" priority="39" operator="equal">
      <formula>"Extremo"</formula>
    </cfRule>
  </conditionalFormatting>
  <conditionalFormatting sqref="AD26:AD28">
    <cfRule type="cellIs" dxfId="492" priority="40" operator="equal">
      <formula>"Alto"</formula>
    </cfRule>
  </conditionalFormatting>
  <conditionalFormatting sqref="AD26:AD28">
    <cfRule type="cellIs" dxfId="491" priority="41" operator="equal">
      <formula>"Moderado"</formula>
    </cfRule>
  </conditionalFormatting>
  <conditionalFormatting sqref="AD26:AD28">
    <cfRule type="cellIs" dxfId="490" priority="42" operator="equal">
      <formula>"Bajo"</formula>
    </cfRule>
  </conditionalFormatting>
  <conditionalFormatting sqref="L26">
    <cfRule type="containsText" dxfId="489" priority="43" operator="containsText" text="❌">
      <formula>NOT(ISERROR(SEARCH(("❌"),(L26))))</formula>
    </cfRule>
  </conditionalFormatting>
  <conditionalFormatting sqref="I13">
    <cfRule type="cellIs" dxfId="488" priority="44" operator="equal">
      <formula>"Muy Alta"</formula>
    </cfRule>
  </conditionalFormatting>
  <conditionalFormatting sqref="I13">
    <cfRule type="cellIs" dxfId="487" priority="45" operator="equal">
      <formula>"Alta"</formula>
    </cfRule>
  </conditionalFormatting>
  <conditionalFormatting sqref="I13">
    <cfRule type="cellIs" dxfId="486" priority="46" operator="equal">
      <formula>"Media"</formula>
    </cfRule>
  </conditionalFormatting>
  <conditionalFormatting sqref="I13">
    <cfRule type="cellIs" dxfId="485" priority="47" operator="equal">
      <formula>"Baja"</formula>
    </cfRule>
  </conditionalFormatting>
  <conditionalFormatting sqref="I13">
    <cfRule type="cellIs" dxfId="484" priority="48" operator="equal">
      <formula>"Muy Baja"</formula>
    </cfRule>
  </conditionalFormatting>
  <conditionalFormatting sqref="M13">
    <cfRule type="cellIs" dxfId="483" priority="49" operator="equal">
      <formula>"Catastrófico"</formula>
    </cfRule>
  </conditionalFormatting>
  <conditionalFormatting sqref="M13">
    <cfRule type="cellIs" dxfId="482" priority="50" operator="equal">
      <formula>"Mayor"</formula>
    </cfRule>
  </conditionalFormatting>
  <conditionalFormatting sqref="M13">
    <cfRule type="cellIs" dxfId="481" priority="51" operator="equal">
      <formula>"Moderado"</formula>
    </cfRule>
  </conditionalFormatting>
  <conditionalFormatting sqref="M13">
    <cfRule type="cellIs" dxfId="480" priority="52" operator="equal">
      <formula>"Menor"</formula>
    </cfRule>
  </conditionalFormatting>
  <conditionalFormatting sqref="M13">
    <cfRule type="cellIs" dxfId="479" priority="53" operator="equal">
      <formula>"Leve"</formula>
    </cfRule>
  </conditionalFormatting>
  <conditionalFormatting sqref="O13">
    <cfRule type="cellIs" dxfId="478" priority="54" operator="equal">
      <formula>"Extremo"</formula>
    </cfRule>
  </conditionalFormatting>
  <conditionalFormatting sqref="O13">
    <cfRule type="cellIs" dxfId="477" priority="55" operator="equal">
      <formula>"Alto"</formula>
    </cfRule>
  </conditionalFormatting>
  <conditionalFormatting sqref="O13">
    <cfRule type="cellIs" dxfId="476" priority="56" operator="equal">
      <formula>"Moderado"</formula>
    </cfRule>
  </conditionalFormatting>
  <conditionalFormatting sqref="O13">
    <cfRule type="cellIs" dxfId="475" priority="57" operator="equal">
      <formula>"Bajo"</formula>
    </cfRule>
  </conditionalFormatting>
  <conditionalFormatting sqref="Z13:Z15">
    <cfRule type="cellIs" dxfId="474" priority="58" operator="equal">
      <formula>"Muy Alta"</formula>
    </cfRule>
  </conditionalFormatting>
  <conditionalFormatting sqref="Z13:Z15">
    <cfRule type="cellIs" dxfId="473" priority="59" operator="equal">
      <formula>"Alta"</formula>
    </cfRule>
  </conditionalFormatting>
  <conditionalFormatting sqref="Z13:Z15">
    <cfRule type="cellIs" dxfId="472" priority="60" operator="equal">
      <formula>"Media"</formula>
    </cfRule>
  </conditionalFormatting>
  <conditionalFormatting sqref="Z13:Z15">
    <cfRule type="cellIs" dxfId="471" priority="61" operator="equal">
      <formula>"Baja"</formula>
    </cfRule>
  </conditionalFormatting>
  <conditionalFormatting sqref="Z13:Z15">
    <cfRule type="cellIs" dxfId="470" priority="62" operator="equal">
      <formula>"Muy Baja"</formula>
    </cfRule>
  </conditionalFormatting>
  <conditionalFormatting sqref="AD13:AD15">
    <cfRule type="cellIs" dxfId="469" priority="63" operator="equal">
      <formula>"Extremo"</formula>
    </cfRule>
  </conditionalFormatting>
  <conditionalFormatting sqref="AD13:AD15">
    <cfRule type="cellIs" dxfId="468" priority="64" operator="equal">
      <formula>"Alto"</formula>
    </cfRule>
  </conditionalFormatting>
  <conditionalFormatting sqref="AD13:AD15">
    <cfRule type="cellIs" dxfId="467" priority="65" operator="equal">
      <formula>"Moderado"</formula>
    </cfRule>
  </conditionalFormatting>
  <conditionalFormatting sqref="AD13:AD15">
    <cfRule type="cellIs" dxfId="466" priority="66" operator="equal">
      <formula>"Bajo"</formula>
    </cfRule>
  </conditionalFormatting>
  <conditionalFormatting sqref="L13">
    <cfRule type="containsText" dxfId="465" priority="67" operator="containsText" text="❌">
      <formula>NOT(ISERROR(SEARCH(("❌"),(L13))))</formula>
    </cfRule>
  </conditionalFormatting>
  <conditionalFormatting sqref="I50">
    <cfRule type="cellIs" dxfId="464" priority="68" operator="equal">
      <formula>"Muy Alta"</formula>
    </cfRule>
  </conditionalFormatting>
  <conditionalFormatting sqref="I50">
    <cfRule type="cellIs" dxfId="463" priority="69" operator="equal">
      <formula>"Alta"</formula>
    </cfRule>
  </conditionalFormatting>
  <conditionalFormatting sqref="I50">
    <cfRule type="cellIs" dxfId="462" priority="70" operator="equal">
      <formula>"Media"</formula>
    </cfRule>
  </conditionalFormatting>
  <conditionalFormatting sqref="I50">
    <cfRule type="cellIs" dxfId="461" priority="71" operator="equal">
      <formula>"Baja"</formula>
    </cfRule>
  </conditionalFormatting>
  <conditionalFormatting sqref="I50">
    <cfRule type="cellIs" dxfId="460" priority="72" operator="equal">
      <formula>"Muy Baja"</formula>
    </cfRule>
  </conditionalFormatting>
  <conditionalFormatting sqref="M50">
    <cfRule type="cellIs" dxfId="459" priority="73" operator="equal">
      <formula>"Catastrófico"</formula>
    </cfRule>
  </conditionalFormatting>
  <conditionalFormatting sqref="M50">
    <cfRule type="cellIs" dxfId="458" priority="74" operator="equal">
      <formula>"Mayor"</formula>
    </cfRule>
  </conditionalFormatting>
  <conditionalFormatting sqref="M50">
    <cfRule type="cellIs" dxfId="457" priority="75" operator="equal">
      <formula>"Moderado"</formula>
    </cfRule>
  </conditionalFormatting>
  <conditionalFormatting sqref="M50">
    <cfRule type="cellIs" dxfId="456" priority="76" operator="equal">
      <formula>"Menor"</formula>
    </cfRule>
  </conditionalFormatting>
  <conditionalFormatting sqref="M50">
    <cfRule type="cellIs" dxfId="455" priority="77" operator="equal">
      <formula>"Leve"</formula>
    </cfRule>
  </conditionalFormatting>
  <conditionalFormatting sqref="O50">
    <cfRule type="cellIs" dxfId="454" priority="78" operator="equal">
      <formula>"Extremo"</formula>
    </cfRule>
  </conditionalFormatting>
  <conditionalFormatting sqref="O50">
    <cfRule type="cellIs" dxfId="453" priority="79" operator="equal">
      <formula>"Alto"</formula>
    </cfRule>
  </conditionalFormatting>
  <conditionalFormatting sqref="O50">
    <cfRule type="cellIs" dxfId="452" priority="80" operator="equal">
      <formula>"Moderado"</formula>
    </cfRule>
  </conditionalFormatting>
  <conditionalFormatting sqref="O50">
    <cfRule type="cellIs" dxfId="451" priority="81" operator="equal">
      <formula>"Bajo"</formula>
    </cfRule>
  </conditionalFormatting>
  <conditionalFormatting sqref="Z50">
    <cfRule type="cellIs" dxfId="450" priority="82" operator="equal">
      <formula>"Muy Alta"</formula>
    </cfRule>
  </conditionalFormatting>
  <conditionalFormatting sqref="Z50">
    <cfRule type="cellIs" dxfId="449" priority="83" operator="equal">
      <formula>"Alta"</formula>
    </cfRule>
  </conditionalFormatting>
  <conditionalFormatting sqref="Z50">
    <cfRule type="cellIs" dxfId="448" priority="84" operator="equal">
      <formula>"Media"</formula>
    </cfRule>
  </conditionalFormatting>
  <conditionalFormatting sqref="Z50">
    <cfRule type="cellIs" dxfId="447" priority="85" operator="equal">
      <formula>"Baja"</formula>
    </cfRule>
  </conditionalFormatting>
  <conditionalFormatting sqref="Z50">
    <cfRule type="cellIs" dxfId="446" priority="86" operator="equal">
      <formula>"Muy Baja"</formula>
    </cfRule>
  </conditionalFormatting>
  <conditionalFormatting sqref="AD50">
    <cfRule type="cellIs" dxfId="445" priority="87" operator="equal">
      <formula>"Extremo"</formula>
    </cfRule>
  </conditionalFormatting>
  <conditionalFormatting sqref="AD50">
    <cfRule type="cellIs" dxfId="444" priority="88" operator="equal">
      <formula>"Alto"</formula>
    </cfRule>
  </conditionalFormatting>
  <conditionalFormatting sqref="AD50">
    <cfRule type="cellIs" dxfId="443" priority="89" operator="equal">
      <formula>"Moderado"</formula>
    </cfRule>
  </conditionalFormatting>
  <conditionalFormatting sqref="AD50">
    <cfRule type="cellIs" dxfId="442" priority="90" operator="equal">
      <formula>"Bajo"</formula>
    </cfRule>
  </conditionalFormatting>
  <conditionalFormatting sqref="L50">
    <cfRule type="containsText" dxfId="441" priority="91" operator="containsText" text="❌">
      <formula>NOT(ISERROR(SEARCH(("❌"),(L50))))</formula>
    </cfRule>
  </conditionalFormatting>
  <conditionalFormatting sqref="I24">
    <cfRule type="cellIs" dxfId="440" priority="92" operator="equal">
      <formula>"Muy Alta"</formula>
    </cfRule>
  </conditionalFormatting>
  <conditionalFormatting sqref="I24">
    <cfRule type="cellIs" dxfId="439" priority="93" operator="equal">
      <formula>"Alta"</formula>
    </cfRule>
  </conditionalFormatting>
  <conditionalFormatting sqref="I24">
    <cfRule type="cellIs" dxfId="438" priority="94" operator="equal">
      <formula>"Media"</formula>
    </cfRule>
  </conditionalFormatting>
  <conditionalFormatting sqref="I24">
    <cfRule type="cellIs" dxfId="437" priority="95" operator="equal">
      <formula>"Baja"</formula>
    </cfRule>
  </conditionalFormatting>
  <conditionalFormatting sqref="I24">
    <cfRule type="cellIs" dxfId="436" priority="96" operator="equal">
      <formula>"Muy Baja"</formula>
    </cfRule>
  </conditionalFormatting>
  <conditionalFormatting sqref="Z24:Z25">
    <cfRule type="cellIs" dxfId="435" priority="97" operator="equal">
      <formula>"Muy Alta"</formula>
    </cfRule>
  </conditionalFormatting>
  <conditionalFormatting sqref="Z24:Z25">
    <cfRule type="cellIs" dxfId="434" priority="98" operator="equal">
      <formula>"Alta"</formula>
    </cfRule>
  </conditionalFormatting>
  <conditionalFormatting sqref="Z24:Z25">
    <cfRule type="cellIs" dxfId="433" priority="99" operator="equal">
      <formula>"Media"</formula>
    </cfRule>
  </conditionalFormatting>
  <conditionalFormatting sqref="Z24:Z25">
    <cfRule type="cellIs" dxfId="432" priority="100" operator="equal">
      <formula>"Baja"</formula>
    </cfRule>
  </conditionalFormatting>
  <conditionalFormatting sqref="Z24:Z25">
    <cfRule type="cellIs" dxfId="431" priority="101" operator="equal">
      <formula>"Muy Baja"</formula>
    </cfRule>
  </conditionalFormatting>
  <conditionalFormatting sqref="AD24:AD25">
    <cfRule type="cellIs" dxfId="430" priority="102" operator="equal">
      <formula>"Extremo"</formula>
    </cfRule>
  </conditionalFormatting>
  <conditionalFormatting sqref="AD24:AD25">
    <cfRule type="cellIs" dxfId="429" priority="103" operator="equal">
      <formula>"Alto"</formula>
    </cfRule>
  </conditionalFormatting>
  <conditionalFormatting sqref="AD24:AD25">
    <cfRule type="cellIs" dxfId="428" priority="104" operator="equal">
      <formula>"Moderado"</formula>
    </cfRule>
  </conditionalFormatting>
  <conditionalFormatting sqref="AD24:AD25">
    <cfRule type="cellIs" dxfId="427" priority="105" operator="equal">
      <formula>"Bajo"</formula>
    </cfRule>
  </conditionalFormatting>
  <conditionalFormatting sqref="L24">
    <cfRule type="containsText" dxfId="426" priority="106" operator="containsText" text="❌">
      <formula>NOT(ISERROR(SEARCH(("❌"),(L24))))</formula>
    </cfRule>
  </conditionalFormatting>
  <conditionalFormatting sqref="I17">
    <cfRule type="cellIs" dxfId="425" priority="107" operator="equal">
      <formula>"Muy Alta"</formula>
    </cfRule>
  </conditionalFormatting>
  <conditionalFormatting sqref="I17">
    <cfRule type="cellIs" dxfId="424" priority="108" operator="equal">
      <formula>"Alta"</formula>
    </cfRule>
  </conditionalFormatting>
  <conditionalFormatting sqref="I17">
    <cfRule type="cellIs" dxfId="423" priority="109" operator="equal">
      <formula>"Media"</formula>
    </cfRule>
  </conditionalFormatting>
  <conditionalFormatting sqref="I17">
    <cfRule type="cellIs" dxfId="422" priority="110" operator="equal">
      <formula>"Baja"</formula>
    </cfRule>
  </conditionalFormatting>
  <conditionalFormatting sqref="I17">
    <cfRule type="cellIs" dxfId="421" priority="111" operator="equal">
      <formula>"Muy Baja"</formula>
    </cfRule>
  </conditionalFormatting>
  <conditionalFormatting sqref="M17">
    <cfRule type="cellIs" dxfId="420" priority="112" operator="equal">
      <formula>"Catastrófico"</formula>
    </cfRule>
  </conditionalFormatting>
  <conditionalFormatting sqref="M17">
    <cfRule type="cellIs" dxfId="419" priority="113" operator="equal">
      <formula>"Mayor"</formula>
    </cfRule>
  </conditionalFormatting>
  <conditionalFormatting sqref="M17">
    <cfRule type="cellIs" dxfId="418" priority="114" operator="equal">
      <formula>"Moderado"</formula>
    </cfRule>
  </conditionalFormatting>
  <conditionalFormatting sqref="M17">
    <cfRule type="cellIs" dxfId="417" priority="115" operator="equal">
      <formula>"Menor"</formula>
    </cfRule>
  </conditionalFormatting>
  <conditionalFormatting sqref="M17">
    <cfRule type="cellIs" dxfId="416" priority="116" operator="equal">
      <formula>"Leve"</formula>
    </cfRule>
  </conditionalFormatting>
  <conditionalFormatting sqref="O17">
    <cfRule type="cellIs" dxfId="415" priority="117" operator="equal">
      <formula>"Extremo"</formula>
    </cfRule>
  </conditionalFormatting>
  <conditionalFormatting sqref="O17">
    <cfRule type="cellIs" dxfId="414" priority="118" operator="equal">
      <formula>"Alto"</formula>
    </cfRule>
  </conditionalFormatting>
  <conditionalFormatting sqref="O17">
    <cfRule type="cellIs" dxfId="413" priority="119" operator="equal">
      <formula>"Moderado"</formula>
    </cfRule>
  </conditionalFormatting>
  <conditionalFormatting sqref="O17">
    <cfRule type="cellIs" dxfId="412" priority="120" operator="equal">
      <formula>"Bajo"</formula>
    </cfRule>
  </conditionalFormatting>
  <conditionalFormatting sqref="Z17:Z21">
    <cfRule type="cellIs" dxfId="411" priority="121" operator="equal">
      <formula>"Muy Alta"</formula>
    </cfRule>
  </conditionalFormatting>
  <conditionalFormatting sqref="Z17:Z21">
    <cfRule type="cellIs" dxfId="410" priority="122" operator="equal">
      <formula>"Alta"</formula>
    </cfRule>
  </conditionalFormatting>
  <conditionalFormatting sqref="Z17:Z21">
    <cfRule type="cellIs" dxfId="409" priority="123" operator="equal">
      <formula>"Media"</formula>
    </cfRule>
  </conditionalFormatting>
  <conditionalFormatting sqref="Z17:Z21">
    <cfRule type="cellIs" dxfId="408" priority="124" operator="equal">
      <formula>"Baja"</formula>
    </cfRule>
  </conditionalFormatting>
  <conditionalFormatting sqref="Z17:Z21">
    <cfRule type="cellIs" dxfId="407" priority="125" operator="equal">
      <formula>"Muy Baja"</formula>
    </cfRule>
  </conditionalFormatting>
  <conditionalFormatting sqref="AD17:AD21">
    <cfRule type="cellIs" dxfId="406" priority="126" operator="equal">
      <formula>"Extremo"</formula>
    </cfRule>
  </conditionalFormatting>
  <conditionalFormatting sqref="AD17:AD21">
    <cfRule type="cellIs" dxfId="405" priority="127" operator="equal">
      <formula>"Alto"</formula>
    </cfRule>
  </conditionalFormatting>
  <conditionalFormatting sqref="AD17:AD21">
    <cfRule type="cellIs" dxfId="404" priority="128" operator="equal">
      <formula>"Moderado"</formula>
    </cfRule>
  </conditionalFormatting>
  <conditionalFormatting sqref="AD17:AD21">
    <cfRule type="cellIs" dxfId="403" priority="129" operator="equal">
      <formula>"Bajo"</formula>
    </cfRule>
  </conditionalFormatting>
  <conditionalFormatting sqref="L17">
    <cfRule type="containsText" dxfId="402" priority="130" operator="containsText" text="❌">
      <formula>NOT(ISERROR(SEARCH(("❌"),(L17))))</formula>
    </cfRule>
  </conditionalFormatting>
  <conditionalFormatting sqref="I26">
    <cfRule type="cellIs" dxfId="401" priority="131" operator="equal">
      <formula>"Muy Alta"</formula>
    </cfRule>
  </conditionalFormatting>
  <conditionalFormatting sqref="I26">
    <cfRule type="cellIs" dxfId="400" priority="132" operator="equal">
      <formula>"Alta"</formula>
    </cfRule>
  </conditionalFormatting>
  <conditionalFormatting sqref="I26">
    <cfRule type="cellIs" dxfId="399" priority="133" operator="equal">
      <formula>"Media"</formula>
    </cfRule>
  </conditionalFormatting>
  <conditionalFormatting sqref="I26">
    <cfRule type="cellIs" dxfId="398" priority="134" operator="equal">
      <formula>"Baja"</formula>
    </cfRule>
  </conditionalFormatting>
  <conditionalFormatting sqref="I26">
    <cfRule type="cellIs" dxfId="397" priority="135" operator="equal">
      <formula>"Muy Baja"</formula>
    </cfRule>
  </conditionalFormatting>
  <conditionalFormatting sqref="I29">
    <cfRule type="cellIs" dxfId="396" priority="136" operator="equal">
      <formula>"Muy Alta"</formula>
    </cfRule>
  </conditionalFormatting>
  <conditionalFormatting sqref="I29">
    <cfRule type="cellIs" dxfId="395" priority="137" operator="equal">
      <formula>"Alta"</formula>
    </cfRule>
  </conditionalFormatting>
  <conditionalFormatting sqref="I29">
    <cfRule type="cellIs" dxfId="394" priority="138" operator="equal">
      <formula>"Media"</formula>
    </cfRule>
  </conditionalFormatting>
  <conditionalFormatting sqref="I29">
    <cfRule type="cellIs" dxfId="393" priority="139" operator="equal">
      <formula>"Baja"</formula>
    </cfRule>
  </conditionalFormatting>
  <conditionalFormatting sqref="I29">
    <cfRule type="cellIs" dxfId="392" priority="140" operator="equal">
      <formula>"Muy Baja"</formula>
    </cfRule>
  </conditionalFormatting>
  <conditionalFormatting sqref="M29">
    <cfRule type="cellIs" dxfId="391" priority="141" operator="equal">
      <formula>"Catastrófico"</formula>
    </cfRule>
  </conditionalFormatting>
  <conditionalFormatting sqref="M29">
    <cfRule type="cellIs" dxfId="390" priority="142" operator="equal">
      <formula>"Mayor"</formula>
    </cfRule>
  </conditionalFormatting>
  <conditionalFormatting sqref="M29">
    <cfRule type="cellIs" dxfId="389" priority="143" operator="equal">
      <formula>"Moderado"</formula>
    </cfRule>
  </conditionalFormatting>
  <conditionalFormatting sqref="M29">
    <cfRule type="cellIs" dxfId="388" priority="144" operator="equal">
      <formula>"Menor"</formula>
    </cfRule>
  </conditionalFormatting>
  <conditionalFormatting sqref="M29">
    <cfRule type="cellIs" dxfId="387" priority="145" operator="equal">
      <formula>"Leve"</formula>
    </cfRule>
  </conditionalFormatting>
  <conditionalFormatting sqref="O29">
    <cfRule type="cellIs" dxfId="386" priority="146" operator="equal">
      <formula>"Extremo"</formula>
    </cfRule>
  </conditionalFormatting>
  <conditionalFormatting sqref="O29">
    <cfRule type="cellIs" dxfId="385" priority="147" operator="equal">
      <formula>"Alto"</formula>
    </cfRule>
  </conditionalFormatting>
  <conditionalFormatting sqref="O29">
    <cfRule type="cellIs" dxfId="384" priority="148" operator="equal">
      <formula>"Moderado"</formula>
    </cfRule>
  </conditionalFormatting>
  <conditionalFormatting sqref="O29">
    <cfRule type="cellIs" dxfId="383" priority="149" operator="equal">
      <formula>"Bajo"</formula>
    </cfRule>
  </conditionalFormatting>
  <conditionalFormatting sqref="Z29:Z31">
    <cfRule type="cellIs" dxfId="382" priority="150" operator="equal">
      <formula>"Muy Alta"</formula>
    </cfRule>
  </conditionalFormatting>
  <conditionalFormatting sqref="Z29:Z31">
    <cfRule type="cellIs" dxfId="381" priority="151" operator="equal">
      <formula>"Alta"</formula>
    </cfRule>
  </conditionalFormatting>
  <conditionalFormatting sqref="Z29:Z31">
    <cfRule type="cellIs" dxfId="380" priority="152" operator="equal">
      <formula>"Media"</formula>
    </cfRule>
  </conditionalFormatting>
  <conditionalFormatting sqref="Z29:Z31">
    <cfRule type="cellIs" dxfId="379" priority="153" operator="equal">
      <formula>"Baja"</formula>
    </cfRule>
  </conditionalFormatting>
  <conditionalFormatting sqref="Z29:Z31">
    <cfRule type="cellIs" dxfId="378" priority="154" operator="equal">
      <formula>"Muy Baja"</formula>
    </cfRule>
  </conditionalFormatting>
  <conditionalFormatting sqref="AD29:AD31">
    <cfRule type="cellIs" dxfId="377" priority="155" operator="equal">
      <formula>"Extremo"</formula>
    </cfRule>
  </conditionalFormatting>
  <conditionalFormatting sqref="AD29:AD31">
    <cfRule type="cellIs" dxfId="376" priority="156" operator="equal">
      <formula>"Alto"</formula>
    </cfRule>
  </conditionalFormatting>
  <conditionalFormatting sqref="AD29:AD31">
    <cfRule type="cellIs" dxfId="375" priority="157" operator="equal">
      <formula>"Moderado"</formula>
    </cfRule>
  </conditionalFormatting>
  <conditionalFormatting sqref="AD29:AD31">
    <cfRule type="cellIs" dxfId="374" priority="158" operator="equal">
      <formula>"Bajo"</formula>
    </cfRule>
  </conditionalFormatting>
  <conditionalFormatting sqref="L29">
    <cfRule type="containsText" dxfId="373" priority="159" operator="containsText" text="❌">
      <formula>NOT(ISERROR(SEARCH(("❌"),(L29))))</formula>
    </cfRule>
  </conditionalFormatting>
  <conditionalFormatting sqref="I44">
    <cfRule type="cellIs" dxfId="372" priority="160" operator="equal">
      <formula>"Muy Alta"</formula>
    </cfRule>
  </conditionalFormatting>
  <conditionalFormatting sqref="I44">
    <cfRule type="cellIs" dxfId="371" priority="161" operator="equal">
      <formula>"Alta"</formula>
    </cfRule>
  </conditionalFormatting>
  <conditionalFormatting sqref="I44">
    <cfRule type="cellIs" dxfId="370" priority="162" operator="equal">
      <formula>"Media"</formula>
    </cfRule>
  </conditionalFormatting>
  <conditionalFormatting sqref="I44">
    <cfRule type="cellIs" dxfId="369" priority="163" operator="equal">
      <formula>"Baja"</formula>
    </cfRule>
  </conditionalFormatting>
  <conditionalFormatting sqref="I44">
    <cfRule type="cellIs" dxfId="368" priority="164" operator="equal">
      <formula>"Muy Baja"</formula>
    </cfRule>
  </conditionalFormatting>
  <conditionalFormatting sqref="M44">
    <cfRule type="cellIs" dxfId="367" priority="165" operator="equal">
      <formula>"Catastrófico"</formula>
    </cfRule>
  </conditionalFormatting>
  <conditionalFormatting sqref="M44">
    <cfRule type="cellIs" dxfId="366" priority="166" operator="equal">
      <formula>"Mayor"</formula>
    </cfRule>
  </conditionalFormatting>
  <conditionalFormatting sqref="M44">
    <cfRule type="cellIs" dxfId="365" priority="167" operator="equal">
      <formula>"Moderado"</formula>
    </cfRule>
  </conditionalFormatting>
  <conditionalFormatting sqref="M44">
    <cfRule type="cellIs" dxfId="364" priority="168" operator="equal">
      <formula>"Menor"</formula>
    </cfRule>
  </conditionalFormatting>
  <conditionalFormatting sqref="M44">
    <cfRule type="cellIs" dxfId="363" priority="169" operator="equal">
      <formula>"Leve"</formula>
    </cfRule>
  </conditionalFormatting>
  <conditionalFormatting sqref="O44">
    <cfRule type="cellIs" dxfId="362" priority="170" operator="equal">
      <formula>"Extremo"</formula>
    </cfRule>
  </conditionalFormatting>
  <conditionalFormatting sqref="O44">
    <cfRule type="cellIs" dxfId="361" priority="171" operator="equal">
      <formula>"Alto"</formula>
    </cfRule>
  </conditionalFormatting>
  <conditionalFormatting sqref="O44">
    <cfRule type="cellIs" dxfId="360" priority="172" operator="equal">
      <formula>"Moderado"</formula>
    </cfRule>
  </conditionalFormatting>
  <conditionalFormatting sqref="O44">
    <cfRule type="cellIs" dxfId="359" priority="173" operator="equal">
      <formula>"Bajo"</formula>
    </cfRule>
  </conditionalFormatting>
  <conditionalFormatting sqref="Z44">
    <cfRule type="cellIs" dxfId="358" priority="174" operator="equal">
      <formula>"Muy Alta"</formula>
    </cfRule>
  </conditionalFormatting>
  <conditionalFormatting sqref="Z44">
    <cfRule type="cellIs" dxfId="357" priority="175" operator="equal">
      <formula>"Alta"</formula>
    </cfRule>
  </conditionalFormatting>
  <conditionalFormatting sqref="Z44">
    <cfRule type="cellIs" dxfId="356" priority="176" operator="equal">
      <formula>"Media"</formula>
    </cfRule>
  </conditionalFormatting>
  <conditionalFormatting sqref="Z44">
    <cfRule type="cellIs" dxfId="355" priority="177" operator="equal">
      <formula>"Baja"</formula>
    </cfRule>
  </conditionalFormatting>
  <conditionalFormatting sqref="Z44">
    <cfRule type="cellIs" dxfId="354" priority="178" operator="equal">
      <formula>"Muy Baja"</formula>
    </cfRule>
  </conditionalFormatting>
  <conditionalFormatting sqref="AD44">
    <cfRule type="cellIs" dxfId="353" priority="179" operator="equal">
      <formula>"Extremo"</formula>
    </cfRule>
  </conditionalFormatting>
  <conditionalFormatting sqref="AD44">
    <cfRule type="cellIs" dxfId="352" priority="180" operator="equal">
      <formula>"Alto"</formula>
    </cfRule>
  </conditionalFormatting>
  <conditionalFormatting sqref="AD44">
    <cfRule type="cellIs" dxfId="351" priority="181" operator="equal">
      <formula>"Moderado"</formula>
    </cfRule>
  </conditionalFormatting>
  <conditionalFormatting sqref="AD44">
    <cfRule type="cellIs" dxfId="350" priority="182" operator="equal">
      <formula>"Bajo"</formula>
    </cfRule>
  </conditionalFormatting>
  <conditionalFormatting sqref="L44">
    <cfRule type="containsText" dxfId="349" priority="183" operator="containsText" text="❌">
      <formula>NOT(ISERROR(SEARCH(("❌"),(L44))))</formula>
    </cfRule>
  </conditionalFormatting>
  <conditionalFormatting sqref="I45">
    <cfRule type="cellIs" dxfId="348" priority="184" operator="equal">
      <formula>"Muy Alta"</formula>
    </cfRule>
  </conditionalFormatting>
  <conditionalFormatting sqref="I45">
    <cfRule type="cellIs" dxfId="347" priority="185" operator="equal">
      <formula>"Alta"</formula>
    </cfRule>
  </conditionalFormatting>
  <conditionalFormatting sqref="I45">
    <cfRule type="cellIs" dxfId="346" priority="186" operator="equal">
      <formula>"Media"</formula>
    </cfRule>
  </conditionalFormatting>
  <conditionalFormatting sqref="I45">
    <cfRule type="cellIs" dxfId="345" priority="187" operator="equal">
      <formula>"Baja"</formula>
    </cfRule>
  </conditionalFormatting>
  <conditionalFormatting sqref="I45">
    <cfRule type="cellIs" dxfId="344" priority="188" operator="equal">
      <formula>"Muy Baja"</formula>
    </cfRule>
  </conditionalFormatting>
  <conditionalFormatting sqref="M45">
    <cfRule type="cellIs" dxfId="343" priority="189" operator="equal">
      <formula>"Catastrófico"</formula>
    </cfRule>
  </conditionalFormatting>
  <conditionalFormatting sqref="M45">
    <cfRule type="cellIs" dxfId="342" priority="190" operator="equal">
      <formula>"Mayor"</formula>
    </cfRule>
  </conditionalFormatting>
  <conditionalFormatting sqref="M45">
    <cfRule type="cellIs" dxfId="341" priority="191" operator="equal">
      <formula>"Moderado"</formula>
    </cfRule>
  </conditionalFormatting>
  <conditionalFormatting sqref="M45">
    <cfRule type="cellIs" dxfId="340" priority="192" operator="equal">
      <formula>"Menor"</formula>
    </cfRule>
  </conditionalFormatting>
  <conditionalFormatting sqref="M45">
    <cfRule type="cellIs" dxfId="339" priority="193" operator="equal">
      <formula>"Leve"</formula>
    </cfRule>
  </conditionalFormatting>
  <conditionalFormatting sqref="O45">
    <cfRule type="cellIs" dxfId="338" priority="194" operator="equal">
      <formula>"Extremo"</formula>
    </cfRule>
  </conditionalFormatting>
  <conditionalFormatting sqref="O45">
    <cfRule type="cellIs" dxfId="337" priority="195" operator="equal">
      <formula>"Alto"</formula>
    </cfRule>
  </conditionalFormatting>
  <conditionalFormatting sqref="O45">
    <cfRule type="cellIs" dxfId="336" priority="196" operator="equal">
      <formula>"Moderado"</formula>
    </cfRule>
  </conditionalFormatting>
  <conditionalFormatting sqref="O45">
    <cfRule type="cellIs" dxfId="335" priority="197" operator="equal">
      <formula>"Bajo"</formula>
    </cfRule>
  </conditionalFormatting>
  <conditionalFormatting sqref="Z45">
    <cfRule type="cellIs" dxfId="334" priority="198" operator="equal">
      <formula>"Muy Alta"</formula>
    </cfRule>
  </conditionalFormatting>
  <conditionalFormatting sqref="Z45">
    <cfRule type="cellIs" dxfId="333" priority="199" operator="equal">
      <formula>"Alta"</formula>
    </cfRule>
  </conditionalFormatting>
  <conditionalFormatting sqref="Z45">
    <cfRule type="cellIs" dxfId="332" priority="200" operator="equal">
      <formula>"Media"</formula>
    </cfRule>
  </conditionalFormatting>
  <conditionalFormatting sqref="Z45">
    <cfRule type="cellIs" dxfId="331" priority="201" operator="equal">
      <formula>"Baja"</formula>
    </cfRule>
  </conditionalFormatting>
  <conditionalFormatting sqref="Z45">
    <cfRule type="cellIs" dxfId="330" priority="202" operator="equal">
      <formula>"Muy Baja"</formula>
    </cfRule>
  </conditionalFormatting>
  <conditionalFormatting sqref="AD45">
    <cfRule type="cellIs" dxfId="329" priority="203" operator="equal">
      <formula>"Extremo"</formula>
    </cfRule>
  </conditionalFormatting>
  <conditionalFormatting sqref="AD45">
    <cfRule type="cellIs" dxfId="328" priority="204" operator="equal">
      <formula>"Alto"</formula>
    </cfRule>
  </conditionalFormatting>
  <conditionalFormatting sqref="AD45">
    <cfRule type="cellIs" dxfId="327" priority="205" operator="equal">
      <formula>"Moderado"</formula>
    </cfRule>
  </conditionalFormatting>
  <conditionalFormatting sqref="AD45">
    <cfRule type="cellIs" dxfId="326" priority="206" operator="equal">
      <formula>"Bajo"</formula>
    </cfRule>
  </conditionalFormatting>
  <conditionalFormatting sqref="L45">
    <cfRule type="containsText" dxfId="325" priority="207" operator="containsText" text="❌">
      <formula>NOT(ISERROR(SEARCH(("❌"),(L45))))</formula>
    </cfRule>
  </conditionalFormatting>
  <conditionalFormatting sqref="I49">
    <cfRule type="cellIs" dxfId="324" priority="208" operator="equal">
      <formula>"Muy Alta"</formula>
    </cfRule>
  </conditionalFormatting>
  <conditionalFormatting sqref="I49">
    <cfRule type="cellIs" dxfId="323" priority="209" operator="equal">
      <formula>"Alta"</formula>
    </cfRule>
  </conditionalFormatting>
  <conditionalFormatting sqref="I49">
    <cfRule type="cellIs" dxfId="322" priority="210" operator="equal">
      <formula>"Media"</formula>
    </cfRule>
  </conditionalFormatting>
  <conditionalFormatting sqref="I49">
    <cfRule type="cellIs" dxfId="321" priority="211" operator="equal">
      <formula>"Baja"</formula>
    </cfRule>
  </conditionalFormatting>
  <conditionalFormatting sqref="I49">
    <cfRule type="cellIs" dxfId="320" priority="212" operator="equal">
      <formula>"Muy Baja"</formula>
    </cfRule>
  </conditionalFormatting>
  <conditionalFormatting sqref="M49">
    <cfRule type="cellIs" dxfId="319" priority="213" operator="equal">
      <formula>"Catastrófico"</formula>
    </cfRule>
  </conditionalFormatting>
  <conditionalFormatting sqref="M49">
    <cfRule type="cellIs" dxfId="318" priority="214" operator="equal">
      <formula>"Mayor"</formula>
    </cfRule>
  </conditionalFormatting>
  <conditionalFormatting sqref="M49">
    <cfRule type="cellIs" dxfId="317" priority="215" operator="equal">
      <formula>"Moderado"</formula>
    </cfRule>
  </conditionalFormatting>
  <conditionalFormatting sqref="M49">
    <cfRule type="cellIs" dxfId="316" priority="216" operator="equal">
      <formula>"Menor"</formula>
    </cfRule>
  </conditionalFormatting>
  <conditionalFormatting sqref="M49">
    <cfRule type="cellIs" dxfId="315" priority="217" operator="equal">
      <formula>"Leve"</formula>
    </cfRule>
  </conditionalFormatting>
  <conditionalFormatting sqref="O49">
    <cfRule type="cellIs" dxfId="314" priority="218" operator="equal">
      <formula>"Extremo"</formula>
    </cfRule>
  </conditionalFormatting>
  <conditionalFormatting sqref="O49">
    <cfRule type="cellIs" dxfId="313" priority="219" operator="equal">
      <formula>"Alto"</formula>
    </cfRule>
  </conditionalFormatting>
  <conditionalFormatting sqref="O49">
    <cfRule type="cellIs" dxfId="312" priority="220" operator="equal">
      <formula>"Moderado"</formula>
    </cfRule>
  </conditionalFormatting>
  <conditionalFormatting sqref="O49">
    <cfRule type="cellIs" dxfId="311" priority="221" operator="equal">
      <formula>"Bajo"</formula>
    </cfRule>
  </conditionalFormatting>
  <conditionalFormatting sqref="Z49">
    <cfRule type="cellIs" dxfId="310" priority="222" operator="equal">
      <formula>"Muy Alta"</formula>
    </cfRule>
  </conditionalFormatting>
  <conditionalFormatting sqref="Z49">
    <cfRule type="cellIs" dxfId="309" priority="223" operator="equal">
      <formula>"Alta"</formula>
    </cfRule>
  </conditionalFormatting>
  <conditionalFormatting sqref="Z49">
    <cfRule type="cellIs" dxfId="308" priority="224" operator="equal">
      <formula>"Media"</formula>
    </cfRule>
  </conditionalFormatting>
  <conditionalFormatting sqref="Z49">
    <cfRule type="cellIs" dxfId="307" priority="225" operator="equal">
      <formula>"Baja"</formula>
    </cfRule>
  </conditionalFormatting>
  <conditionalFormatting sqref="Z49">
    <cfRule type="cellIs" dxfId="306" priority="226" operator="equal">
      <formula>"Muy Baja"</formula>
    </cfRule>
  </conditionalFormatting>
  <conditionalFormatting sqref="AD49">
    <cfRule type="cellIs" dxfId="305" priority="227" operator="equal">
      <formula>"Extremo"</formula>
    </cfRule>
  </conditionalFormatting>
  <conditionalFormatting sqref="AD49">
    <cfRule type="cellIs" dxfId="304" priority="228" operator="equal">
      <formula>"Alto"</formula>
    </cfRule>
  </conditionalFormatting>
  <conditionalFormatting sqref="AD49">
    <cfRule type="cellIs" dxfId="303" priority="229" operator="equal">
      <formula>"Moderado"</formula>
    </cfRule>
  </conditionalFormatting>
  <conditionalFormatting sqref="AD49">
    <cfRule type="cellIs" dxfId="302" priority="230" operator="equal">
      <formula>"Bajo"</formula>
    </cfRule>
  </conditionalFormatting>
  <conditionalFormatting sqref="L49">
    <cfRule type="containsText" dxfId="301" priority="231" operator="containsText" text="❌">
      <formula>NOT(ISERROR(SEARCH(("❌"),(L49))))</formula>
    </cfRule>
  </conditionalFormatting>
  <conditionalFormatting sqref="I32">
    <cfRule type="cellIs" dxfId="300" priority="232" operator="equal">
      <formula>"Muy Alta"</formula>
    </cfRule>
  </conditionalFormatting>
  <conditionalFormatting sqref="I32">
    <cfRule type="cellIs" dxfId="299" priority="233" operator="equal">
      <formula>"Alta"</formula>
    </cfRule>
  </conditionalFormatting>
  <conditionalFormatting sqref="I32">
    <cfRule type="cellIs" dxfId="298" priority="234" operator="equal">
      <formula>"Media"</formula>
    </cfRule>
  </conditionalFormatting>
  <conditionalFormatting sqref="I32">
    <cfRule type="cellIs" dxfId="297" priority="235" operator="equal">
      <formula>"Baja"</formula>
    </cfRule>
  </conditionalFormatting>
  <conditionalFormatting sqref="I32">
    <cfRule type="cellIs" dxfId="296" priority="236" operator="equal">
      <formula>"Muy Baja"</formula>
    </cfRule>
  </conditionalFormatting>
  <conditionalFormatting sqref="M32">
    <cfRule type="cellIs" dxfId="295" priority="237" operator="equal">
      <formula>"Catastrófico"</formula>
    </cfRule>
  </conditionalFormatting>
  <conditionalFormatting sqref="M32">
    <cfRule type="cellIs" dxfId="294" priority="238" operator="equal">
      <formula>"Mayor"</formula>
    </cfRule>
  </conditionalFormatting>
  <conditionalFormatting sqref="M32">
    <cfRule type="cellIs" dxfId="293" priority="239" operator="equal">
      <formula>"Moderado"</formula>
    </cfRule>
  </conditionalFormatting>
  <conditionalFormatting sqref="M32">
    <cfRule type="cellIs" dxfId="292" priority="240" operator="equal">
      <formula>"Menor"</formula>
    </cfRule>
  </conditionalFormatting>
  <conditionalFormatting sqref="M32">
    <cfRule type="cellIs" dxfId="291" priority="241" operator="equal">
      <formula>"Leve"</formula>
    </cfRule>
  </conditionalFormatting>
  <conditionalFormatting sqref="O32">
    <cfRule type="cellIs" dxfId="290" priority="242" operator="equal">
      <formula>"Extremo"</formula>
    </cfRule>
  </conditionalFormatting>
  <conditionalFormatting sqref="O32">
    <cfRule type="cellIs" dxfId="289" priority="243" operator="equal">
      <formula>"Alto"</formula>
    </cfRule>
  </conditionalFormatting>
  <conditionalFormatting sqref="O32">
    <cfRule type="cellIs" dxfId="288" priority="244" operator="equal">
      <formula>"Moderado"</formula>
    </cfRule>
  </conditionalFormatting>
  <conditionalFormatting sqref="O32">
    <cfRule type="cellIs" dxfId="287" priority="245" operator="equal">
      <formula>"Bajo"</formula>
    </cfRule>
  </conditionalFormatting>
  <conditionalFormatting sqref="Z32:Z34">
    <cfRule type="cellIs" dxfId="286" priority="246" operator="equal">
      <formula>"Muy Alta"</formula>
    </cfRule>
  </conditionalFormatting>
  <conditionalFormatting sqref="Z32:Z34">
    <cfRule type="cellIs" dxfId="285" priority="247" operator="equal">
      <formula>"Alta"</formula>
    </cfRule>
  </conditionalFormatting>
  <conditionalFormatting sqref="Z32:Z34">
    <cfRule type="cellIs" dxfId="284" priority="248" operator="equal">
      <formula>"Media"</formula>
    </cfRule>
  </conditionalFormatting>
  <conditionalFormatting sqref="Z32:Z34">
    <cfRule type="cellIs" dxfId="283" priority="249" operator="equal">
      <formula>"Baja"</formula>
    </cfRule>
  </conditionalFormatting>
  <conditionalFormatting sqref="Z32:Z34">
    <cfRule type="cellIs" dxfId="282" priority="250" operator="equal">
      <formula>"Muy Baja"</formula>
    </cfRule>
  </conditionalFormatting>
  <conditionalFormatting sqref="AD32:AD34">
    <cfRule type="cellIs" dxfId="281" priority="251" operator="equal">
      <formula>"Extremo"</formula>
    </cfRule>
  </conditionalFormatting>
  <conditionalFormatting sqref="AD32:AD34">
    <cfRule type="cellIs" dxfId="280" priority="252" operator="equal">
      <formula>"Alto"</formula>
    </cfRule>
  </conditionalFormatting>
  <conditionalFormatting sqref="AD32:AD34">
    <cfRule type="cellIs" dxfId="279" priority="253" operator="equal">
      <formula>"Moderado"</formula>
    </cfRule>
  </conditionalFormatting>
  <conditionalFormatting sqref="AD32:AD34">
    <cfRule type="cellIs" dxfId="278" priority="254" operator="equal">
      <formula>"Bajo"</formula>
    </cfRule>
  </conditionalFormatting>
  <conditionalFormatting sqref="L32">
    <cfRule type="containsText" dxfId="277" priority="255" operator="containsText" text="❌">
      <formula>NOT(ISERROR(SEARCH(("❌"),(L32))))</formula>
    </cfRule>
  </conditionalFormatting>
  <conditionalFormatting sqref="I35">
    <cfRule type="cellIs" dxfId="276" priority="256" operator="equal">
      <formula>"Muy Alta"</formula>
    </cfRule>
  </conditionalFormatting>
  <conditionalFormatting sqref="I35">
    <cfRule type="cellIs" dxfId="275" priority="257" operator="equal">
      <formula>"Alta"</formula>
    </cfRule>
  </conditionalFormatting>
  <conditionalFormatting sqref="I35">
    <cfRule type="cellIs" dxfId="274" priority="258" operator="equal">
      <formula>"Media"</formula>
    </cfRule>
  </conditionalFormatting>
  <conditionalFormatting sqref="I35">
    <cfRule type="cellIs" dxfId="273" priority="259" operator="equal">
      <formula>"Baja"</formula>
    </cfRule>
  </conditionalFormatting>
  <conditionalFormatting sqref="I35">
    <cfRule type="cellIs" dxfId="272" priority="260" operator="equal">
      <formula>"Muy Baja"</formula>
    </cfRule>
  </conditionalFormatting>
  <conditionalFormatting sqref="M35">
    <cfRule type="cellIs" dxfId="271" priority="261" operator="equal">
      <formula>"Catastrófico"</formula>
    </cfRule>
  </conditionalFormatting>
  <conditionalFormatting sqref="M35">
    <cfRule type="cellIs" dxfId="270" priority="262" operator="equal">
      <formula>"Mayor"</formula>
    </cfRule>
  </conditionalFormatting>
  <conditionalFormatting sqref="M35">
    <cfRule type="cellIs" dxfId="269" priority="263" operator="equal">
      <formula>"Moderado"</formula>
    </cfRule>
  </conditionalFormatting>
  <conditionalFormatting sqref="M35">
    <cfRule type="cellIs" dxfId="268" priority="264" operator="equal">
      <formula>"Menor"</formula>
    </cfRule>
  </conditionalFormatting>
  <conditionalFormatting sqref="M35">
    <cfRule type="cellIs" dxfId="267" priority="265" operator="equal">
      <formula>"Leve"</formula>
    </cfRule>
  </conditionalFormatting>
  <conditionalFormatting sqref="O35">
    <cfRule type="cellIs" dxfId="266" priority="266" operator="equal">
      <formula>"Extremo"</formula>
    </cfRule>
  </conditionalFormatting>
  <conditionalFormatting sqref="O35">
    <cfRule type="cellIs" dxfId="265" priority="267" operator="equal">
      <formula>"Alto"</formula>
    </cfRule>
  </conditionalFormatting>
  <conditionalFormatting sqref="O35">
    <cfRule type="cellIs" dxfId="264" priority="268" operator="equal">
      <formula>"Moderado"</formula>
    </cfRule>
  </conditionalFormatting>
  <conditionalFormatting sqref="O35">
    <cfRule type="cellIs" dxfId="263" priority="269" operator="equal">
      <formula>"Bajo"</formula>
    </cfRule>
  </conditionalFormatting>
  <conditionalFormatting sqref="Z35:Z37">
    <cfRule type="cellIs" dxfId="262" priority="270" operator="equal">
      <formula>"Muy Alta"</formula>
    </cfRule>
  </conditionalFormatting>
  <conditionalFormatting sqref="Z35:Z37">
    <cfRule type="cellIs" dxfId="261" priority="271" operator="equal">
      <formula>"Alta"</formula>
    </cfRule>
  </conditionalFormatting>
  <conditionalFormatting sqref="Z35:Z37">
    <cfRule type="cellIs" dxfId="260" priority="272" operator="equal">
      <formula>"Media"</formula>
    </cfRule>
  </conditionalFormatting>
  <conditionalFormatting sqref="Z35:Z37">
    <cfRule type="cellIs" dxfId="259" priority="273" operator="equal">
      <formula>"Baja"</formula>
    </cfRule>
  </conditionalFormatting>
  <conditionalFormatting sqref="Z35:Z37">
    <cfRule type="cellIs" dxfId="258" priority="274" operator="equal">
      <formula>"Muy Baja"</formula>
    </cfRule>
  </conditionalFormatting>
  <conditionalFormatting sqref="AD35:AD37">
    <cfRule type="cellIs" dxfId="257" priority="275" operator="equal">
      <formula>"Extremo"</formula>
    </cfRule>
  </conditionalFormatting>
  <conditionalFormatting sqref="AD35:AD37">
    <cfRule type="cellIs" dxfId="256" priority="276" operator="equal">
      <formula>"Alto"</formula>
    </cfRule>
  </conditionalFormatting>
  <conditionalFormatting sqref="AD35:AD37">
    <cfRule type="cellIs" dxfId="255" priority="277" operator="equal">
      <formula>"Moderado"</formula>
    </cfRule>
  </conditionalFormatting>
  <conditionalFormatting sqref="AD35:AD37">
    <cfRule type="cellIs" dxfId="254" priority="278" operator="equal">
      <formula>"Bajo"</formula>
    </cfRule>
  </conditionalFormatting>
  <conditionalFormatting sqref="L35">
    <cfRule type="containsText" dxfId="253" priority="279" operator="containsText" text="❌">
      <formula>NOT(ISERROR(SEARCH(("❌"),(L35))))</formula>
    </cfRule>
  </conditionalFormatting>
  <conditionalFormatting sqref="I38">
    <cfRule type="cellIs" dxfId="252" priority="280" operator="equal">
      <formula>"Muy Alta"</formula>
    </cfRule>
  </conditionalFormatting>
  <conditionalFormatting sqref="I38">
    <cfRule type="cellIs" dxfId="251" priority="281" operator="equal">
      <formula>"Alta"</formula>
    </cfRule>
  </conditionalFormatting>
  <conditionalFormatting sqref="I38">
    <cfRule type="cellIs" dxfId="250" priority="282" operator="equal">
      <formula>"Media"</formula>
    </cfRule>
  </conditionalFormatting>
  <conditionalFormatting sqref="I38">
    <cfRule type="cellIs" dxfId="249" priority="283" operator="equal">
      <formula>"Baja"</formula>
    </cfRule>
  </conditionalFormatting>
  <conditionalFormatting sqref="I38">
    <cfRule type="cellIs" dxfId="248" priority="284" operator="equal">
      <formula>"Muy Baja"</formula>
    </cfRule>
  </conditionalFormatting>
  <conditionalFormatting sqref="M38">
    <cfRule type="cellIs" dxfId="247" priority="285" operator="equal">
      <formula>"Catastrófico"</formula>
    </cfRule>
  </conditionalFormatting>
  <conditionalFormatting sqref="M38">
    <cfRule type="cellIs" dxfId="246" priority="286" operator="equal">
      <formula>"Mayor"</formula>
    </cfRule>
  </conditionalFormatting>
  <conditionalFormatting sqref="M38">
    <cfRule type="cellIs" dxfId="245" priority="287" operator="equal">
      <formula>"Moderado"</formula>
    </cfRule>
  </conditionalFormatting>
  <conditionalFormatting sqref="M38">
    <cfRule type="cellIs" dxfId="244" priority="288" operator="equal">
      <formula>"Menor"</formula>
    </cfRule>
  </conditionalFormatting>
  <conditionalFormatting sqref="M38">
    <cfRule type="cellIs" dxfId="243" priority="289" operator="equal">
      <formula>"Leve"</formula>
    </cfRule>
  </conditionalFormatting>
  <conditionalFormatting sqref="O38">
    <cfRule type="cellIs" dxfId="242" priority="290" operator="equal">
      <formula>"Extremo"</formula>
    </cfRule>
  </conditionalFormatting>
  <conditionalFormatting sqref="O38">
    <cfRule type="cellIs" dxfId="241" priority="291" operator="equal">
      <formula>"Alto"</formula>
    </cfRule>
  </conditionalFormatting>
  <conditionalFormatting sqref="O38">
    <cfRule type="cellIs" dxfId="240" priority="292" operator="equal">
      <formula>"Moderado"</formula>
    </cfRule>
  </conditionalFormatting>
  <conditionalFormatting sqref="O38">
    <cfRule type="cellIs" dxfId="239" priority="293" operator="equal">
      <formula>"Bajo"</formula>
    </cfRule>
  </conditionalFormatting>
  <conditionalFormatting sqref="Z38:Z40">
    <cfRule type="cellIs" dxfId="238" priority="294" operator="equal">
      <formula>"Muy Alta"</formula>
    </cfRule>
  </conditionalFormatting>
  <conditionalFormatting sqref="Z38:Z40">
    <cfRule type="cellIs" dxfId="237" priority="295" operator="equal">
      <formula>"Alta"</formula>
    </cfRule>
  </conditionalFormatting>
  <conditionalFormatting sqref="Z38:Z40">
    <cfRule type="cellIs" dxfId="236" priority="296" operator="equal">
      <formula>"Media"</formula>
    </cfRule>
  </conditionalFormatting>
  <conditionalFormatting sqref="Z38:Z40">
    <cfRule type="cellIs" dxfId="235" priority="297" operator="equal">
      <formula>"Baja"</formula>
    </cfRule>
  </conditionalFormatting>
  <conditionalFormatting sqref="Z38:Z40">
    <cfRule type="cellIs" dxfId="234" priority="298" operator="equal">
      <formula>"Muy Baja"</formula>
    </cfRule>
  </conditionalFormatting>
  <conditionalFormatting sqref="AD38:AD40">
    <cfRule type="cellIs" dxfId="233" priority="299" operator="equal">
      <formula>"Extremo"</formula>
    </cfRule>
  </conditionalFormatting>
  <conditionalFormatting sqref="AD38:AD40">
    <cfRule type="cellIs" dxfId="232" priority="300" operator="equal">
      <formula>"Alto"</formula>
    </cfRule>
  </conditionalFormatting>
  <conditionalFormatting sqref="AD38:AD40">
    <cfRule type="cellIs" dxfId="231" priority="301" operator="equal">
      <formula>"Moderado"</formula>
    </cfRule>
  </conditionalFormatting>
  <conditionalFormatting sqref="AD38:AD40">
    <cfRule type="cellIs" dxfId="230" priority="302" operator="equal">
      <formula>"Bajo"</formula>
    </cfRule>
  </conditionalFormatting>
  <conditionalFormatting sqref="L38">
    <cfRule type="containsText" dxfId="229" priority="303" operator="containsText" text="❌">
      <formula>NOT(ISERROR(SEARCH(("❌"),(L38))))</formula>
    </cfRule>
  </conditionalFormatting>
  <conditionalFormatting sqref="I41">
    <cfRule type="cellIs" dxfId="228" priority="304" operator="equal">
      <formula>"Muy Alta"</formula>
    </cfRule>
  </conditionalFormatting>
  <conditionalFormatting sqref="I41">
    <cfRule type="cellIs" dxfId="227" priority="305" operator="equal">
      <formula>"Alta"</formula>
    </cfRule>
  </conditionalFormatting>
  <conditionalFormatting sqref="I41">
    <cfRule type="cellIs" dxfId="226" priority="306" operator="equal">
      <formula>"Media"</formula>
    </cfRule>
  </conditionalFormatting>
  <conditionalFormatting sqref="I41">
    <cfRule type="cellIs" dxfId="225" priority="307" operator="equal">
      <formula>"Baja"</formula>
    </cfRule>
  </conditionalFormatting>
  <conditionalFormatting sqref="I41">
    <cfRule type="cellIs" dxfId="224" priority="308" operator="equal">
      <formula>"Muy Baja"</formula>
    </cfRule>
  </conditionalFormatting>
  <conditionalFormatting sqref="M41">
    <cfRule type="cellIs" dxfId="223" priority="309" operator="equal">
      <formula>"Catastrófico"</formula>
    </cfRule>
  </conditionalFormatting>
  <conditionalFormatting sqref="M41">
    <cfRule type="cellIs" dxfId="222" priority="310" operator="equal">
      <formula>"Mayor"</formula>
    </cfRule>
  </conditionalFormatting>
  <conditionalFormatting sqref="M41">
    <cfRule type="cellIs" dxfId="221" priority="311" operator="equal">
      <formula>"Moderado"</formula>
    </cfRule>
  </conditionalFormatting>
  <conditionalFormatting sqref="M41">
    <cfRule type="cellIs" dxfId="220" priority="312" operator="equal">
      <formula>"Menor"</formula>
    </cfRule>
  </conditionalFormatting>
  <conditionalFormatting sqref="M41">
    <cfRule type="cellIs" dxfId="219" priority="313" operator="equal">
      <formula>"Leve"</formula>
    </cfRule>
  </conditionalFormatting>
  <conditionalFormatting sqref="O41">
    <cfRule type="cellIs" dxfId="218" priority="314" operator="equal">
      <formula>"Extremo"</formula>
    </cfRule>
  </conditionalFormatting>
  <conditionalFormatting sqref="O41">
    <cfRule type="cellIs" dxfId="217" priority="315" operator="equal">
      <formula>"Alto"</formula>
    </cfRule>
  </conditionalFormatting>
  <conditionalFormatting sqref="O41">
    <cfRule type="cellIs" dxfId="216" priority="316" operator="equal">
      <formula>"Moderado"</formula>
    </cfRule>
  </conditionalFormatting>
  <conditionalFormatting sqref="O41">
    <cfRule type="cellIs" dxfId="215" priority="317" operator="equal">
      <formula>"Bajo"</formula>
    </cfRule>
  </conditionalFormatting>
  <conditionalFormatting sqref="Z41:Z43">
    <cfRule type="cellIs" dxfId="214" priority="318" operator="equal">
      <formula>"Muy Alta"</formula>
    </cfRule>
  </conditionalFormatting>
  <conditionalFormatting sqref="Z41:Z43">
    <cfRule type="cellIs" dxfId="213" priority="319" operator="equal">
      <formula>"Alta"</formula>
    </cfRule>
  </conditionalFormatting>
  <conditionalFormatting sqref="Z41:Z43">
    <cfRule type="cellIs" dxfId="212" priority="320" operator="equal">
      <formula>"Media"</formula>
    </cfRule>
  </conditionalFormatting>
  <conditionalFormatting sqref="Z41:Z43">
    <cfRule type="cellIs" dxfId="211" priority="321" operator="equal">
      <formula>"Baja"</formula>
    </cfRule>
  </conditionalFormatting>
  <conditionalFormatting sqref="Z41:Z43">
    <cfRule type="cellIs" dxfId="210" priority="322" operator="equal">
      <formula>"Muy Baja"</formula>
    </cfRule>
  </conditionalFormatting>
  <conditionalFormatting sqref="AD41:AD43">
    <cfRule type="cellIs" dxfId="209" priority="323" operator="equal">
      <formula>"Extremo"</formula>
    </cfRule>
  </conditionalFormatting>
  <conditionalFormatting sqref="AD41:AD43">
    <cfRule type="cellIs" dxfId="208" priority="324" operator="equal">
      <formula>"Alto"</formula>
    </cfRule>
  </conditionalFormatting>
  <conditionalFormatting sqref="AD41:AD43">
    <cfRule type="cellIs" dxfId="207" priority="325" operator="equal">
      <formula>"Moderado"</formula>
    </cfRule>
  </conditionalFormatting>
  <conditionalFormatting sqref="AD41:AD43">
    <cfRule type="cellIs" dxfId="206" priority="326" operator="equal">
      <formula>"Bajo"</formula>
    </cfRule>
  </conditionalFormatting>
  <conditionalFormatting sqref="L41">
    <cfRule type="containsText" dxfId="205" priority="327" operator="containsText" text="❌">
      <formula>NOT(ISERROR(SEARCH(("❌"),(L41))))</formula>
    </cfRule>
  </conditionalFormatting>
  <conditionalFormatting sqref="I56">
    <cfRule type="cellIs" dxfId="204" priority="328" operator="equal">
      <formula>"Muy Alta"</formula>
    </cfRule>
  </conditionalFormatting>
  <conditionalFormatting sqref="I56">
    <cfRule type="cellIs" dxfId="203" priority="329" operator="equal">
      <formula>"Alta"</formula>
    </cfRule>
  </conditionalFormatting>
  <conditionalFormatting sqref="I56">
    <cfRule type="cellIs" dxfId="202" priority="330" operator="equal">
      <formula>"Media"</formula>
    </cfRule>
  </conditionalFormatting>
  <conditionalFormatting sqref="I56">
    <cfRule type="cellIs" dxfId="201" priority="331" operator="equal">
      <formula>"Baja"</formula>
    </cfRule>
  </conditionalFormatting>
  <conditionalFormatting sqref="I56">
    <cfRule type="cellIs" dxfId="200" priority="332" operator="equal">
      <formula>"Muy Baja"</formula>
    </cfRule>
  </conditionalFormatting>
  <conditionalFormatting sqref="Z56">
    <cfRule type="cellIs" dxfId="199" priority="333" operator="equal">
      <formula>"Muy Alta"</formula>
    </cfRule>
  </conditionalFormatting>
  <conditionalFormatting sqref="Z56">
    <cfRule type="cellIs" dxfId="198" priority="334" operator="equal">
      <formula>"Alta"</formula>
    </cfRule>
  </conditionalFormatting>
  <conditionalFormatting sqref="Z56">
    <cfRule type="cellIs" dxfId="197" priority="335" operator="equal">
      <formula>"Media"</formula>
    </cfRule>
  </conditionalFormatting>
  <conditionalFormatting sqref="Z56">
    <cfRule type="cellIs" dxfId="196" priority="336" operator="equal">
      <formula>"Baja"</formula>
    </cfRule>
  </conditionalFormatting>
  <conditionalFormatting sqref="Z56">
    <cfRule type="cellIs" dxfId="195" priority="337" operator="equal">
      <formula>"Muy Baja"</formula>
    </cfRule>
  </conditionalFormatting>
  <conditionalFormatting sqref="AD56">
    <cfRule type="cellIs" dxfId="194" priority="338" operator="equal">
      <formula>"Extremo"</formula>
    </cfRule>
  </conditionalFormatting>
  <conditionalFormatting sqref="AD56">
    <cfRule type="cellIs" dxfId="193" priority="339" operator="equal">
      <formula>"Alto"</formula>
    </cfRule>
  </conditionalFormatting>
  <conditionalFormatting sqref="AD56">
    <cfRule type="cellIs" dxfId="192" priority="340" operator="equal">
      <formula>"Moderado"</formula>
    </cfRule>
  </conditionalFormatting>
  <conditionalFormatting sqref="AD56">
    <cfRule type="cellIs" dxfId="191" priority="341" operator="equal">
      <formula>"Bajo"</formula>
    </cfRule>
  </conditionalFormatting>
  <conditionalFormatting sqref="L56">
    <cfRule type="containsText" dxfId="190" priority="342" operator="containsText" text="❌">
      <formula>NOT(ISERROR(SEARCH(("❌"),(L56))))</formula>
    </cfRule>
  </conditionalFormatting>
  <conditionalFormatting sqref="I57">
    <cfRule type="cellIs" dxfId="189" priority="343" operator="equal">
      <formula>"Muy Alta"</formula>
    </cfRule>
  </conditionalFormatting>
  <conditionalFormatting sqref="I57">
    <cfRule type="cellIs" dxfId="188" priority="344" operator="equal">
      <formula>"Alta"</formula>
    </cfRule>
  </conditionalFormatting>
  <conditionalFormatting sqref="I57">
    <cfRule type="cellIs" dxfId="187" priority="345" operator="equal">
      <formula>"Media"</formula>
    </cfRule>
  </conditionalFormatting>
  <conditionalFormatting sqref="I57">
    <cfRule type="cellIs" dxfId="186" priority="346" operator="equal">
      <formula>"Baja"</formula>
    </cfRule>
  </conditionalFormatting>
  <conditionalFormatting sqref="I57">
    <cfRule type="cellIs" dxfId="185" priority="347" operator="equal">
      <formula>"Muy Baja"</formula>
    </cfRule>
  </conditionalFormatting>
  <conditionalFormatting sqref="L57">
    <cfRule type="containsText" dxfId="184" priority="348" operator="containsText" text="❌">
      <formula>NOT(ISERROR(SEARCH(("❌"),(L57))))</formula>
    </cfRule>
  </conditionalFormatting>
  <conditionalFormatting sqref="AB11">
    <cfRule type="cellIs" dxfId="183" priority="352" operator="equal">
      <formula>"Catastrófico"</formula>
    </cfRule>
  </conditionalFormatting>
  <conditionalFormatting sqref="AB11">
    <cfRule type="cellIs" dxfId="182" priority="353" operator="equal">
      <formula>"Mayor"</formula>
    </cfRule>
  </conditionalFormatting>
  <conditionalFormatting sqref="AB11">
    <cfRule type="cellIs" dxfId="181" priority="354" operator="equal">
      <formula>"Moderado"</formula>
    </cfRule>
  </conditionalFormatting>
  <conditionalFormatting sqref="AB11">
    <cfRule type="cellIs" dxfId="180" priority="355" operator="equal">
      <formula>"Menor"</formula>
    </cfRule>
  </conditionalFormatting>
  <conditionalFormatting sqref="AB11">
    <cfRule type="cellIs" dxfId="179" priority="356" operator="equal">
      <formula>"Leve"</formula>
    </cfRule>
  </conditionalFormatting>
  <conditionalFormatting sqref="I11">
    <cfRule type="cellIs" dxfId="178" priority="357" operator="equal">
      <formula>"Muy Alta"</formula>
    </cfRule>
  </conditionalFormatting>
  <conditionalFormatting sqref="I11">
    <cfRule type="cellIs" dxfId="177" priority="358" operator="equal">
      <formula>"Alta"</formula>
    </cfRule>
  </conditionalFormatting>
  <conditionalFormatting sqref="I11">
    <cfRule type="cellIs" dxfId="176" priority="359" operator="equal">
      <formula>"Media"</formula>
    </cfRule>
  </conditionalFormatting>
  <conditionalFormatting sqref="I11">
    <cfRule type="cellIs" dxfId="175" priority="360" operator="equal">
      <formula>"Baja"</formula>
    </cfRule>
  </conditionalFormatting>
  <conditionalFormatting sqref="I11">
    <cfRule type="cellIs" dxfId="174" priority="361" operator="equal">
      <formula>"Muy Baja"</formula>
    </cfRule>
  </conditionalFormatting>
  <conditionalFormatting sqref="M11">
    <cfRule type="cellIs" dxfId="173" priority="362" operator="equal">
      <formula>"Catastrófico"</formula>
    </cfRule>
  </conditionalFormatting>
  <conditionalFormatting sqref="M11">
    <cfRule type="cellIs" dxfId="172" priority="363" operator="equal">
      <formula>"Mayor"</formula>
    </cfRule>
  </conditionalFormatting>
  <conditionalFormatting sqref="M11">
    <cfRule type="cellIs" dxfId="171" priority="364" operator="equal">
      <formula>"Moderado"</formula>
    </cfRule>
  </conditionalFormatting>
  <conditionalFormatting sqref="M11">
    <cfRule type="cellIs" dxfId="170" priority="365" operator="equal">
      <formula>"Menor"</formula>
    </cfRule>
  </conditionalFormatting>
  <conditionalFormatting sqref="M11">
    <cfRule type="cellIs" dxfId="169" priority="366" operator="equal">
      <formula>"Leve"</formula>
    </cfRule>
  </conditionalFormatting>
  <conditionalFormatting sqref="O11">
    <cfRule type="cellIs" dxfId="168" priority="367" operator="equal">
      <formula>"Extremo"</formula>
    </cfRule>
  </conditionalFormatting>
  <conditionalFormatting sqref="O11">
    <cfRule type="cellIs" dxfId="167" priority="368" operator="equal">
      <formula>"Alto"</formula>
    </cfRule>
  </conditionalFormatting>
  <conditionalFormatting sqref="O11">
    <cfRule type="cellIs" dxfId="166" priority="369" operator="equal">
      <formula>"Moderado"</formula>
    </cfRule>
  </conditionalFormatting>
  <conditionalFormatting sqref="O11">
    <cfRule type="cellIs" dxfId="165" priority="370" operator="equal">
      <formula>"Bajo"</formula>
    </cfRule>
  </conditionalFormatting>
  <conditionalFormatting sqref="Z11">
    <cfRule type="cellIs" dxfId="164" priority="371" operator="equal">
      <formula>"Muy Alta"</formula>
    </cfRule>
  </conditionalFormatting>
  <conditionalFormatting sqref="Z11">
    <cfRule type="cellIs" dxfId="163" priority="372" operator="equal">
      <formula>"Alta"</formula>
    </cfRule>
  </conditionalFormatting>
  <conditionalFormatting sqref="Z11">
    <cfRule type="cellIs" dxfId="162" priority="373" operator="equal">
      <formula>"Media"</formula>
    </cfRule>
  </conditionalFormatting>
  <conditionalFormatting sqref="Z11">
    <cfRule type="cellIs" dxfId="161" priority="374" operator="equal">
      <formula>"Baja"</formula>
    </cfRule>
  </conditionalFormatting>
  <conditionalFormatting sqref="Z11">
    <cfRule type="cellIs" dxfId="160" priority="375" operator="equal">
      <formula>"Muy Baja"</formula>
    </cfRule>
  </conditionalFormatting>
  <conditionalFormatting sqref="AD11">
    <cfRule type="cellIs" dxfId="159" priority="376" operator="equal">
      <formula>"Extremo"</formula>
    </cfRule>
  </conditionalFormatting>
  <conditionalFormatting sqref="AD11">
    <cfRule type="cellIs" dxfId="158" priority="377" operator="equal">
      <formula>"Alto"</formula>
    </cfRule>
  </conditionalFormatting>
  <conditionalFormatting sqref="AD11">
    <cfRule type="cellIs" dxfId="157" priority="378" operator="equal">
      <formula>"Moderado"</formula>
    </cfRule>
  </conditionalFormatting>
  <conditionalFormatting sqref="AD11">
    <cfRule type="cellIs" dxfId="156" priority="379" operator="equal">
      <formula>"Bajo"</formula>
    </cfRule>
  </conditionalFormatting>
  <conditionalFormatting sqref="L11">
    <cfRule type="containsText" dxfId="155" priority="380" operator="containsText" text="❌">
      <formula>NOT(ISERROR(SEARCH(("❌"),(L11))))</formula>
    </cfRule>
  </conditionalFormatting>
  <conditionalFormatting sqref="AB12">
    <cfRule type="cellIs" dxfId="154" priority="384" operator="equal">
      <formula>"Catastrófico"</formula>
    </cfRule>
  </conditionalFormatting>
  <conditionalFormatting sqref="AB12">
    <cfRule type="cellIs" dxfId="153" priority="385" operator="equal">
      <formula>"Mayor"</formula>
    </cfRule>
  </conditionalFormatting>
  <conditionalFormatting sqref="AB12">
    <cfRule type="cellIs" dxfId="152" priority="386" operator="equal">
      <formula>"Moderado"</formula>
    </cfRule>
  </conditionalFormatting>
  <conditionalFormatting sqref="AB12">
    <cfRule type="cellIs" dxfId="151" priority="387" operator="equal">
      <formula>"Menor"</formula>
    </cfRule>
  </conditionalFormatting>
  <conditionalFormatting sqref="AB12">
    <cfRule type="cellIs" dxfId="150" priority="388" operator="equal">
      <formula>"Leve"</formula>
    </cfRule>
  </conditionalFormatting>
  <conditionalFormatting sqref="I12">
    <cfRule type="cellIs" dxfId="149" priority="389" operator="equal">
      <formula>"Muy Alta"</formula>
    </cfRule>
  </conditionalFormatting>
  <conditionalFormatting sqref="I12">
    <cfRule type="cellIs" dxfId="148" priority="390" operator="equal">
      <formula>"Alta"</formula>
    </cfRule>
  </conditionalFormatting>
  <conditionalFormatting sqref="I12">
    <cfRule type="cellIs" dxfId="147" priority="391" operator="equal">
      <formula>"Media"</formula>
    </cfRule>
  </conditionalFormatting>
  <conditionalFormatting sqref="I12">
    <cfRule type="cellIs" dxfId="146" priority="392" operator="equal">
      <formula>"Baja"</formula>
    </cfRule>
  </conditionalFormatting>
  <conditionalFormatting sqref="I12">
    <cfRule type="cellIs" dxfId="145" priority="393" operator="equal">
      <formula>"Muy Baja"</formula>
    </cfRule>
  </conditionalFormatting>
  <conditionalFormatting sqref="M12">
    <cfRule type="cellIs" dxfId="144" priority="394" operator="equal">
      <formula>"Catastrófico"</formula>
    </cfRule>
  </conditionalFormatting>
  <conditionalFormatting sqref="M12">
    <cfRule type="cellIs" dxfId="143" priority="395" operator="equal">
      <formula>"Mayor"</formula>
    </cfRule>
  </conditionalFormatting>
  <conditionalFormatting sqref="M12">
    <cfRule type="cellIs" dxfId="142" priority="396" operator="equal">
      <formula>"Moderado"</formula>
    </cfRule>
  </conditionalFormatting>
  <conditionalFormatting sqref="M12">
    <cfRule type="cellIs" dxfId="141" priority="397" operator="equal">
      <formula>"Menor"</formula>
    </cfRule>
  </conditionalFormatting>
  <conditionalFormatting sqref="M12">
    <cfRule type="cellIs" dxfId="140" priority="398" operator="equal">
      <formula>"Leve"</formula>
    </cfRule>
  </conditionalFormatting>
  <conditionalFormatting sqref="O12">
    <cfRule type="cellIs" dxfId="139" priority="399" operator="equal">
      <formula>"Extremo"</formula>
    </cfRule>
  </conditionalFormatting>
  <conditionalFormatting sqref="O12">
    <cfRule type="cellIs" dxfId="138" priority="400" operator="equal">
      <formula>"Alto"</formula>
    </cfRule>
  </conditionalFormatting>
  <conditionalFormatting sqref="O12">
    <cfRule type="cellIs" dxfId="137" priority="401" operator="equal">
      <formula>"Moderado"</formula>
    </cfRule>
  </conditionalFormatting>
  <conditionalFormatting sqref="O12">
    <cfRule type="cellIs" dxfId="136" priority="402" operator="equal">
      <formula>"Bajo"</formula>
    </cfRule>
  </conditionalFormatting>
  <conditionalFormatting sqref="Z12">
    <cfRule type="cellIs" dxfId="135" priority="403" operator="equal">
      <formula>"Muy Alta"</formula>
    </cfRule>
  </conditionalFormatting>
  <conditionalFormatting sqref="Z12">
    <cfRule type="cellIs" dxfId="134" priority="404" operator="equal">
      <formula>"Alta"</formula>
    </cfRule>
  </conditionalFormatting>
  <conditionalFormatting sqref="Z12">
    <cfRule type="cellIs" dxfId="133" priority="405" operator="equal">
      <formula>"Media"</formula>
    </cfRule>
  </conditionalFormatting>
  <conditionalFormatting sqref="Z12">
    <cfRule type="cellIs" dxfId="132" priority="406" operator="equal">
      <formula>"Baja"</formula>
    </cfRule>
  </conditionalFormatting>
  <conditionalFormatting sqref="Z12">
    <cfRule type="cellIs" dxfId="131" priority="407" operator="equal">
      <formula>"Muy Baja"</formula>
    </cfRule>
  </conditionalFormatting>
  <conditionalFormatting sqref="AD12">
    <cfRule type="cellIs" dxfId="130" priority="408" operator="equal">
      <formula>"Extremo"</formula>
    </cfRule>
  </conditionalFormatting>
  <conditionalFormatting sqref="AD12">
    <cfRule type="cellIs" dxfId="129" priority="409" operator="equal">
      <formula>"Alto"</formula>
    </cfRule>
  </conditionalFormatting>
  <conditionalFormatting sqref="AD12">
    <cfRule type="cellIs" dxfId="128" priority="410" operator="equal">
      <formula>"Moderado"</formula>
    </cfRule>
  </conditionalFormatting>
  <conditionalFormatting sqref="AD12">
    <cfRule type="cellIs" dxfId="127" priority="411" operator="equal">
      <formula>"Bajo"</formula>
    </cfRule>
  </conditionalFormatting>
  <conditionalFormatting sqref="L12">
    <cfRule type="containsText" dxfId="126" priority="412" operator="containsText" text="❌">
      <formula>NOT(ISERROR(SEARCH(("❌"),(L12))))</formula>
    </cfRule>
  </conditionalFormatting>
  <conditionalFormatting sqref="AI11:AI57">
    <cfRule type="expression" dxfId="125" priority="416">
      <formula>OR(AND(YEAR(AI11)=YEAR(TODAY()), MONTH(AI11)+1=MONTH(TODAY())), AND(YEAR(AI11)+1=YEAR(TODAY()), MONTH(AI11)=12, MONTH(TODAY())=1))</formula>
    </cfRule>
  </conditionalFormatting>
  <conditionalFormatting sqref="AI11:AI57">
    <cfRule type="expression" dxfId="124" priority="417">
      <formula>OR(AND(YEAR(AI11)=YEAR(TODAY()), MONTH(AI11)+1=MONTH(TODAY())), AND(YEAR(AI11)+1=YEAR(TODAY()), MONTH(AI11)=12, MONTH(TODAY())=1))</formula>
    </cfRule>
  </conditionalFormatting>
  <conditionalFormatting sqref="AI11:AI57">
    <cfRule type="expression" dxfId="123" priority="418">
      <formula>OR(AND(YEAR(AI11)=YEAR(TODAY()), MONTH(AI11)+1=MONTH(TODAY())), AND(YEAR(AI11)+1=YEAR(TODAY()), MONTH(AI11)=12, MONTH(TODAY())=1))</formula>
    </cfRule>
  </conditionalFormatting>
  <conditionalFormatting sqref="M24">
    <cfRule type="cellIs" dxfId="122" priority="422" operator="equal">
      <formula>"Catastrófico"</formula>
    </cfRule>
  </conditionalFormatting>
  <conditionalFormatting sqref="M24">
    <cfRule type="cellIs" dxfId="121" priority="423" operator="equal">
      <formula>"Mayor"</formula>
    </cfRule>
  </conditionalFormatting>
  <conditionalFormatting sqref="M24">
    <cfRule type="cellIs" dxfId="120" priority="424" operator="equal">
      <formula>"Moderado"</formula>
    </cfRule>
  </conditionalFormatting>
  <conditionalFormatting sqref="M24">
    <cfRule type="cellIs" dxfId="119" priority="425" operator="equal">
      <formula>"Menor"</formula>
    </cfRule>
  </conditionalFormatting>
  <conditionalFormatting sqref="M24">
    <cfRule type="cellIs" dxfId="118" priority="426" operator="equal">
      <formula>"Leve"</formula>
    </cfRule>
  </conditionalFormatting>
  <conditionalFormatting sqref="O24">
    <cfRule type="cellIs" dxfId="117" priority="427" operator="equal">
      <formula>"Extremo"</formula>
    </cfRule>
  </conditionalFormatting>
  <conditionalFormatting sqref="O24">
    <cfRule type="cellIs" dxfId="116" priority="428" operator="equal">
      <formula>"Alto"</formula>
    </cfRule>
  </conditionalFormatting>
  <conditionalFormatting sqref="O24">
    <cfRule type="cellIs" dxfId="115" priority="429" operator="equal">
      <formula>"Moderado"</formula>
    </cfRule>
  </conditionalFormatting>
  <conditionalFormatting sqref="O24">
    <cfRule type="cellIs" dxfId="114" priority="430" operator="equal">
      <formula>"Bajo"</formula>
    </cfRule>
  </conditionalFormatting>
  <dataValidations xWindow="930" yWindow="622" count="1">
    <dataValidation type="list" allowBlank="1" showInputMessage="1" showErrorMessage="1" prompt=" - " sqref="B50">
      <formula1>$H$49</formula1>
    </dataValidation>
  </dataValidations>
  <hyperlinks>
    <hyperlink ref="Q51" r:id="rId1" location="gid=1130127983"/>
    <hyperlink ref="Q52" r:id="rId2" location="gid=1130127983"/>
  </hyperlinks>
  <pageMargins left="0.7" right="0.7" top="0.75" bottom="0.75" header="0" footer="0"/>
  <pageSetup orientation="portrait"/>
  <drawing r:id="rId3"/>
  <extLst>
    <ext xmlns:x14="http://schemas.microsoft.com/office/spreadsheetml/2009/9/main" uri="{CCE6A557-97BC-4b89-ADB6-D9C93CAAB3DF}">
      <x14:dataValidations xmlns:xm="http://schemas.microsoft.com/office/excel/2006/main" xWindow="930" yWindow="622" count="11">
        <x14:dataValidation type="list" allowBlank="1" showErrorMessage="1">
          <x14:formula1>
            <xm:f>'Opciones Tratamiento'!$B$2:$B$5</xm:f>
          </x14:formula1>
          <xm:sqref>AE11:AE57</xm:sqref>
        </x14:dataValidation>
        <x14:dataValidation type="list" allowBlank="1" showErrorMessage="1">
          <x14:formula1>
            <xm:f>'Opciones Tratamiento'!$E$2:$E$4</xm:f>
          </x14:formula1>
          <xm:sqref>C11:C13 C16:C17 C22 C24 C26 C29 C32 C35 C38 C41 C44:C46 C49:C52 C55:C57</xm:sqref>
        </x14:dataValidation>
        <x14:dataValidation type="list" allowBlank="1" showErrorMessage="1">
          <x14:formula1>
            <xm:f>'Tabla Valoración controles'!$D$4:$D$6</xm:f>
          </x14:formula1>
          <xm:sqref>S11:S57</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AH11:AH57</xm:sqref>
        </x14:dataValidation>
        <x14:dataValidation type="list" allowBlank="1" showErrorMessage="1">
          <x14:formula1>
            <xm:f>'Tabla Valoración controles'!$D$11:$D$12</xm:f>
          </x14:formula1>
          <xm:sqref>W11:W57</xm:sqref>
        </x14:dataValidation>
        <x14:dataValidation type="custom" allowBlank="1" showInputMessage="1" showErrorMessage="1" prompt="Recuerde que las acciones se generan bajo la medida de mitigar el riesgo">
          <x14:formula1>
            <xm:f>IF(OR(AE28='Opciones Tratamiento'!$B$2,AE28='Opciones Tratamiento'!$B$3,AE28='Opciones Tratamiento'!$B$4),ISBLANK(AE28),ISTEXT(AE28))</xm:f>
          </x14:formula1>
          <xm:sqref>AJ28</xm:sqref>
        </x14:dataValidation>
        <x14:dataValidation type="list" allowBlank="1" showErrorMessage="1">
          <x14:formula1>
            <xm:f>'Tabla Valoración controles'!$D$13:$D$14</xm:f>
          </x14:formula1>
          <xm:sqref>X11:X57</xm:sqref>
        </x14:dataValidation>
        <x14:dataValidation type="list" allowBlank="1" showErrorMessage="1">
          <x14:formula1>
            <xm:f>'Tabla Valoración controles'!$D$9:$D$10</xm:f>
          </x14:formula1>
          <xm:sqref>V11:V57</xm:sqref>
        </x14:dataValidation>
        <x14:dataValidation type="list" allowBlank="1" showErrorMessage="1">
          <x14:formula1>
            <xm:f>'Tabla Impacto'!$F$141:$F$152</xm:f>
          </x14:formula1>
          <xm:sqref>K11:K13 K16:K17 K22 K24 K26 K29 K32 K35 K38 K41 K44:K46 K49:K52 K55:K57</xm:sqref>
        </x14:dataValidation>
        <x14:dataValidation type="list" allowBlank="1" showErrorMessage="1">
          <x14:formula1>
            <xm:f>'Tabla Valoración controles'!$D$7:$D$8</xm:f>
          </x14:formula1>
          <xm:sqref>T11:T57</xm:sqref>
        </x14:dataValidation>
        <x14:dataValidation type="list" allowBlank="1" showErrorMessage="1">
          <x14:formula1>
            <xm:f>'Opciones Tratamiento'!$B$13:$B$21</xm:f>
          </x14:formula1>
          <xm:sqref>G11:G13 G16:G17 G22 G24 G26 G29 G32 G35 G38 G41 G44:G46 G49:G52 G55:G57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999"/>
  <sheetViews>
    <sheetView zoomScale="70" zoomScaleNormal="70" workbookViewId="0">
      <selection sqref="A1:B4"/>
    </sheetView>
  </sheetViews>
  <sheetFormatPr baseColWidth="10" defaultColWidth="14.42578125" defaultRowHeight="15" customHeight="1"/>
  <cols>
    <col min="1" max="1" width="4" customWidth="1"/>
    <col min="2" max="2" width="26.7109375" customWidth="1"/>
    <col min="3" max="3" width="17.42578125" customWidth="1"/>
    <col min="4" max="4" width="38.85546875" customWidth="1"/>
    <col min="5" max="5" width="33.28515625" customWidth="1"/>
    <col min="6" max="6" width="78.7109375" customWidth="1"/>
    <col min="7" max="7" width="19" customWidth="1"/>
    <col min="8" max="8" width="17.85546875" customWidth="1"/>
    <col min="9" max="9" width="16.5703125" customWidth="1"/>
    <col min="10" max="29" width="12.140625" customWidth="1"/>
    <col min="30" max="30" width="17.7109375" customWidth="1"/>
    <col min="31" max="31" width="27.28515625" customWidth="1"/>
    <col min="32" max="32" width="30.5703125" customWidth="1"/>
    <col min="33" max="33" width="17.5703125" customWidth="1"/>
    <col min="34" max="34" width="7.42578125" customWidth="1"/>
    <col min="35" max="35" width="16" customWidth="1"/>
    <col min="36" max="36" width="5.85546875" customWidth="1"/>
    <col min="37" max="37" width="63.28515625"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109.42578125" customWidth="1"/>
    <col min="53" max="55" width="18.85546875" customWidth="1"/>
    <col min="56" max="56" width="46.5703125" customWidth="1"/>
    <col min="57" max="57" width="4.140625" customWidth="1"/>
    <col min="58" max="58" width="54.140625" customWidth="1"/>
    <col min="59" max="59" width="4.140625" customWidth="1"/>
    <col min="60" max="60" width="60.140625" customWidth="1"/>
    <col min="61" max="61" width="4.140625" customWidth="1"/>
    <col min="62" max="62" width="62.7109375" customWidth="1"/>
    <col min="63" max="63" width="127.28515625" customWidth="1"/>
    <col min="64" max="64" width="36.42578125" customWidth="1"/>
    <col min="65" max="65" width="45.28515625" customWidth="1"/>
    <col min="66" max="66" width="36" customWidth="1"/>
    <col min="67" max="74" width="28.5703125" customWidth="1"/>
  </cols>
  <sheetData>
    <row r="1" spans="1:74" ht="12.75" customHeight="1">
      <c r="A1" s="433"/>
      <c r="B1" s="434"/>
      <c r="C1" s="436" t="s">
        <v>33</v>
      </c>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34"/>
      <c r="BH1" s="437" t="s">
        <v>34</v>
      </c>
      <c r="BI1" s="438"/>
      <c r="BJ1" s="398"/>
      <c r="BK1" s="31"/>
      <c r="BL1" s="31"/>
      <c r="BM1" s="31"/>
      <c r="BN1" s="32"/>
    </row>
    <row r="2" spans="1:74" ht="12.75" customHeight="1">
      <c r="A2" s="435"/>
      <c r="B2" s="402"/>
      <c r="C2" s="435"/>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402"/>
      <c r="BH2" s="439" t="s">
        <v>35</v>
      </c>
      <c r="BI2" s="438"/>
      <c r="BJ2" s="398"/>
      <c r="BK2" s="31"/>
      <c r="BL2" s="31"/>
      <c r="BM2" s="31"/>
      <c r="BN2" s="32"/>
    </row>
    <row r="3" spans="1:74" ht="12.75" customHeight="1">
      <c r="A3" s="435"/>
      <c r="B3" s="402"/>
      <c r="C3" s="435"/>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402"/>
      <c r="BH3" s="437" t="s">
        <v>381</v>
      </c>
      <c r="BI3" s="438"/>
      <c r="BJ3" s="398"/>
      <c r="BK3" s="31"/>
      <c r="BL3" s="31"/>
      <c r="BM3" s="31"/>
      <c r="BN3" s="32"/>
    </row>
    <row r="4" spans="1:74" ht="12.75" customHeight="1">
      <c r="A4" s="409"/>
      <c r="B4" s="404"/>
      <c r="C4" s="409"/>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04"/>
      <c r="BH4" s="437" t="s">
        <v>37</v>
      </c>
      <c r="BI4" s="438"/>
      <c r="BJ4" s="398"/>
      <c r="BK4" s="31"/>
      <c r="BL4" s="31"/>
      <c r="BM4" s="31"/>
      <c r="BN4" s="32"/>
    </row>
    <row r="5" spans="1:74" ht="24" customHeight="1">
      <c r="A5" s="440" t="s">
        <v>382</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398"/>
      <c r="BK5" s="31"/>
      <c r="BL5" s="31"/>
      <c r="BM5" s="31"/>
      <c r="BN5" s="32"/>
    </row>
    <row r="6" spans="1:74" ht="23.25" customHeight="1">
      <c r="A6" s="441" t="s">
        <v>38</v>
      </c>
      <c r="B6" s="398"/>
      <c r="C6" s="442" t="s">
        <v>39</v>
      </c>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398"/>
      <c r="BK6" s="31"/>
      <c r="BL6" s="31"/>
      <c r="BM6" s="31"/>
      <c r="BN6" s="32"/>
    </row>
    <row r="7" spans="1:74" ht="25.5" customHeight="1">
      <c r="A7" s="441" t="s">
        <v>40</v>
      </c>
      <c r="B7" s="398"/>
      <c r="C7" s="442" t="s">
        <v>383</v>
      </c>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43"/>
      <c r="BK7" s="444" t="s">
        <v>46</v>
      </c>
      <c r="BL7" s="445"/>
      <c r="BM7" s="445"/>
      <c r="BN7" s="446"/>
      <c r="BO7" s="447" t="s">
        <v>47</v>
      </c>
      <c r="BP7" s="438"/>
      <c r="BQ7" s="438"/>
      <c r="BR7" s="398"/>
      <c r="BS7" s="448" t="s">
        <v>48</v>
      </c>
      <c r="BT7" s="438"/>
      <c r="BU7" s="438"/>
      <c r="BV7" s="398"/>
    </row>
    <row r="8" spans="1:74" ht="60" customHeight="1">
      <c r="A8" s="441" t="s">
        <v>42</v>
      </c>
      <c r="B8" s="398"/>
      <c r="C8" s="442" t="s">
        <v>43</v>
      </c>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c r="BD8" s="438"/>
      <c r="BE8" s="438"/>
      <c r="BF8" s="438"/>
      <c r="BG8" s="438"/>
      <c r="BH8" s="438"/>
      <c r="BI8" s="438"/>
      <c r="BJ8" s="443"/>
      <c r="BK8" s="457" t="s">
        <v>80</v>
      </c>
      <c r="BL8" s="398"/>
      <c r="BM8" s="39" t="s">
        <v>81</v>
      </c>
      <c r="BN8" s="157" t="s">
        <v>82</v>
      </c>
      <c r="BO8" s="423" t="s">
        <v>47</v>
      </c>
      <c r="BP8" s="424"/>
      <c r="BQ8" s="41" t="s">
        <v>81</v>
      </c>
      <c r="BR8" s="42" t="s">
        <v>82</v>
      </c>
      <c r="BS8" s="458" t="s">
        <v>83</v>
      </c>
      <c r="BT8" s="424"/>
      <c r="BU8" s="43" t="s">
        <v>81</v>
      </c>
      <c r="BV8" s="44" t="s">
        <v>84</v>
      </c>
    </row>
    <row r="9" spans="1:74" ht="66.75" customHeight="1" thickBot="1">
      <c r="A9" s="441" t="s">
        <v>44</v>
      </c>
      <c r="B9" s="398"/>
      <c r="C9" s="442" t="s">
        <v>384</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43"/>
      <c r="BK9" s="158" t="s">
        <v>93</v>
      </c>
      <c r="BL9" s="159" t="s">
        <v>94</v>
      </c>
      <c r="BM9" s="159" t="s">
        <v>93</v>
      </c>
      <c r="BN9" s="160" t="s">
        <v>93</v>
      </c>
      <c r="BO9" s="48" t="s">
        <v>93</v>
      </c>
      <c r="BP9" s="49" t="s">
        <v>94</v>
      </c>
      <c r="BQ9" s="50" t="s">
        <v>93</v>
      </c>
      <c r="BR9" s="51" t="s">
        <v>93</v>
      </c>
      <c r="BS9" s="52" t="s">
        <v>93</v>
      </c>
      <c r="BT9" s="53" t="s">
        <v>94</v>
      </c>
      <c r="BU9" s="54" t="s">
        <v>93</v>
      </c>
      <c r="BV9" s="55" t="s">
        <v>93</v>
      </c>
    </row>
    <row r="10" spans="1:74" ht="19.5" customHeight="1" thickBot="1">
      <c r="A10" s="449"/>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161"/>
      <c r="BL10" s="162"/>
      <c r="BM10" s="162"/>
      <c r="BN10" s="358"/>
      <c r="BO10" s="364"/>
      <c r="BP10" s="365"/>
      <c r="BQ10" s="365"/>
      <c r="BR10" s="365"/>
      <c r="BS10" s="365"/>
      <c r="BT10" s="365"/>
      <c r="BU10" s="365"/>
      <c r="BV10" s="366"/>
    </row>
    <row r="11" spans="1:74" ht="41.25" customHeight="1">
      <c r="A11" s="35" t="s">
        <v>49</v>
      </c>
      <c r="B11" s="36" t="s">
        <v>50</v>
      </c>
      <c r="C11" s="37" t="s">
        <v>51</v>
      </c>
      <c r="D11" s="36" t="s">
        <v>385</v>
      </c>
      <c r="E11" s="36" t="s">
        <v>386</v>
      </c>
      <c r="F11" s="37" t="s">
        <v>54</v>
      </c>
      <c r="G11" s="36" t="s">
        <v>55</v>
      </c>
      <c r="H11" s="36" t="s">
        <v>56</v>
      </c>
      <c r="I11" s="36" t="s">
        <v>57</v>
      </c>
      <c r="J11" s="37" t="s">
        <v>58</v>
      </c>
      <c r="K11" s="450" t="s">
        <v>387</v>
      </c>
      <c r="L11" s="451"/>
      <c r="M11" s="451"/>
      <c r="N11" s="451"/>
      <c r="O11" s="451"/>
      <c r="P11" s="451"/>
      <c r="Q11" s="451"/>
      <c r="R11" s="451"/>
      <c r="S11" s="451"/>
      <c r="T11" s="451"/>
      <c r="U11" s="451"/>
      <c r="V11" s="451"/>
      <c r="W11" s="451"/>
      <c r="X11" s="451"/>
      <c r="Y11" s="451"/>
      <c r="Z11" s="451"/>
      <c r="AA11" s="451"/>
      <c r="AB11" s="451"/>
      <c r="AC11" s="452"/>
      <c r="AD11" s="163" t="s">
        <v>388</v>
      </c>
      <c r="AE11" s="36" t="s">
        <v>61</v>
      </c>
      <c r="AF11" s="36" t="s">
        <v>60</v>
      </c>
      <c r="AG11" s="36" t="s">
        <v>61</v>
      </c>
      <c r="AH11" s="37" t="s">
        <v>58</v>
      </c>
      <c r="AI11" s="36" t="s">
        <v>62</v>
      </c>
      <c r="AJ11" s="38" t="s">
        <v>63</v>
      </c>
      <c r="AK11" s="164" t="s">
        <v>64</v>
      </c>
      <c r="AL11" s="36" t="s">
        <v>65</v>
      </c>
      <c r="AM11" s="453" t="s">
        <v>66</v>
      </c>
      <c r="AN11" s="438"/>
      <c r="AO11" s="438"/>
      <c r="AP11" s="438"/>
      <c r="AQ11" s="438"/>
      <c r="AR11" s="398"/>
      <c r="AS11" s="38" t="s">
        <v>67</v>
      </c>
      <c r="AT11" s="38" t="s">
        <v>68</v>
      </c>
      <c r="AU11" s="38" t="s">
        <v>58</v>
      </c>
      <c r="AV11" s="38" t="s">
        <v>69</v>
      </c>
      <c r="AW11" s="38" t="s">
        <v>58</v>
      </c>
      <c r="AX11" s="38" t="s">
        <v>70</v>
      </c>
      <c r="AY11" s="38" t="s">
        <v>71</v>
      </c>
      <c r="AZ11" s="165" t="s">
        <v>72</v>
      </c>
      <c r="BA11" s="165" t="s">
        <v>73</v>
      </c>
      <c r="BB11" s="36" t="s">
        <v>74</v>
      </c>
      <c r="BC11" s="36" t="s">
        <v>389</v>
      </c>
      <c r="BD11" s="36" t="s">
        <v>76</v>
      </c>
      <c r="BE11" s="454" t="s">
        <v>77</v>
      </c>
      <c r="BF11" s="398"/>
      <c r="BG11" s="455" t="s">
        <v>78</v>
      </c>
      <c r="BH11" s="398"/>
      <c r="BI11" s="456" t="s">
        <v>390</v>
      </c>
      <c r="BJ11" s="443"/>
      <c r="BK11" s="166"/>
      <c r="BL11" s="45"/>
      <c r="BM11" s="45"/>
      <c r="BN11" s="359"/>
      <c r="BO11" s="367"/>
      <c r="BP11" s="363"/>
      <c r="BQ11" s="363"/>
      <c r="BR11" s="363"/>
      <c r="BS11" s="363"/>
      <c r="BT11" s="363"/>
      <c r="BU11" s="363"/>
      <c r="BV11" s="368"/>
    </row>
    <row r="12" spans="1:74" ht="35.25" customHeight="1">
      <c r="A12" s="45"/>
      <c r="B12" s="45"/>
      <c r="C12" s="45"/>
      <c r="D12" s="45"/>
      <c r="E12" s="45"/>
      <c r="F12" s="45"/>
      <c r="G12" s="45"/>
      <c r="H12" s="45"/>
      <c r="I12" s="45"/>
      <c r="J12" s="45"/>
      <c r="K12" s="167" t="s">
        <v>391</v>
      </c>
      <c r="L12" s="167" t="s">
        <v>392</v>
      </c>
      <c r="M12" s="167" t="s">
        <v>393</v>
      </c>
      <c r="N12" s="167" t="s">
        <v>394</v>
      </c>
      <c r="O12" s="167" t="s">
        <v>395</v>
      </c>
      <c r="P12" s="167" t="s">
        <v>396</v>
      </c>
      <c r="Q12" s="167" t="s">
        <v>397</v>
      </c>
      <c r="R12" s="167" t="s">
        <v>398</v>
      </c>
      <c r="S12" s="167" t="s">
        <v>399</v>
      </c>
      <c r="T12" s="167" t="s">
        <v>400</v>
      </c>
      <c r="U12" s="167" t="s">
        <v>401</v>
      </c>
      <c r="V12" s="167" t="s">
        <v>402</v>
      </c>
      <c r="W12" s="167" t="s">
        <v>403</v>
      </c>
      <c r="X12" s="167" t="s">
        <v>404</v>
      </c>
      <c r="Y12" s="167" t="s">
        <v>405</v>
      </c>
      <c r="Z12" s="167" t="s">
        <v>406</v>
      </c>
      <c r="AA12" s="167" t="s">
        <v>407</v>
      </c>
      <c r="AB12" s="167" t="s">
        <v>408</v>
      </c>
      <c r="AC12" s="163" t="s">
        <v>409</v>
      </c>
      <c r="AD12" s="168"/>
      <c r="AE12" s="45"/>
      <c r="AF12" s="45"/>
      <c r="AG12" s="45"/>
      <c r="AH12" s="45"/>
      <c r="AI12" s="45"/>
      <c r="AJ12" s="45"/>
      <c r="AK12" s="45"/>
      <c r="AL12" s="45"/>
      <c r="AM12" s="169" t="s">
        <v>85</v>
      </c>
      <c r="AN12" s="169" t="s">
        <v>86</v>
      </c>
      <c r="AO12" s="169" t="s">
        <v>87</v>
      </c>
      <c r="AP12" s="169" t="s">
        <v>88</v>
      </c>
      <c r="AQ12" s="169" t="s">
        <v>89</v>
      </c>
      <c r="AR12" s="169" t="s">
        <v>90</v>
      </c>
      <c r="AS12" s="45"/>
      <c r="AT12" s="45"/>
      <c r="AU12" s="45"/>
      <c r="AV12" s="45"/>
      <c r="AW12" s="45"/>
      <c r="AX12" s="45"/>
      <c r="AY12" s="45"/>
      <c r="AZ12" s="170"/>
      <c r="BA12" s="171"/>
      <c r="BB12" s="172"/>
      <c r="BC12" s="172"/>
      <c r="BD12" s="45"/>
      <c r="BE12" s="173" t="s">
        <v>91</v>
      </c>
      <c r="BF12" s="174" t="s">
        <v>92</v>
      </c>
      <c r="BG12" s="173" t="s">
        <v>91</v>
      </c>
      <c r="BH12" s="174" t="s">
        <v>92</v>
      </c>
      <c r="BI12" s="173" t="s">
        <v>91</v>
      </c>
      <c r="BJ12" s="175" t="s">
        <v>92</v>
      </c>
      <c r="BK12" s="176"/>
      <c r="BL12" s="85"/>
      <c r="BM12" s="85"/>
      <c r="BN12" s="360"/>
      <c r="BO12" s="367"/>
      <c r="BP12" s="363"/>
      <c r="BQ12" s="363"/>
      <c r="BR12" s="363"/>
      <c r="BS12" s="363"/>
      <c r="BT12" s="363"/>
      <c r="BU12" s="363"/>
      <c r="BV12" s="368"/>
    </row>
    <row r="13" spans="1:74" ht="189.75" customHeight="1">
      <c r="A13" s="58">
        <v>1</v>
      </c>
      <c r="B13" s="57" t="s">
        <v>121</v>
      </c>
      <c r="C13" s="57" t="s">
        <v>122</v>
      </c>
      <c r="D13" s="57" t="s">
        <v>410</v>
      </c>
      <c r="E13" s="57" t="s">
        <v>411</v>
      </c>
      <c r="F13" s="57" t="s">
        <v>412</v>
      </c>
      <c r="G13" s="57" t="s">
        <v>15</v>
      </c>
      <c r="H13" s="58">
        <v>500</v>
      </c>
      <c r="I13" s="59" t="str">
        <f>IF(H13&lt;=0,"",IF(H13&lt;=2,"Muy Baja",IF(H13&lt;=24,"Baja",IF(H13&lt;=500,"Media",IF(H13&lt;=5000,"Alta","Muy Alta")))))</f>
        <v>Media</v>
      </c>
      <c r="J13" s="60">
        <f>IF(I13="","",IF(I13="Muy Baja",0.2,IF(I13="Baja",0.4,IF(I13="Media",0.6,IF(I13="Alta",0.8,IF(I13="Muy Alta",1,))))))</f>
        <v>0.6</v>
      </c>
      <c r="K13" s="102" t="s">
        <v>413</v>
      </c>
      <c r="L13" s="102" t="s">
        <v>414</v>
      </c>
      <c r="M13" s="102" t="s">
        <v>414</v>
      </c>
      <c r="N13" s="102" t="s">
        <v>414</v>
      </c>
      <c r="O13" s="102" t="s">
        <v>413</v>
      </c>
      <c r="P13" s="102" t="s">
        <v>414</v>
      </c>
      <c r="Q13" s="102" t="s">
        <v>413</v>
      </c>
      <c r="R13" s="102" t="s">
        <v>414</v>
      </c>
      <c r="S13" s="102" t="s">
        <v>414</v>
      </c>
      <c r="T13" s="102" t="s">
        <v>413</v>
      </c>
      <c r="U13" s="102" t="s">
        <v>413</v>
      </c>
      <c r="V13" s="102" t="s">
        <v>413</v>
      </c>
      <c r="W13" s="102" t="s">
        <v>414</v>
      </c>
      <c r="X13" s="102" t="s">
        <v>413</v>
      </c>
      <c r="Y13" s="102" t="s">
        <v>413</v>
      </c>
      <c r="Z13" s="102" t="s">
        <v>414</v>
      </c>
      <c r="AA13" s="102" t="s">
        <v>413</v>
      </c>
      <c r="AB13" s="102" t="s">
        <v>414</v>
      </c>
      <c r="AC13" s="177">
        <f>COUNTIF(K13:AB15,"Si")</f>
        <v>9</v>
      </c>
      <c r="AD13" s="102" t="str">
        <f>IF(AC13&lt;=5,"Moderado",IF(AND(AC13&gt;=6,AC13&lt;=11),"Mayor",IF(AND(AC13&gt;=12,AC13&lt;=18),"Catastrofico")))</f>
        <v>Mayor</v>
      </c>
      <c r="AE13" s="60" t="s">
        <v>367</v>
      </c>
      <c r="AF13" s="102" t="str">
        <f>IF(NOT(ISERROR(MATCH(AE13,'[1]Tabla Impacto'!$B$152:$B$154,0))),'[1]Tabla Impacto'!$F$154&amp;"Por favor no seleccionar los criterios de impacto(Afectación Económica o presupuestal y Pérdida Reputacional)",AE13)</f>
        <v xml:space="preserve">     El riesgo afecta la imagen de alguna área de la organización</v>
      </c>
      <c r="AG13" s="59" t="str">
        <f>IF(OR(AF13='[1]Tabla Impacto'!$C$11,AF13='[1]Tabla Impacto'!$D$11),"Leve",IF(OR(AF13='[1]Tabla Impacto'!$C$12,AF13='[1]Tabla Impacto'!$D$12),"Menor",IF(OR(AF13='[1]Tabla Impacto'!$C$13,AF13='[1]Tabla Impacto'!$D$13),"Moderado",IF(OR(#REF!='[1]Tabla Impacto'!$C$14,AF13='[1]Tabla Impacto'!$D$14),"Mayor",IF(OR(AF13='[1]Tabla Impacto'!$C$15,#REF!='[1]Tabla Impacto'!$D$15),"Catastrófico","")))))</f>
        <v>Leve</v>
      </c>
      <c r="AH13" s="60">
        <f>IF(AG13="","",IF(AG13="Leve",0.2,IF(AG13="Menor",0.4,IF(AG13="Moderado",0.6,IF(AG13="Mayor",0.8,IF(AG13="Catastrófico",1,))))))</f>
        <v>0.2</v>
      </c>
      <c r="AI13" s="61" t="str">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Moderado</v>
      </c>
      <c r="AJ13" s="58">
        <v>1</v>
      </c>
      <c r="AK13" s="178" t="s">
        <v>415</v>
      </c>
      <c r="AL13" s="58" t="str">
        <f t="shared" ref="AL13:AL32" si="0">IF(OR(AM13="Preventivo",AM13="Detectivo"),"Probabilidad",IF(AM13="Correctivo","Impacto",""))</f>
        <v>Probabilidad</v>
      </c>
      <c r="AM13" s="63" t="s">
        <v>103</v>
      </c>
      <c r="AN13" s="63" t="s">
        <v>104</v>
      </c>
      <c r="AO13" s="64" t="str">
        <f t="shared" ref="AO13:AO32" si="1">IF(AND(AM13="Preventivo",AN13="Automático"),"50%",IF(AND(AM13="Preventivo",AN13="Manual"),"40%",IF(AND(AM13="Detectivo",AN13="Automático"),"40%",IF(AND(AM13="Detectivo",AN13="Manual"),"30%",IF(AND(AM13="Correctivo",AN13="Automático"),"35%",IF(AND(AM13="Correctivo",AN13="Manual"),"25%",""))))))</f>
        <v>40%</v>
      </c>
      <c r="AP13" s="63" t="s">
        <v>105</v>
      </c>
      <c r="AQ13" s="63" t="s">
        <v>106</v>
      </c>
      <c r="AR13" s="63" t="s">
        <v>107</v>
      </c>
      <c r="AS13" s="65">
        <f t="shared" ref="AS13:AS32" si="2">IFERROR(IF(AL13="Probabilidad",(J13-(+J13*AO13)),IF(R13="Impacto",J13,"")),"")</f>
        <v>0.36</v>
      </c>
      <c r="AT13" s="66" t="str">
        <f t="shared" ref="AT13:AT32" si="3">IFERROR(IF(AS13="","",IF(AS13&lt;=0.2,"Muy Baja",IF(AS13&lt;=0.4,"Baja",IF(AS13&lt;=0.6,"Media",IF(AS13&lt;=0.8,"Alta","Muy Alta"))))),"")</f>
        <v>Baja</v>
      </c>
      <c r="AU13" s="64">
        <f t="shared" ref="AU13:AU32" si="4">+AS13</f>
        <v>0.36</v>
      </c>
      <c r="AV13" s="66" t="str">
        <f t="shared" ref="AV13:AV32" si="5">IFERROR(IF(AW13="","",IF(AW13&lt;=0.2,"Leve",IF(AW13&lt;=0.4,"Menor",IF(AW13&lt;=0.6,"Moderado",IF(AW13&lt;=0.8,"Mayor","Catastrófico"))))),"")</f>
        <v>Leve</v>
      </c>
      <c r="AW13" s="64">
        <f t="shared" ref="AW13:AW32" si="6">IFERROR(IF(AL13="Impacto",(AH13-(+AH13*AO13)),IF(AL13="Probabilidad",AH13,"")),"")</f>
        <v>0.2</v>
      </c>
      <c r="AX13" s="67" t="str">
        <f t="shared" ref="AX13:AX32" si="7">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Bajo</v>
      </c>
      <c r="AY13" s="63" t="s">
        <v>108</v>
      </c>
      <c r="AZ13" s="78" t="s">
        <v>415</v>
      </c>
      <c r="BA13" s="58" t="s">
        <v>193</v>
      </c>
      <c r="BB13" s="179">
        <v>45017</v>
      </c>
      <c r="BC13" s="180">
        <v>45261</v>
      </c>
      <c r="BD13" s="82" t="s">
        <v>416</v>
      </c>
      <c r="BE13" s="181">
        <v>1</v>
      </c>
      <c r="BF13" s="89" t="s">
        <v>417</v>
      </c>
      <c r="BG13" s="181">
        <v>1</v>
      </c>
      <c r="BH13" s="181" t="s">
        <v>418</v>
      </c>
      <c r="BI13" s="181">
        <v>1</v>
      </c>
      <c r="BJ13" s="182" t="s">
        <v>419</v>
      </c>
      <c r="BK13" s="183"/>
      <c r="BL13" s="184"/>
      <c r="BM13" s="75"/>
      <c r="BN13" s="303"/>
      <c r="BO13" s="367"/>
      <c r="BP13" s="363"/>
      <c r="BQ13" s="363"/>
      <c r="BR13" s="363"/>
      <c r="BS13" s="363"/>
      <c r="BT13" s="363"/>
      <c r="BU13" s="363"/>
      <c r="BV13" s="368"/>
    </row>
    <row r="14" spans="1:74" ht="190.5" customHeight="1">
      <c r="A14" s="58"/>
      <c r="B14" s="57"/>
      <c r="C14" s="57"/>
      <c r="D14" s="57"/>
      <c r="E14" s="57"/>
      <c r="F14" s="57"/>
      <c r="G14" s="57"/>
      <c r="H14" s="58"/>
      <c r="I14" s="59"/>
      <c r="J14" s="60"/>
      <c r="K14" s="185"/>
      <c r="L14" s="185"/>
      <c r="M14" s="185"/>
      <c r="N14" s="185"/>
      <c r="O14" s="185"/>
      <c r="P14" s="185"/>
      <c r="Q14" s="185"/>
      <c r="R14" s="185"/>
      <c r="S14" s="185"/>
      <c r="T14" s="185"/>
      <c r="U14" s="185"/>
      <c r="V14" s="185"/>
      <c r="W14" s="185"/>
      <c r="X14" s="185"/>
      <c r="Y14" s="185"/>
      <c r="Z14" s="185"/>
      <c r="AA14" s="185"/>
      <c r="AB14" s="185"/>
      <c r="AC14" s="186"/>
      <c r="AD14" s="185"/>
      <c r="AE14" s="60"/>
      <c r="AF14" s="185"/>
      <c r="AG14" s="59"/>
      <c r="AH14" s="60"/>
      <c r="AI14" s="61"/>
      <c r="AJ14" s="58">
        <v>2</v>
      </c>
      <c r="AK14" s="187" t="s">
        <v>420</v>
      </c>
      <c r="AL14" s="58" t="str">
        <f t="shared" si="0"/>
        <v>Probabilidad</v>
      </c>
      <c r="AM14" s="63" t="s">
        <v>103</v>
      </c>
      <c r="AN14" s="63" t="s">
        <v>104</v>
      </c>
      <c r="AO14" s="64" t="str">
        <f t="shared" si="1"/>
        <v>40%</v>
      </c>
      <c r="AP14" s="63" t="s">
        <v>105</v>
      </c>
      <c r="AQ14" s="63" t="s">
        <v>106</v>
      </c>
      <c r="AR14" s="63" t="s">
        <v>107</v>
      </c>
      <c r="AS14" s="65">
        <f t="shared" si="2"/>
        <v>0</v>
      </c>
      <c r="AT14" s="66" t="str">
        <f t="shared" si="3"/>
        <v>Muy Baja</v>
      </c>
      <c r="AU14" s="64">
        <f t="shared" si="4"/>
        <v>0</v>
      </c>
      <c r="AV14" s="66" t="str">
        <f t="shared" si="5"/>
        <v>Leve</v>
      </c>
      <c r="AW14" s="64">
        <f t="shared" si="6"/>
        <v>0</v>
      </c>
      <c r="AX14" s="67" t="str">
        <f t="shared" si="7"/>
        <v>Bajo</v>
      </c>
      <c r="AY14" s="63" t="s">
        <v>108</v>
      </c>
      <c r="AZ14" s="78" t="s">
        <v>421</v>
      </c>
      <c r="BA14" s="58" t="s">
        <v>110</v>
      </c>
      <c r="BB14" s="179">
        <v>45017</v>
      </c>
      <c r="BC14" s="180">
        <v>45261</v>
      </c>
      <c r="BD14" s="82" t="s">
        <v>422</v>
      </c>
      <c r="BE14" s="58">
        <v>2</v>
      </c>
      <c r="BF14" s="89" t="s">
        <v>138</v>
      </c>
      <c r="BG14" s="58">
        <v>2</v>
      </c>
      <c r="BH14" s="181" t="s">
        <v>418</v>
      </c>
      <c r="BI14" s="58">
        <v>2</v>
      </c>
      <c r="BJ14" s="182" t="s">
        <v>419</v>
      </c>
      <c r="BK14" s="71"/>
      <c r="BL14" s="71"/>
      <c r="BM14" s="75"/>
      <c r="BN14" s="303"/>
      <c r="BO14" s="367"/>
      <c r="BP14" s="363"/>
      <c r="BQ14" s="363"/>
      <c r="BR14" s="363"/>
      <c r="BS14" s="363"/>
      <c r="BT14" s="363"/>
      <c r="BU14" s="363"/>
      <c r="BV14" s="368"/>
    </row>
    <row r="15" spans="1:74" ht="201" customHeight="1">
      <c r="A15" s="58"/>
      <c r="B15" s="57"/>
      <c r="C15" s="57"/>
      <c r="D15" s="57"/>
      <c r="E15" s="57"/>
      <c r="F15" s="57"/>
      <c r="G15" s="57"/>
      <c r="H15" s="58"/>
      <c r="I15" s="59"/>
      <c r="J15" s="60"/>
      <c r="K15" s="188"/>
      <c r="L15" s="188"/>
      <c r="M15" s="188"/>
      <c r="N15" s="188"/>
      <c r="O15" s="188"/>
      <c r="P15" s="188"/>
      <c r="Q15" s="188"/>
      <c r="R15" s="188"/>
      <c r="S15" s="188"/>
      <c r="T15" s="188"/>
      <c r="U15" s="188"/>
      <c r="V15" s="188"/>
      <c r="W15" s="188"/>
      <c r="X15" s="188"/>
      <c r="Y15" s="188"/>
      <c r="Z15" s="188"/>
      <c r="AA15" s="188"/>
      <c r="AB15" s="188"/>
      <c r="AC15" s="189"/>
      <c r="AD15" s="188"/>
      <c r="AE15" s="60"/>
      <c r="AF15" s="188"/>
      <c r="AG15" s="59"/>
      <c r="AH15" s="60"/>
      <c r="AI15" s="61"/>
      <c r="AJ15" s="58">
        <v>2</v>
      </c>
      <c r="AK15" s="187" t="s">
        <v>423</v>
      </c>
      <c r="AL15" s="58" t="str">
        <f t="shared" si="0"/>
        <v>Probabilidad</v>
      </c>
      <c r="AM15" s="63" t="s">
        <v>103</v>
      </c>
      <c r="AN15" s="63" t="s">
        <v>104</v>
      </c>
      <c r="AO15" s="64" t="str">
        <f t="shared" si="1"/>
        <v>40%</v>
      </c>
      <c r="AP15" s="63" t="s">
        <v>105</v>
      </c>
      <c r="AQ15" s="63" t="s">
        <v>106</v>
      </c>
      <c r="AR15" s="63" t="s">
        <v>107</v>
      </c>
      <c r="AS15" s="65">
        <f t="shared" si="2"/>
        <v>0</v>
      </c>
      <c r="AT15" s="66" t="str">
        <f t="shared" si="3"/>
        <v>Muy Baja</v>
      </c>
      <c r="AU15" s="64">
        <f t="shared" si="4"/>
        <v>0</v>
      </c>
      <c r="AV15" s="66" t="str">
        <f t="shared" si="5"/>
        <v>Leve</v>
      </c>
      <c r="AW15" s="64">
        <f t="shared" si="6"/>
        <v>0</v>
      </c>
      <c r="AX15" s="67" t="str">
        <f t="shared" si="7"/>
        <v>Bajo</v>
      </c>
      <c r="AY15" s="63" t="s">
        <v>108</v>
      </c>
      <c r="AZ15" s="78" t="s">
        <v>424</v>
      </c>
      <c r="BA15" s="58" t="s">
        <v>193</v>
      </c>
      <c r="BB15" s="179">
        <v>45017</v>
      </c>
      <c r="BC15" s="180">
        <v>45261</v>
      </c>
      <c r="BD15" s="82" t="s">
        <v>425</v>
      </c>
      <c r="BE15" s="58">
        <v>3</v>
      </c>
      <c r="BF15" s="89" t="s">
        <v>138</v>
      </c>
      <c r="BG15" s="58">
        <v>3</v>
      </c>
      <c r="BH15" s="181" t="s">
        <v>418</v>
      </c>
      <c r="BI15" s="58">
        <v>3</v>
      </c>
      <c r="BJ15" s="182" t="s">
        <v>419</v>
      </c>
      <c r="BK15" s="71"/>
      <c r="BL15" s="190"/>
      <c r="BM15" s="75"/>
      <c r="BN15" s="303"/>
      <c r="BO15" s="367"/>
      <c r="BP15" s="363"/>
      <c r="BQ15" s="363"/>
      <c r="BR15" s="363"/>
      <c r="BS15" s="363"/>
      <c r="BT15" s="363"/>
      <c r="BU15" s="363"/>
      <c r="BV15" s="368"/>
    </row>
    <row r="16" spans="1:74" ht="175.5" customHeight="1">
      <c r="A16" s="56">
        <v>2</v>
      </c>
      <c r="B16" s="136" t="s">
        <v>426</v>
      </c>
      <c r="C16" s="136" t="s">
        <v>122</v>
      </c>
      <c r="D16" s="136" t="s">
        <v>427</v>
      </c>
      <c r="E16" s="136" t="s">
        <v>428</v>
      </c>
      <c r="F16" s="136" t="s">
        <v>429</v>
      </c>
      <c r="G16" s="136" t="s">
        <v>15</v>
      </c>
      <c r="H16" s="56">
        <v>365</v>
      </c>
      <c r="I16" s="101" t="str">
        <f>IF(H16&lt;=0,"",IF(H16&lt;=2,"Muy Baja",IF(H16&lt;=24,"Baja",IF(H16&lt;=500,"Media",IF(H16&lt;=5000,"Alta","Muy Alta")))))</f>
        <v>Media</v>
      </c>
      <c r="J16" s="102">
        <f>IF(I16="","",IF(I16="Muy Baja",0.2,IF(I16="Baja",0.4,IF(I16="Media",0.6,IF(I16="Alta",0.8,IF(I16="Muy Alta",1,))))))</f>
        <v>0.6</v>
      </c>
      <c r="K16" s="102" t="s">
        <v>413</v>
      </c>
      <c r="L16" s="102" t="s">
        <v>413</v>
      </c>
      <c r="M16" s="102" t="s">
        <v>414</v>
      </c>
      <c r="N16" s="102" t="s">
        <v>414</v>
      </c>
      <c r="O16" s="102" t="s">
        <v>413</v>
      </c>
      <c r="P16" s="102" t="s">
        <v>414</v>
      </c>
      <c r="Q16" s="102" t="s">
        <v>413</v>
      </c>
      <c r="R16" s="102" t="s">
        <v>414</v>
      </c>
      <c r="S16" s="102" t="s">
        <v>414</v>
      </c>
      <c r="T16" s="102" t="s">
        <v>413</v>
      </c>
      <c r="U16" s="102" t="s">
        <v>413</v>
      </c>
      <c r="V16" s="102" t="s">
        <v>413</v>
      </c>
      <c r="W16" s="102" t="s">
        <v>414</v>
      </c>
      <c r="X16" s="102" t="s">
        <v>414</v>
      </c>
      <c r="Y16" s="102" t="s">
        <v>413</v>
      </c>
      <c r="Z16" s="102" t="s">
        <v>414</v>
      </c>
      <c r="AA16" s="102" t="s">
        <v>414</v>
      </c>
      <c r="AB16" s="102" t="s">
        <v>414</v>
      </c>
      <c r="AC16" s="177">
        <f>COUNTIF(K16:AB17,"Si")</f>
        <v>8</v>
      </c>
      <c r="AD16" s="102" t="str">
        <f>IF(AC16&lt;=5,"Moderado",IF(AND(AC16&gt;=6,AC16&lt;=11),"Mayor",IF(AND(AC16&gt;=12,AC16&lt;=18),"Catastrofico")))</f>
        <v>Mayor</v>
      </c>
      <c r="AE16" s="102" t="s">
        <v>367</v>
      </c>
      <c r="AF16" s="102" t="str">
        <f>IF(NOT(ISERROR(MATCH(AE16,'[1]Tabla Impacto'!$B$152:$B$154,0))),'[1]Tabla Impacto'!$F$154&amp;"Por favor no seleccionar los criterios de impacto(Afectación Económica o presupuestal y Pérdida Reputacional)",AE16)</f>
        <v xml:space="preserve">     El riesgo afecta la imagen de alguna área de la organización</v>
      </c>
      <c r="AG16" s="101" t="str">
        <f>IF(OR(AF16='[1]Tabla Impacto'!$C$11,AF16='[1]Tabla Impacto'!$D$11),"Leve",IF(OR(AF16='[1]Tabla Impacto'!$C$12,AF16='[1]Tabla Impacto'!$D$12),"Menor",IF(OR(AF16='[1]Tabla Impacto'!$C$13,AF16='[1]Tabla Impacto'!$D$13),"Moderado",IF(OR(#REF!='[1]Tabla Impacto'!$C$14,AF16='[1]Tabla Impacto'!$D$14),"Mayor",IF(OR(AF16='[1]Tabla Impacto'!$C$15,#REF!='[1]Tabla Impacto'!$D$15),"Catastrófico","")))))</f>
        <v>Leve</v>
      </c>
      <c r="AH16" s="102">
        <f>IF(AG16="","",IF(AG16="Leve",0.2,IF(AG16="Menor",0.4,IF(AG16="Moderado",0.6,IF(AG16="Mayor",0.8,IF(AG16="Catastrófico",1,))))))</f>
        <v>0.2</v>
      </c>
      <c r="AI16" s="103" t="str">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Moderado</v>
      </c>
      <c r="AJ16" s="58">
        <v>1</v>
      </c>
      <c r="AK16" s="187" t="s">
        <v>430</v>
      </c>
      <c r="AL16" s="58" t="str">
        <f t="shared" si="0"/>
        <v>Probabilidad</v>
      </c>
      <c r="AM16" s="63" t="s">
        <v>103</v>
      </c>
      <c r="AN16" s="63" t="s">
        <v>104</v>
      </c>
      <c r="AO16" s="64" t="str">
        <f t="shared" si="1"/>
        <v>40%</v>
      </c>
      <c r="AP16" s="63" t="s">
        <v>105</v>
      </c>
      <c r="AQ16" s="63" t="s">
        <v>106</v>
      </c>
      <c r="AR16" s="63" t="s">
        <v>107</v>
      </c>
      <c r="AS16" s="65">
        <f t="shared" si="2"/>
        <v>0.36</v>
      </c>
      <c r="AT16" s="66" t="str">
        <f t="shared" si="3"/>
        <v>Baja</v>
      </c>
      <c r="AU16" s="64">
        <f t="shared" si="4"/>
        <v>0.36</v>
      </c>
      <c r="AV16" s="66" t="str">
        <f t="shared" si="5"/>
        <v>Leve</v>
      </c>
      <c r="AW16" s="64">
        <f t="shared" si="6"/>
        <v>0.2</v>
      </c>
      <c r="AX16" s="67" t="str">
        <f t="shared" si="7"/>
        <v>Bajo</v>
      </c>
      <c r="AY16" s="63" t="s">
        <v>108</v>
      </c>
      <c r="AZ16" s="78" t="s">
        <v>431</v>
      </c>
      <c r="BA16" s="58" t="s">
        <v>169</v>
      </c>
      <c r="BB16" s="179">
        <v>45017</v>
      </c>
      <c r="BC16" s="180">
        <v>45261</v>
      </c>
      <c r="BD16" s="191" t="s">
        <v>432</v>
      </c>
      <c r="BE16" s="181">
        <v>1</v>
      </c>
      <c r="BF16" s="89" t="s">
        <v>433</v>
      </c>
      <c r="BG16" s="181">
        <v>1</v>
      </c>
      <c r="BH16" s="181" t="s">
        <v>418</v>
      </c>
      <c r="BI16" s="181">
        <v>1</v>
      </c>
      <c r="BJ16" s="182" t="s">
        <v>419</v>
      </c>
      <c r="BK16" s="71"/>
      <c r="BL16" s="71"/>
      <c r="BM16" s="75"/>
      <c r="BN16" s="303"/>
      <c r="BO16" s="367"/>
      <c r="BP16" s="363"/>
      <c r="BQ16" s="363"/>
      <c r="BR16" s="363"/>
      <c r="BS16" s="363"/>
      <c r="BT16" s="363"/>
      <c r="BU16" s="363"/>
      <c r="BV16" s="368"/>
    </row>
    <row r="17" spans="1:74" ht="189.75" customHeight="1">
      <c r="A17" s="98"/>
      <c r="B17" s="192"/>
      <c r="C17" s="192"/>
      <c r="D17" s="192"/>
      <c r="E17" s="192"/>
      <c r="F17" s="192"/>
      <c r="G17" s="192"/>
      <c r="H17" s="98"/>
      <c r="I17" s="193"/>
      <c r="J17" s="188"/>
      <c r="K17" s="185"/>
      <c r="L17" s="185"/>
      <c r="M17" s="185"/>
      <c r="N17" s="185"/>
      <c r="O17" s="185"/>
      <c r="P17" s="185"/>
      <c r="Q17" s="185"/>
      <c r="R17" s="185"/>
      <c r="S17" s="185"/>
      <c r="T17" s="185"/>
      <c r="U17" s="185"/>
      <c r="V17" s="185"/>
      <c r="W17" s="185"/>
      <c r="X17" s="185"/>
      <c r="Y17" s="185"/>
      <c r="Z17" s="185"/>
      <c r="AA17" s="185"/>
      <c r="AB17" s="185"/>
      <c r="AC17" s="186"/>
      <c r="AD17" s="185"/>
      <c r="AE17" s="188"/>
      <c r="AF17" s="185"/>
      <c r="AG17" s="193"/>
      <c r="AH17" s="188"/>
      <c r="AI17" s="194"/>
      <c r="AJ17" s="58">
        <v>2</v>
      </c>
      <c r="AK17" s="187" t="s">
        <v>434</v>
      </c>
      <c r="AL17" s="58" t="str">
        <f t="shared" si="0"/>
        <v>Probabilidad</v>
      </c>
      <c r="AM17" s="63" t="s">
        <v>103</v>
      </c>
      <c r="AN17" s="63" t="s">
        <v>104</v>
      </c>
      <c r="AO17" s="64" t="str">
        <f t="shared" si="1"/>
        <v>40%</v>
      </c>
      <c r="AP17" s="63" t="s">
        <v>105</v>
      </c>
      <c r="AQ17" s="63" t="s">
        <v>106</v>
      </c>
      <c r="AR17" s="63" t="s">
        <v>107</v>
      </c>
      <c r="AS17" s="65">
        <f t="shared" si="2"/>
        <v>0</v>
      </c>
      <c r="AT17" s="66" t="str">
        <f t="shared" si="3"/>
        <v>Muy Baja</v>
      </c>
      <c r="AU17" s="64">
        <f t="shared" si="4"/>
        <v>0</v>
      </c>
      <c r="AV17" s="66" t="str">
        <f t="shared" si="5"/>
        <v>Leve</v>
      </c>
      <c r="AW17" s="64">
        <f t="shared" si="6"/>
        <v>0</v>
      </c>
      <c r="AX17" s="67" t="str">
        <f t="shared" si="7"/>
        <v>Bajo</v>
      </c>
      <c r="AY17" s="63" t="s">
        <v>108</v>
      </c>
      <c r="AZ17" s="78" t="s">
        <v>435</v>
      </c>
      <c r="BA17" s="58" t="s">
        <v>436</v>
      </c>
      <c r="BB17" s="179">
        <v>45017</v>
      </c>
      <c r="BC17" s="180">
        <v>45261</v>
      </c>
      <c r="BD17" s="191" t="s">
        <v>437</v>
      </c>
      <c r="BE17" s="58">
        <v>2</v>
      </c>
      <c r="BF17" s="89" t="s">
        <v>438</v>
      </c>
      <c r="BG17" s="58">
        <v>2</v>
      </c>
      <c r="BH17" s="181" t="s">
        <v>418</v>
      </c>
      <c r="BI17" s="58">
        <v>2</v>
      </c>
      <c r="BJ17" s="182" t="s">
        <v>419</v>
      </c>
      <c r="BK17" s="71"/>
      <c r="BL17" s="71"/>
      <c r="BM17" s="75"/>
      <c r="BN17" s="303"/>
      <c r="BO17" s="367"/>
      <c r="BP17" s="363"/>
      <c r="BQ17" s="363"/>
      <c r="BR17" s="363"/>
      <c r="BS17" s="363"/>
      <c r="BT17" s="363"/>
      <c r="BU17" s="363"/>
      <c r="BV17" s="368"/>
    </row>
    <row r="18" spans="1:74" ht="179.25" customHeight="1">
      <c r="A18" s="58">
        <v>3</v>
      </c>
      <c r="B18" s="57" t="s">
        <v>171</v>
      </c>
      <c r="C18" s="57" t="s">
        <v>96</v>
      </c>
      <c r="D18" s="57" t="s">
        <v>439</v>
      </c>
      <c r="E18" s="57" t="s">
        <v>440</v>
      </c>
      <c r="F18" s="57" t="s">
        <v>441</v>
      </c>
      <c r="G18" s="57" t="s">
        <v>15</v>
      </c>
      <c r="H18" s="58">
        <v>3</v>
      </c>
      <c r="I18" s="59" t="str">
        <f>IF(H18&lt;=0,"",IF(H18&lt;=2,"Muy Baja",IF(H18&lt;=24,"Baja",IF(H18&lt;=500,"Media",IF(H18&lt;=5000,"Alta","Muy Alta")))))</f>
        <v>Baja</v>
      </c>
      <c r="J18" s="60">
        <f>IF(I18="","",IF(I18="Muy Baja",0.2,IF(I18="Baja",0.4,IF(I18="Media",0.6,IF(I18="Alta",0.8,IF(I18="Muy Alta",1,))))))</f>
        <v>0.4</v>
      </c>
      <c r="K18" s="102" t="s">
        <v>414</v>
      </c>
      <c r="L18" s="102" t="s">
        <v>413</v>
      </c>
      <c r="M18" s="102" t="s">
        <v>413</v>
      </c>
      <c r="N18" s="102" t="s">
        <v>413</v>
      </c>
      <c r="O18" s="102" t="s">
        <v>413</v>
      </c>
      <c r="P18" s="102" t="s">
        <v>413</v>
      </c>
      <c r="Q18" s="102" t="s">
        <v>414</v>
      </c>
      <c r="R18" s="102" t="s">
        <v>413</v>
      </c>
      <c r="S18" s="102" t="s">
        <v>414</v>
      </c>
      <c r="T18" s="102" t="s">
        <v>413</v>
      </c>
      <c r="U18" s="102" t="s">
        <v>413</v>
      </c>
      <c r="V18" s="102" t="s">
        <v>413</v>
      </c>
      <c r="W18" s="102" t="s">
        <v>413</v>
      </c>
      <c r="X18" s="102" t="s">
        <v>414</v>
      </c>
      <c r="Y18" s="102" t="s">
        <v>413</v>
      </c>
      <c r="Z18" s="102" t="s">
        <v>414</v>
      </c>
      <c r="AA18" s="102" t="s">
        <v>413</v>
      </c>
      <c r="AB18" s="102" t="s">
        <v>413</v>
      </c>
      <c r="AC18" s="177">
        <f>COUNTIF(K18:AB20,"Si")</f>
        <v>13</v>
      </c>
      <c r="AD18" s="102" t="str">
        <f>IF(AC18&lt;=5,"Moderado",IF(AND(AC18&gt;=6,AC18&lt;=11),"Mayor",IF(AND(AC18&gt;=12,AC18&lt;=18),"Catastrofico")))</f>
        <v>Catastrofico</v>
      </c>
      <c r="AE18" s="60" t="s">
        <v>220</v>
      </c>
      <c r="AF18" s="102" t="str">
        <f>IF(NOT(ISERROR(MATCH(AE18,'[1]Tabla Impacto'!$B$152:$B$154,0))),'[1]Tabla Impacto'!$F$154&amp;"Por favor no seleccionar los criterios de impacto(Afectación Económica o presupuestal y Pérdida Reputacional)",AE18)</f>
        <v xml:space="preserve">     Afectación menor a 10 SMLMV .</v>
      </c>
      <c r="AG18" s="59" t="str">
        <f>IF(OR(AF18='[1]Tabla Impacto'!$C$11,AF18='[1]Tabla Impacto'!$D$11),"Leve",IF(OR(AF18='[1]Tabla Impacto'!$C$12,AF18='[1]Tabla Impacto'!$D$12),"Menor",IF(OR(AF18='[1]Tabla Impacto'!$C$13,AF18='[1]Tabla Impacto'!$D$13),"Moderado",IF(OR(#REF!='[1]Tabla Impacto'!$C$14,AF18='[1]Tabla Impacto'!$D$14),"Mayor",IF(OR(AF18='[1]Tabla Impacto'!$C$15,#REF!='[1]Tabla Impacto'!$D$15),"Catastrófico","")))))</f>
        <v>Leve</v>
      </c>
      <c r="AH18" s="60">
        <f>IF(AG18="","",IF(AG18="Leve",0.2,IF(AG18="Menor",0.4,IF(AG18="Moderado",0.6,IF(AG18="Mayor",0.8,IF(AG18="Catastrófico",1,))))))</f>
        <v>0.2</v>
      </c>
      <c r="AI18" s="61" t="str">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Bajo</v>
      </c>
      <c r="AJ18" s="58">
        <v>1</v>
      </c>
      <c r="AK18" s="178" t="s">
        <v>442</v>
      </c>
      <c r="AL18" s="58" t="str">
        <f t="shared" si="0"/>
        <v>Probabilidad</v>
      </c>
      <c r="AM18" s="63" t="s">
        <v>103</v>
      </c>
      <c r="AN18" s="63" t="s">
        <v>104</v>
      </c>
      <c r="AO18" s="64" t="str">
        <f t="shared" si="1"/>
        <v>40%</v>
      </c>
      <c r="AP18" s="63" t="s">
        <v>105</v>
      </c>
      <c r="AQ18" s="63" t="s">
        <v>106</v>
      </c>
      <c r="AR18" s="63" t="s">
        <v>107</v>
      </c>
      <c r="AS18" s="65">
        <f t="shared" si="2"/>
        <v>0.24</v>
      </c>
      <c r="AT18" s="66" t="str">
        <f t="shared" si="3"/>
        <v>Baja</v>
      </c>
      <c r="AU18" s="64">
        <f t="shared" si="4"/>
        <v>0.24</v>
      </c>
      <c r="AV18" s="66" t="str">
        <f t="shared" si="5"/>
        <v>Leve</v>
      </c>
      <c r="AW18" s="64">
        <f t="shared" si="6"/>
        <v>0.2</v>
      </c>
      <c r="AX18" s="67" t="str">
        <f t="shared" si="7"/>
        <v>Bajo</v>
      </c>
      <c r="AY18" s="63" t="s">
        <v>108</v>
      </c>
      <c r="AZ18" s="78" t="s">
        <v>443</v>
      </c>
      <c r="BA18" s="58" t="s">
        <v>436</v>
      </c>
      <c r="BB18" s="179">
        <v>45017</v>
      </c>
      <c r="BC18" s="180">
        <v>45261</v>
      </c>
      <c r="BD18" s="195" t="s">
        <v>444</v>
      </c>
      <c r="BE18" s="181">
        <v>1</v>
      </c>
      <c r="BF18" s="89" t="s">
        <v>445</v>
      </c>
      <c r="BG18" s="181">
        <v>1</v>
      </c>
      <c r="BH18" s="181" t="s">
        <v>418</v>
      </c>
      <c r="BI18" s="181">
        <v>1</v>
      </c>
      <c r="BJ18" s="182" t="s">
        <v>419</v>
      </c>
      <c r="BK18" s="183"/>
      <c r="BL18" s="196"/>
      <c r="BM18" s="75"/>
      <c r="BN18" s="361"/>
      <c r="BO18" s="367"/>
      <c r="BP18" s="363"/>
      <c r="BQ18" s="363"/>
      <c r="BR18" s="363"/>
      <c r="BS18" s="363"/>
      <c r="BT18" s="363"/>
      <c r="BU18" s="363"/>
      <c r="BV18" s="368"/>
    </row>
    <row r="19" spans="1:74" ht="171.75" customHeight="1">
      <c r="A19" s="58"/>
      <c r="B19" s="57"/>
      <c r="C19" s="57"/>
      <c r="D19" s="57"/>
      <c r="E19" s="57"/>
      <c r="F19" s="57"/>
      <c r="G19" s="57"/>
      <c r="H19" s="58"/>
      <c r="I19" s="59"/>
      <c r="J19" s="60"/>
      <c r="K19" s="185"/>
      <c r="L19" s="185"/>
      <c r="M19" s="185"/>
      <c r="N19" s="185"/>
      <c r="O19" s="185"/>
      <c r="P19" s="185"/>
      <c r="Q19" s="185"/>
      <c r="R19" s="185"/>
      <c r="S19" s="185"/>
      <c r="T19" s="185"/>
      <c r="U19" s="185"/>
      <c r="V19" s="185"/>
      <c r="W19" s="185"/>
      <c r="X19" s="185"/>
      <c r="Y19" s="185"/>
      <c r="Z19" s="185"/>
      <c r="AA19" s="185"/>
      <c r="AB19" s="185"/>
      <c r="AC19" s="186"/>
      <c r="AD19" s="185"/>
      <c r="AE19" s="60"/>
      <c r="AF19" s="185"/>
      <c r="AG19" s="59"/>
      <c r="AH19" s="60"/>
      <c r="AI19" s="61"/>
      <c r="AJ19" s="58">
        <v>2</v>
      </c>
      <c r="AK19" s="178" t="s">
        <v>446</v>
      </c>
      <c r="AL19" s="58" t="str">
        <f t="shared" si="0"/>
        <v>Probabilidad</v>
      </c>
      <c r="AM19" s="63" t="s">
        <v>103</v>
      </c>
      <c r="AN19" s="63" t="s">
        <v>104</v>
      </c>
      <c r="AO19" s="64" t="str">
        <f t="shared" si="1"/>
        <v>40%</v>
      </c>
      <c r="AP19" s="63" t="s">
        <v>105</v>
      </c>
      <c r="AQ19" s="63" t="s">
        <v>106</v>
      </c>
      <c r="AR19" s="63" t="s">
        <v>107</v>
      </c>
      <c r="AS19" s="65">
        <f t="shared" si="2"/>
        <v>0</v>
      </c>
      <c r="AT19" s="66" t="str">
        <f t="shared" si="3"/>
        <v>Muy Baja</v>
      </c>
      <c r="AU19" s="64">
        <f t="shared" si="4"/>
        <v>0</v>
      </c>
      <c r="AV19" s="66" t="str">
        <f t="shared" si="5"/>
        <v>Leve</v>
      </c>
      <c r="AW19" s="64">
        <f t="shared" si="6"/>
        <v>0</v>
      </c>
      <c r="AX19" s="67" t="str">
        <f t="shared" si="7"/>
        <v>Bajo</v>
      </c>
      <c r="AY19" s="63" t="s">
        <v>108</v>
      </c>
      <c r="AZ19" s="78" t="s">
        <v>446</v>
      </c>
      <c r="BA19" s="58" t="s">
        <v>110</v>
      </c>
      <c r="BB19" s="179">
        <v>45017</v>
      </c>
      <c r="BC19" s="180">
        <v>45261</v>
      </c>
      <c r="BD19" s="195" t="s">
        <v>447</v>
      </c>
      <c r="BE19" s="58">
        <v>2</v>
      </c>
      <c r="BF19" s="181" t="s">
        <v>448</v>
      </c>
      <c r="BG19" s="58">
        <v>2</v>
      </c>
      <c r="BH19" s="181" t="s">
        <v>418</v>
      </c>
      <c r="BI19" s="58">
        <v>2</v>
      </c>
      <c r="BJ19" s="182" t="s">
        <v>419</v>
      </c>
      <c r="BK19" s="71"/>
      <c r="BL19" s="72"/>
      <c r="BM19" s="75"/>
      <c r="BN19" s="303"/>
      <c r="BO19" s="367"/>
      <c r="BP19" s="363"/>
      <c r="BQ19" s="363"/>
      <c r="BR19" s="363"/>
      <c r="BS19" s="363"/>
      <c r="BT19" s="363"/>
      <c r="BU19" s="363"/>
      <c r="BV19" s="368"/>
    </row>
    <row r="20" spans="1:74" ht="127.5" customHeight="1">
      <c r="A20" s="58"/>
      <c r="B20" s="57"/>
      <c r="C20" s="57"/>
      <c r="D20" s="57"/>
      <c r="E20" s="57"/>
      <c r="F20" s="57"/>
      <c r="G20" s="57"/>
      <c r="H20" s="58"/>
      <c r="I20" s="59"/>
      <c r="J20" s="60"/>
      <c r="K20" s="188"/>
      <c r="L20" s="188"/>
      <c r="M20" s="188"/>
      <c r="N20" s="188"/>
      <c r="O20" s="188"/>
      <c r="P20" s="188"/>
      <c r="Q20" s="188"/>
      <c r="R20" s="188"/>
      <c r="S20" s="188"/>
      <c r="T20" s="188"/>
      <c r="U20" s="188"/>
      <c r="V20" s="188"/>
      <c r="W20" s="188"/>
      <c r="X20" s="188"/>
      <c r="Y20" s="188"/>
      <c r="Z20" s="188"/>
      <c r="AA20" s="188"/>
      <c r="AB20" s="188"/>
      <c r="AC20" s="189"/>
      <c r="AD20" s="188"/>
      <c r="AE20" s="60"/>
      <c r="AF20" s="188"/>
      <c r="AG20" s="59"/>
      <c r="AH20" s="60"/>
      <c r="AI20" s="61"/>
      <c r="AJ20" s="58">
        <v>3</v>
      </c>
      <c r="AK20" s="178" t="s">
        <v>449</v>
      </c>
      <c r="AL20" s="58" t="str">
        <f t="shared" si="0"/>
        <v>Probabilidad</v>
      </c>
      <c r="AM20" s="63" t="s">
        <v>132</v>
      </c>
      <c r="AN20" s="63" t="s">
        <v>104</v>
      </c>
      <c r="AO20" s="64" t="str">
        <f t="shared" si="1"/>
        <v>30%</v>
      </c>
      <c r="AP20" s="63" t="s">
        <v>105</v>
      </c>
      <c r="AQ20" s="63" t="s">
        <v>106</v>
      </c>
      <c r="AR20" s="63" t="s">
        <v>107</v>
      </c>
      <c r="AS20" s="65">
        <f t="shared" si="2"/>
        <v>0</v>
      </c>
      <c r="AT20" s="66" t="str">
        <f t="shared" si="3"/>
        <v>Muy Baja</v>
      </c>
      <c r="AU20" s="64">
        <f t="shared" si="4"/>
        <v>0</v>
      </c>
      <c r="AV20" s="66" t="str">
        <f t="shared" si="5"/>
        <v>Leve</v>
      </c>
      <c r="AW20" s="64">
        <f t="shared" si="6"/>
        <v>0</v>
      </c>
      <c r="AX20" s="67" t="str">
        <f t="shared" si="7"/>
        <v>Bajo</v>
      </c>
      <c r="AY20" s="63" t="s">
        <v>108</v>
      </c>
      <c r="AZ20" s="78" t="s">
        <v>449</v>
      </c>
      <c r="BA20" s="58" t="s">
        <v>110</v>
      </c>
      <c r="BB20" s="179">
        <v>45017</v>
      </c>
      <c r="BC20" s="180">
        <v>45261</v>
      </c>
      <c r="BD20" s="195" t="s">
        <v>450</v>
      </c>
      <c r="BE20" s="58">
        <v>3</v>
      </c>
      <c r="BF20" s="181" t="s">
        <v>448</v>
      </c>
      <c r="BG20" s="58">
        <v>3</v>
      </c>
      <c r="BH20" s="181" t="s">
        <v>418</v>
      </c>
      <c r="BI20" s="58">
        <v>3</v>
      </c>
      <c r="BJ20" s="182" t="s">
        <v>419</v>
      </c>
      <c r="BK20" s="71"/>
      <c r="BL20" s="72"/>
      <c r="BM20" s="75"/>
      <c r="BN20" s="303"/>
      <c r="BO20" s="367"/>
      <c r="BP20" s="363"/>
      <c r="BQ20" s="363"/>
      <c r="BR20" s="363"/>
      <c r="BS20" s="363"/>
      <c r="BT20" s="363"/>
      <c r="BU20" s="363"/>
      <c r="BV20" s="368"/>
    </row>
    <row r="21" spans="1:74" ht="150.75" customHeight="1">
      <c r="A21" s="58">
        <v>4</v>
      </c>
      <c r="B21" s="57" t="s">
        <v>23</v>
      </c>
      <c r="C21" s="57" t="s">
        <v>122</v>
      </c>
      <c r="D21" s="57" t="s">
        <v>451</v>
      </c>
      <c r="E21" s="57" t="s">
        <v>452</v>
      </c>
      <c r="F21" s="57" t="s">
        <v>453</v>
      </c>
      <c r="G21" s="57" t="s">
        <v>15</v>
      </c>
      <c r="H21" s="58">
        <v>12</v>
      </c>
      <c r="I21" s="59" t="str">
        <f>IF(H21&lt;=0,"",IF(H21&lt;=2,"Muy Baja",IF(H21&lt;=24,"Baja",IF(H21&lt;=500,"Media",IF(H21&lt;=5000,"Alta","Muy Alta")))))</f>
        <v>Baja</v>
      </c>
      <c r="J21" s="60">
        <f>IF(I21="","",IF(I21="Muy Baja",0.2,IF(I21="Baja",0.4,IF(I21="Media",0.6,IF(I21="Alta",0.8,IF(I21="Muy Alta",1,))))))</f>
        <v>0.4</v>
      </c>
      <c r="K21" s="102" t="s">
        <v>413</v>
      </c>
      <c r="L21" s="102" t="s">
        <v>413</v>
      </c>
      <c r="M21" s="102" t="s">
        <v>413</v>
      </c>
      <c r="N21" s="102" t="s">
        <v>414</v>
      </c>
      <c r="O21" s="102" t="s">
        <v>413</v>
      </c>
      <c r="P21" s="102" t="s">
        <v>413</v>
      </c>
      <c r="Q21" s="102" t="s">
        <v>413</v>
      </c>
      <c r="R21" s="102" t="s">
        <v>414</v>
      </c>
      <c r="S21" s="102" t="s">
        <v>413</v>
      </c>
      <c r="T21" s="102" t="s">
        <v>413</v>
      </c>
      <c r="U21" s="102" t="s">
        <v>413</v>
      </c>
      <c r="V21" s="102" t="s">
        <v>413</v>
      </c>
      <c r="W21" s="102" t="s">
        <v>413</v>
      </c>
      <c r="X21" s="102" t="s">
        <v>414</v>
      </c>
      <c r="Y21" s="102" t="s">
        <v>413</v>
      </c>
      <c r="Z21" s="102" t="s">
        <v>414</v>
      </c>
      <c r="AA21" s="102" t="s">
        <v>414</v>
      </c>
      <c r="AB21" s="102" t="s">
        <v>414</v>
      </c>
      <c r="AC21" s="177">
        <f>COUNTIF(K21:AB22,"Si")</f>
        <v>12</v>
      </c>
      <c r="AD21" s="102" t="str">
        <f>IF(AC21&lt;=5,"Moderado",IF(AND(AC21&gt;=6,AC21&lt;=11),"Mayor",IF(AND(AC21&gt;=12,AC21&lt;=18),"Catastrofico")))</f>
        <v>Catastrofico</v>
      </c>
      <c r="AE21" s="102" t="s">
        <v>367</v>
      </c>
      <c r="AF21" s="102" t="str">
        <f>IF(NOT(ISERROR(MATCH(AE21,'[1]Tabla Impacto'!$B$152:$B$154,0))),'[1]Tabla Impacto'!$F$154&amp;"Por favor no seleccionar los criterios de impacto(Afectación Económica o presupuestal y Pérdida Reputacional)",AE21)</f>
        <v xml:space="preserve">     El riesgo afecta la imagen de alguna área de la organización</v>
      </c>
      <c r="AG21" s="101" t="str">
        <f>IF(OR(AF21='[1]Tabla Impacto'!$C$11,AF21='[1]Tabla Impacto'!$D$11),"Leve",IF(OR(AF21='[1]Tabla Impacto'!$C$12,AF21='[1]Tabla Impacto'!$D$12),"Menor",IF(OR(AF21='[1]Tabla Impacto'!$C$13,AF21='[1]Tabla Impacto'!$D$13),"Moderado",IF(OR(#REF!='[1]Tabla Impacto'!$C$14,AF21='[1]Tabla Impacto'!$D$14),"Mayor",IF(OR(AF21='[1]Tabla Impacto'!$C$15,#REF!='[1]Tabla Impacto'!$D$15),"Catastrófico","")))))</f>
        <v>Leve</v>
      </c>
      <c r="AH21" s="102">
        <f>IF(AG21="","",IF(AG21="Leve",0.2,IF(AG21="Menor",0.4,IF(AG21="Moderado",0.6,IF(AG21="Mayor",0.8,IF(AG21="Catastrófico",1,))))))</f>
        <v>0.2</v>
      </c>
      <c r="AI21" s="103" t="str">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Bajo</v>
      </c>
      <c r="AJ21" s="58">
        <v>1</v>
      </c>
      <c r="AK21" s="92" t="s">
        <v>454</v>
      </c>
      <c r="AL21" s="58" t="str">
        <f t="shared" si="0"/>
        <v>Probabilidad</v>
      </c>
      <c r="AM21" s="63" t="s">
        <v>103</v>
      </c>
      <c r="AN21" s="63" t="s">
        <v>104</v>
      </c>
      <c r="AO21" s="64" t="str">
        <f t="shared" si="1"/>
        <v>40%</v>
      </c>
      <c r="AP21" s="63" t="s">
        <v>105</v>
      </c>
      <c r="AQ21" s="63" t="s">
        <v>106</v>
      </c>
      <c r="AR21" s="63" t="s">
        <v>107</v>
      </c>
      <c r="AS21" s="65">
        <f t="shared" si="2"/>
        <v>0.24</v>
      </c>
      <c r="AT21" s="66" t="str">
        <f t="shared" si="3"/>
        <v>Baja</v>
      </c>
      <c r="AU21" s="64">
        <f t="shared" si="4"/>
        <v>0.24</v>
      </c>
      <c r="AV21" s="66" t="str">
        <f t="shared" si="5"/>
        <v>Leve</v>
      </c>
      <c r="AW21" s="64">
        <f t="shared" si="6"/>
        <v>0.2</v>
      </c>
      <c r="AX21" s="67" t="str">
        <f t="shared" si="7"/>
        <v>Bajo</v>
      </c>
      <c r="AY21" s="63" t="s">
        <v>108</v>
      </c>
      <c r="AZ21" s="78" t="s">
        <v>455</v>
      </c>
      <c r="BA21" s="58" t="s">
        <v>169</v>
      </c>
      <c r="BB21" s="179">
        <v>45017</v>
      </c>
      <c r="BC21" s="180">
        <v>45291</v>
      </c>
      <c r="BD21" s="195" t="s">
        <v>267</v>
      </c>
      <c r="BE21" s="181">
        <v>1</v>
      </c>
      <c r="BF21" s="89" t="s">
        <v>456</v>
      </c>
      <c r="BG21" s="181">
        <v>1</v>
      </c>
      <c r="BH21" s="181" t="s">
        <v>418</v>
      </c>
      <c r="BI21" s="181">
        <v>1</v>
      </c>
      <c r="BJ21" s="182" t="s">
        <v>419</v>
      </c>
      <c r="BK21" s="197"/>
      <c r="BL21" s="196"/>
      <c r="BM21" s="75"/>
      <c r="BN21" s="303"/>
      <c r="BO21" s="367"/>
      <c r="BP21" s="363"/>
      <c r="BQ21" s="363"/>
      <c r="BR21" s="363"/>
      <c r="BS21" s="363"/>
      <c r="BT21" s="363"/>
      <c r="BU21" s="363"/>
      <c r="BV21" s="368"/>
    </row>
    <row r="22" spans="1:74" ht="152.25" customHeight="1">
      <c r="A22" s="58"/>
      <c r="B22" s="57"/>
      <c r="C22" s="57"/>
      <c r="D22" s="57"/>
      <c r="E22" s="57"/>
      <c r="F22" s="57"/>
      <c r="G22" s="57"/>
      <c r="H22" s="58"/>
      <c r="I22" s="59"/>
      <c r="J22" s="60"/>
      <c r="K22" s="185"/>
      <c r="L22" s="185"/>
      <c r="M22" s="185"/>
      <c r="N22" s="185"/>
      <c r="O22" s="185"/>
      <c r="P22" s="185"/>
      <c r="Q22" s="185"/>
      <c r="R22" s="185"/>
      <c r="S22" s="185"/>
      <c r="T22" s="185"/>
      <c r="U22" s="185"/>
      <c r="V22" s="185"/>
      <c r="W22" s="185"/>
      <c r="X22" s="185"/>
      <c r="Y22" s="185"/>
      <c r="Z22" s="185"/>
      <c r="AA22" s="185"/>
      <c r="AB22" s="185"/>
      <c r="AC22" s="186"/>
      <c r="AD22" s="185"/>
      <c r="AE22" s="188"/>
      <c r="AF22" s="185"/>
      <c r="AG22" s="193"/>
      <c r="AH22" s="188"/>
      <c r="AI22" s="194"/>
      <c r="AJ22" s="58">
        <v>2</v>
      </c>
      <c r="AK22" s="92" t="s">
        <v>457</v>
      </c>
      <c r="AL22" s="56" t="str">
        <f t="shared" si="0"/>
        <v>Probabilidad</v>
      </c>
      <c r="AM22" s="139" t="s">
        <v>103</v>
      </c>
      <c r="AN22" s="139" t="s">
        <v>104</v>
      </c>
      <c r="AO22" s="140" t="str">
        <f t="shared" si="1"/>
        <v>40%</v>
      </c>
      <c r="AP22" s="139" t="s">
        <v>105</v>
      </c>
      <c r="AQ22" s="139" t="s">
        <v>106</v>
      </c>
      <c r="AR22" s="139" t="s">
        <v>107</v>
      </c>
      <c r="AS22" s="65">
        <f t="shared" si="2"/>
        <v>0</v>
      </c>
      <c r="AT22" s="66" t="str">
        <f t="shared" si="3"/>
        <v>Muy Baja</v>
      </c>
      <c r="AU22" s="140">
        <f t="shared" si="4"/>
        <v>0</v>
      </c>
      <c r="AV22" s="142" t="str">
        <f t="shared" si="5"/>
        <v>Leve</v>
      </c>
      <c r="AW22" s="64">
        <f t="shared" si="6"/>
        <v>0</v>
      </c>
      <c r="AX22" s="143" t="str">
        <f t="shared" si="7"/>
        <v>Bajo</v>
      </c>
      <c r="AY22" s="139" t="s">
        <v>108</v>
      </c>
      <c r="AZ22" s="78" t="s">
        <v>458</v>
      </c>
      <c r="BA22" s="56" t="s">
        <v>110</v>
      </c>
      <c r="BB22" s="179">
        <v>45017</v>
      </c>
      <c r="BC22" s="180">
        <v>45261</v>
      </c>
      <c r="BD22" s="191" t="s">
        <v>459</v>
      </c>
      <c r="BE22" s="58">
        <v>2</v>
      </c>
      <c r="BF22" s="89" t="s">
        <v>460</v>
      </c>
      <c r="BG22" s="58">
        <v>2</v>
      </c>
      <c r="BH22" s="181" t="s">
        <v>418</v>
      </c>
      <c r="BI22" s="58">
        <v>2</v>
      </c>
      <c r="BJ22" s="182" t="s">
        <v>419</v>
      </c>
      <c r="BK22" s="197"/>
      <c r="BL22" s="196"/>
      <c r="BM22" s="75"/>
      <c r="BN22" s="303"/>
      <c r="BO22" s="367"/>
      <c r="BP22" s="363"/>
      <c r="BQ22" s="363"/>
      <c r="BR22" s="363"/>
      <c r="BS22" s="363"/>
      <c r="BT22" s="363"/>
      <c r="BU22" s="363"/>
      <c r="BV22" s="368"/>
    </row>
    <row r="23" spans="1:74" ht="131.25" customHeight="1">
      <c r="A23" s="58">
        <v>5</v>
      </c>
      <c r="B23" s="57" t="s">
        <v>260</v>
      </c>
      <c r="C23" s="57" t="s">
        <v>96</v>
      </c>
      <c r="D23" s="57" t="s">
        <v>461</v>
      </c>
      <c r="E23" s="57" t="s">
        <v>462</v>
      </c>
      <c r="F23" s="57" t="s">
        <v>463</v>
      </c>
      <c r="G23" s="57" t="s">
        <v>15</v>
      </c>
      <c r="H23" s="58">
        <v>365</v>
      </c>
      <c r="I23" s="59" t="str">
        <f>IF(H23&lt;=0,"",IF(H23&lt;=2,"Muy Baja",IF(H23&lt;=24,"Baja",IF(H23&lt;=500,"Media",IF(H23&lt;=5000,"Alta","Muy Alta")))))</f>
        <v>Media</v>
      </c>
      <c r="J23" s="60">
        <f>IF(I23="","",IF(I23="Muy Baja",0.2,IF(I23="Baja",0.4,IF(I23="Media",0.6,IF(I23="Alta",0.8,IF(I23="Muy Alta",1,))))))</f>
        <v>0.6</v>
      </c>
      <c r="K23" s="102" t="s">
        <v>413</v>
      </c>
      <c r="L23" s="102" t="s">
        <v>413</v>
      </c>
      <c r="M23" s="102" t="s">
        <v>414</v>
      </c>
      <c r="N23" s="102" t="s">
        <v>414</v>
      </c>
      <c r="O23" s="102" t="s">
        <v>413</v>
      </c>
      <c r="P23" s="102" t="s">
        <v>413</v>
      </c>
      <c r="Q23" s="102" t="s">
        <v>413</v>
      </c>
      <c r="R23" s="102" t="s">
        <v>413</v>
      </c>
      <c r="S23" s="102" t="s">
        <v>414</v>
      </c>
      <c r="T23" s="102" t="s">
        <v>413</v>
      </c>
      <c r="U23" s="102" t="s">
        <v>413</v>
      </c>
      <c r="V23" s="102" t="s">
        <v>413</v>
      </c>
      <c r="W23" s="102" t="s">
        <v>413</v>
      </c>
      <c r="X23" s="102" t="s">
        <v>413</v>
      </c>
      <c r="Y23" s="102" t="s">
        <v>414</v>
      </c>
      <c r="Z23" s="102" t="s">
        <v>414</v>
      </c>
      <c r="AA23" s="102" t="s">
        <v>414</v>
      </c>
      <c r="AB23" s="102" t="s">
        <v>414</v>
      </c>
      <c r="AC23" s="177">
        <f>COUNTIF(K23:AB25,"Si")</f>
        <v>11</v>
      </c>
      <c r="AD23" s="102" t="str">
        <f>IF(AC23&lt;=5,"Moderado",IF(AND(AC23&gt;=6,AC23&lt;=11),"Mayor",IF(AND(AC23&gt;=12,AC23&lt;=18),"Catastrofico")))</f>
        <v>Mayor</v>
      </c>
      <c r="AE23" s="60" t="s">
        <v>249</v>
      </c>
      <c r="AF23" s="102" t="str">
        <f>IF(NOT(ISERROR(MATCH(AE23,'[1]Tabla Impacto'!$B$152:$B$154,0))),'[1]Tabla Impacto'!$F$154&amp;"Por favor no seleccionar los criterios de impacto(Afectación Económica o presupuestal y Pérdida Reputacional)",AE23)</f>
        <v xml:space="preserve">     Entre 50 y 100 SMLMV </v>
      </c>
      <c r="AG23" s="59" t="str">
        <f>IF(OR(AF23='[1]Tabla Impacto'!$C$11,AF23='[1]Tabla Impacto'!$D$11),"Leve",IF(OR(AF23='[1]Tabla Impacto'!$C$12,AF23='[1]Tabla Impacto'!$D$12),"Menor",IF(OR(AF23='[1]Tabla Impacto'!$C$13,AF23='[1]Tabla Impacto'!$D$13),"Moderado",IF(OR(#REF!='[1]Tabla Impacto'!$C$14,AF23='[1]Tabla Impacto'!$D$14),"Mayor",IF(OR(AF23='[1]Tabla Impacto'!$C$15,#REF!='[1]Tabla Impacto'!$D$15),"Catastrófico","")))))</f>
        <v>Moderado</v>
      </c>
      <c r="AH23" s="60">
        <f>IF(AG23="","",IF(AG23="Leve",0.2,IF(AG23="Menor",0.4,IF(AG23="Moderado",0.6,IF(AG23="Mayor",0.8,IF(AG23="Catastrófico",1,))))))</f>
        <v>0.6</v>
      </c>
      <c r="AI23" s="61" t="str">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Moderado</v>
      </c>
      <c r="AJ23" s="58">
        <v>1</v>
      </c>
      <c r="AK23" s="178" t="s">
        <v>264</v>
      </c>
      <c r="AL23" s="58" t="str">
        <f t="shared" si="0"/>
        <v>Probabilidad</v>
      </c>
      <c r="AM23" s="63" t="s">
        <v>132</v>
      </c>
      <c r="AN23" s="63" t="s">
        <v>104</v>
      </c>
      <c r="AO23" s="64" t="str">
        <f t="shared" si="1"/>
        <v>30%</v>
      </c>
      <c r="AP23" s="63" t="s">
        <v>105</v>
      </c>
      <c r="AQ23" s="63" t="s">
        <v>106</v>
      </c>
      <c r="AR23" s="63" t="s">
        <v>107</v>
      </c>
      <c r="AS23" s="65">
        <f t="shared" si="2"/>
        <v>0.42</v>
      </c>
      <c r="AT23" s="66" t="str">
        <f t="shared" si="3"/>
        <v>Media</v>
      </c>
      <c r="AU23" s="64">
        <f t="shared" si="4"/>
        <v>0.42</v>
      </c>
      <c r="AV23" s="66" t="str">
        <f t="shared" si="5"/>
        <v>Moderado</v>
      </c>
      <c r="AW23" s="64">
        <f t="shared" si="6"/>
        <v>0.6</v>
      </c>
      <c r="AX23" s="67" t="str">
        <f t="shared" si="7"/>
        <v>Moderado</v>
      </c>
      <c r="AY23" s="63" t="s">
        <v>108</v>
      </c>
      <c r="AZ23" s="78" t="s">
        <v>265</v>
      </c>
      <c r="BA23" s="58" t="s">
        <v>169</v>
      </c>
      <c r="BB23" s="179">
        <v>45017</v>
      </c>
      <c r="BC23" s="180">
        <v>45261</v>
      </c>
      <c r="BD23" s="195" t="s">
        <v>267</v>
      </c>
      <c r="BE23" s="181">
        <v>1</v>
      </c>
      <c r="BF23" s="181" t="s">
        <v>280</v>
      </c>
      <c r="BG23" s="181">
        <v>1</v>
      </c>
      <c r="BH23" s="181" t="s">
        <v>418</v>
      </c>
      <c r="BI23" s="181">
        <v>1</v>
      </c>
      <c r="BJ23" s="182" t="s">
        <v>419</v>
      </c>
      <c r="BK23" s="197"/>
      <c r="BL23" s="198"/>
      <c r="BM23" s="75"/>
      <c r="BN23" s="303"/>
      <c r="BO23" s="367"/>
      <c r="BP23" s="363"/>
      <c r="BQ23" s="363"/>
      <c r="BR23" s="363"/>
      <c r="BS23" s="363"/>
      <c r="BT23" s="363"/>
      <c r="BU23" s="363"/>
      <c r="BV23" s="368"/>
    </row>
    <row r="24" spans="1:74" ht="154.5" customHeight="1">
      <c r="A24" s="58"/>
      <c r="B24" s="57"/>
      <c r="C24" s="57"/>
      <c r="D24" s="57"/>
      <c r="E24" s="57"/>
      <c r="F24" s="57"/>
      <c r="G24" s="57"/>
      <c r="H24" s="58"/>
      <c r="I24" s="59"/>
      <c r="J24" s="60"/>
      <c r="K24" s="185"/>
      <c r="L24" s="185"/>
      <c r="M24" s="185"/>
      <c r="N24" s="185"/>
      <c r="O24" s="185"/>
      <c r="P24" s="185"/>
      <c r="Q24" s="185"/>
      <c r="R24" s="185"/>
      <c r="S24" s="185"/>
      <c r="T24" s="185"/>
      <c r="U24" s="185"/>
      <c r="V24" s="185"/>
      <c r="W24" s="185"/>
      <c r="X24" s="185"/>
      <c r="Y24" s="185"/>
      <c r="Z24" s="185"/>
      <c r="AA24" s="185"/>
      <c r="AB24" s="185"/>
      <c r="AC24" s="186"/>
      <c r="AD24" s="185"/>
      <c r="AE24" s="60"/>
      <c r="AF24" s="185"/>
      <c r="AG24" s="59"/>
      <c r="AH24" s="60"/>
      <c r="AI24" s="61"/>
      <c r="AJ24" s="58">
        <v>2</v>
      </c>
      <c r="AK24" s="178" t="s">
        <v>464</v>
      </c>
      <c r="AL24" s="58" t="str">
        <f t="shared" si="0"/>
        <v>Probabilidad</v>
      </c>
      <c r="AM24" s="139" t="s">
        <v>103</v>
      </c>
      <c r="AN24" s="63" t="s">
        <v>104</v>
      </c>
      <c r="AO24" s="64" t="str">
        <f t="shared" si="1"/>
        <v>40%</v>
      </c>
      <c r="AP24" s="63" t="s">
        <v>105</v>
      </c>
      <c r="AQ24" s="63" t="s">
        <v>106</v>
      </c>
      <c r="AR24" s="63" t="s">
        <v>107</v>
      </c>
      <c r="AS24" s="65">
        <f t="shared" si="2"/>
        <v>0</v>
      </c>
      <c r="AT24" s="66" t="str">
        <f t="shared" si="3"/>
        <v>Muy Baja</v>
      </c>
      <c r="AU24" s="140">
        <f t="shared" si="4"/>
        <v>0</v>
      </c>
      <c r="AV24" s="142" t="str">
        <f t="shared" si="5"/>
        <v>Leve</v>
      </c>
      <c r="AW24" s="64">
        <f t="shared" si="6"/>
        <v>0</v>
      </c>
      <c r="AX24" s="143" t="str">
        <f t="shared" si="7"/>
        <v>Bajo</v>
      </c>
      <c r="AY24" s="63" t="s">
        <v>108</v>
      </c>
      <c r="AZ24" s="78" t="s">
        <v>465</v>
      </c>
      <c r="BA24" s="56" t="s">
        <v>110</v>
      </c>
      <c r="BB24" s="179">
        <v>45017</v>
      </c>
      <c r="BC24" s="180">
        <v>45261</v>
      </c>
      <c r="BD24" s="195" t="s">
        <v>466</v>
      </c>
      <c r="BE24" s="58">
        <v>2</v>
      </c>
      <c r="BF24" s="89" t="s">
        <v>467</v>
      </c>
      <c r="BG24" s="58">
        <v>2</v>
      </c>
      <c r="BH24" s="181" t="s">
        <v>418</v>
      </c>
      <c r="BI24" s="58">
        <v>2</v>
      </c>
      <c r="BJ24" s="182" t="s">
        <v>419</v>
      </c>
      <c r="BK24" s="199"/>
      <c r="BL24" s="85"/>
      <c r="BM24" s="75"/>
      <c r="BN24" s="303"/>
      <c r="BO24" s="367"/>
      <c r="BP24" s="363"/>
      <c r="BQ24" s="363"/>
      <c r="BR24" s="363"/>
      <c r="BS24" s="363"/>
      <c r="BT24" s="363"/>
      <c r="BU24" s="363"/>
      <c r="BV24" s="368"/>
    </row>
    <row r="25" spans="1:74" ht="15.75" customHeight="1">
      <c r="A25" s="58"/>
      <c r="B25" s="57"/>
      <c r="C25" s="57"/>
      <c r="D25" s="57"/>
      <c r="E25" s="57"/>
      <c r="F25" s="57"/>
      <c r="G25" s="57"/>
      <c r="H25" s="58"/>
      <c r="I25" s="59"/>
      <c r="J25" s="60"/>
      <c r="K25" s="188"/>
      <c r="L25" s="188"/>
      <c r="M25" s="188"/>
      <c r="N25" s="188"/>
      <c r="O25" s="188"/>
      <c r="P25" s="188"/>
      <c r="Q25" s="188"/>
      <c r="R25" s="188"/>
      <c r="S25" s="188"/>
      <c r="T25" s="188"/>
      <c r="U25" s="188"/>
      <c r="V25" s="188"/>
      <c r="W25" s="188"/>
      <c r="X25" s="188"/>
      <c r="Y25" s="188"/>
      <c r="Z25" s="188"/>
      <c r="AA25" s="188"/>
      <c r="AB25" s="188"/>
      <c r="AC25" s="189"/>
      <c r="AD25" s="188"/>
      <c r="AE25" s="60"/>
      <c r="AF25" s="188"/>
      <c r="AG25" s="59"/>
      <c r="AH25" s="60"/>
      <c r="AI25" s="61"/>
      <c r="AJ25" s="58">
        <v>3</v>
      </c>
      <c r="AK25" s="187" t="s">
        <v>468</v>
      </c>
      <c r="AL25" s="58" t="str">
        <f t="shared" si="0"/>
        <v>Probabilidad</v>
      </c>
      <c r="AM25" s="63" t="s">
        <v>103</v>
      </c>
      <c r="AN25" s="63" t="s">
        <v>104</v>
      </c>
      <c r="AO25" s="64" t="str">
        <f t="shared" si="1"/>
        <v>40%</v>
      </c>
      <c r="AP25" s="63" t="s">
        <v>105</v>
      </c>
      <c r="AQ25" s="63" t="s">
        <v>106</v>
      </c>
      <c r="AR25" s="63" t="s">
        <v>107</v>
      </c>
      <c r="AS25" s="65">
        <f t="shared" si="2"/>
        <v>0</v>
      </c>
      <c r="AT25" s="66" t="str">
        <f t="shared" si="3"/>
        <v>Muy Baja</v>
      </c>
      <c r="AU25" s="140">
        <f t="shared" si="4"/>
        <v>0</v>
      </c>
      <c r="AV25" s="142" t="str">
        <f t="shared" si="5"/>
        <v>Leve</v>
      </c>
      <c r="AW25" s="64">
        <f t="shared" si="6"/>
        <v>0</v>
      </c>
      <c r="AX25" s="143" t="str">
        <f t="shared" si="7"/>
        <v>Bajo</v>
      </c>
      <c r="AY25" s="63" t="s">
        <v>108</v>
      </c>
      <c r="AZ25" s="78" t="s">
        <v>469</v>
      </c>
      <c r="BA25" s="56" t="s">
        <v>110</v>
      </c>
      <c r="BB25" s="179">
        <v>45017</v>
      </c>
      <c r="BC25" s="180">
        <v>45261</v>
      </c>
      <c r="BD25" s="195" t="s">
        <v>470</v>
      </c>
      <c r="BE25" s="58">
        <v>3</v>
      </c>
      <c r="BF25" s="89" t="s">
        <v>467</v>
      </c>
      <c r="BG25" s="58">
        <v>3</v>
      </c>
      <c r="BH25" s="181" t="s">
        <v>418</v>
      </c>
      <c r="BI25" s="58">
        <v>3</v>
      </c>
      <c r="BJ25" s="182" t="s">
        <v>419</v>
      </c>
      <c r="BK25" s="199"/>
      <c r="BL25" s="85"/>
      <c r="BM25" s="75"/>
      <c r="BN25" s="303"/>
      <c r="BO25" s="367"/>
      <c r="BP25" s="363"/>
      <c r="BQ25" s="363"/>
      <c r="BR25" s="363"/>
      <c r="BS25" s="363"/>
      <c r="BT25" s="363"/>
      <c r="BU25" s="363"/>
      <c r="BV25" s="368"/>
    </row>
    <row r="26" spans="1:74" ht="119.25" customHeight="1">
      <c r="A26" s="56">
        <v>6</v>
      </c>
      <c r="B26" s="136" t="s">
        <v>27</v>
      </c>
      <c r="C26" s="136" t="s">
        <v>122</v>
      </c>
      <c r="D26" s="136" t="s">
        <v>471</v>
      </c>
      <c r="E26" s="200" t="s">
        <v>472</v>
      </c>
      <c r="F26" s="136" t="s">
        <v>473</v>
      </c>
      <c r="G26" s="136" t="s">
        <v>15</v>
      </c>
      <c r="H26" s="56">
        <v>12</v>
      </c>
      <c r="I26" s="101" t="str">
        <f>IF(H26&lt;=0,"",IF(H26&lt;=2,"Muy Baja",IF(H26&lt;=24,"Baja",IF(H26&lt;=500,"Media",IF(H26&lt;=5000,"Alta","Muy Alta")))))</f>
        <v>Baja</v>
      </c>
      <c r="J26" s="102">
        <f>IF(I26="","",IF(I26="Muy Baja",0.2,IF(I26="Baja",0.4,IF(I26="Media",0.6,IF(I26="Alta",0.8,IF(I26="Muy Alta",1,))))))</f>
        <v>0.4</v>
      </c>
      <c r="K26" s="102" t="s">
        <v>413</v>
      </c>
      <c r="L26" s="102" t="s">
        <v>413</v>
      </c>
      <c r="M26" s="102" t="s">
        <v>414</v>
      </c>
      <c r="N26" s="102" t="s">
        <v>414</v>
      </c>
      <c r="O26" s="102" t="s">
        <v>413</v>
      </c>
      <c r="P26" s="102" t="s">
        <v>414</v>
      </c>
      <c r="Q26" s="102" t="s">
        <v>414</v>
      </c>
      <c r="R26" s="102" t="s">
        <v>414</v>
      </c>
      <c r="S26" s="102" t="s">
        <v>414</v>
      </c>
      <c r="T26" s="102" t="s">
        <v>413</v>
      </c>
      <c r="U26" s="102" t="s">
        <v>413</v>
      </c>
      <c r="V26" s="102" t="s">
        <v>413</v>
      </c>
      <c r="W26" s="102" t="s">
        <v>414</v>
      </c>
      <c r="X26" s="102" t="s">
        <v>413</v>
      </c>
      <c r="Y26" s="102" t="s">
        <v>414</v>
      </c>
      <c r="Z26" s="102" t="s">
        <v>414</v>
      </c>
      <c r="AA26" s="102" t="s">
        <v>414</v>
      </c>
      <c r="AB26" s="102" t="s">
        <v>414</v>
      </c>
      <c r="AC26" s="177">
        <f>COUNTIF(K26:AB27,"Si")</f>
        <v>7</v>
      </c>
      <c r="AD26" s="102" t="str">
        <f>IF(AC26&lt;=5,"Moderado",IF(AND(AC26&gt;=6,AC26&lt;=11),"Mayor",IF(AND(AC26&gt;=12,AC26&lt;=18),"Catastrofico")))</f>
        <v>Mayor</v>
      </c>
      <c r="AE26" s="102" t="s">
        <v>367</v>
      </c>
      <c r="AF26" s="102" t="str">
        <f>IF(NOT(ISERROR(MATCH(AE26,'[1]Tabla Impacto'!$B$152:$B$154,0))),'[1]Tabla Impacto'!$F$154&amp;"Por favor no seleccionar los criterios de impacto(Afectación Económica o presupuestal y Pérdida Reputacional)",AE26)</f>
        <v xml:space="preserve">     El riesgo afecta la imagen de alguna área de la organización</v>
      </c>
      <c r="AG26" s="101" t="str">
        <f>IF(OR(AF26='[1]Tabla Impacto'!$C$11,AF26='[1]Tabla Impacto'!$D$11),"Leve",IF(OR(AF26='[1]Tabla Impacto'!$C$12,AF26='[1]Tabla Impacto'!$D$12),"Menor",IF(OR(AF26='[1]Tabla Impacto'!$C$13,AF26='[1]Tabla Impacto'!$D$13),"Moderado",IF(OR(#REF!='[1]Tabla Impacto'!$C$14,AF26='[1]Tabla Impacto'!$D$14),"Mayor",IF(OR(AF26='[1]Tabla Impacto'!$C$15,#REF!='[1]Tabla Impacto'!$D$15),"Catastrófico","")))))</f>
        <v>Leve</v>
      </c>
      <c r="AH26" s="102">
        <f>IF(AG26="","",IF(AG26="Leve",0.2,IF(AG26="Menor",0.4,IF(AG26="Moderado",0.6,IF(AG26="Mayor",0.8,IF(AG26="Catastrófico",1,))))))</f>
        <v>0.2</v>
      </c>
      <c r="AI26" s="103" t="str">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Bajo</v>
      </c>
      <c r="AJ26" s="58">
        <v>1</v>
      </c>
      <c r="AK26" s="92" t="s">
        <v>474</v>
      </c>
      <c r="AL26" s="58" t="str">
        <f t="shared" si="0"/>
        <v>Probabilidad</v>
      </c>
      <c r="AM26" s="63" t="s">
        <v>132</v>
      </c>
      <c r="AN26" s="63" t="s">
        <v>104</v>
      </c>
      <c r="AO26" s="64" t="str">
        <f t="shared" si="1"/>
        <v>30%</v>
      </c>
      <c r="AP26" s="63" t="s">
        <v>105</v>
      </c>
      <c r="AQ26" s="63" t="s">
        <v>106</v>
      </c>
      <c r="AR26" s="63" t="s">
        <v>107</v>
      </c>
      <c r="AS26" s="65">
        <f t="shared" si="2"/>
        <v>0.28000000000000003</v>
      </c>
      <c r="AT26" s="66" t="str">
        <f t="shared" si="3"/>
        <v>Baja</v>
      </c>
      <c r="AU26" s="64">
        <f t="shared" si="4"/>
        <v>0.28000000000000003</v>
      </c>
      <c r="AV26" s="66" t="str">
        <f t="shared" si="5"/>
        <v>Leve</v>
      </c>
      <c r="AW26" s="64">
        <f t="shared" si="6"/>
        <v>0.2</v>
      </c>
      <c r="AX26" s="67" t="str">
        <f t="shared" si="7"/>
        <v>Bajo</v>
      </c>
      <c r="AY26" s="63" t="s">
        <v>108</v>
      </c>
      <c r="AZ26" s="78" t="s">
        <v>475</v>
      </c>
      <c r="BA26" s="56" t="s">
        <v>110</v>
      </c>
      <c r="BB26" s="179">
        <v>45017</v>
      </c>
      <c r="BC26" s="180">
        <v>45261</v>
      </c>
      <c r="BD26" s="195" t="s">
        <v>476</v>
      </c>
      <c r="BE26" s="181">
        <v>1</v>
      </c>
      <c r="BF26" s="89" t="s">
        <v>477</v>
      </c>
      <c r="BG26" s="181">
        <v>1</v>
      </c>
      <c r="BH26" s="181" t="s">
        <v>418</v>
      </c>
      <c r="BI26" s="181">
        <v>1</v>
      </c>
      <c r="BJ26" s="182" t="s">
        <v>419</v>
      </c>
      <c r="BK26" s="176"/>
      <c r="BL26" s="85"/>
      <c r="BM26" s="75"/>
      <c r="BN26" s="303"/>
      <c r="BO26" s="367"/>
      <c r="BP26" s="363"/>
      <c r="BQ26" s="363"/>
      <c r="BR26" s="363"/>
      <c r="BS26" s="363"/>
      <c r="BT26" s="363"/>
      <c r="BU26" s="363"/>
      <c r="BV26" s="368"/>
    </row>
    <row r="27" spans="1:74" ht="139.5" customHeight="1">
      <c r="A27" s="98"/>
      <c r="B27" s="192"/>
      <c r="C27" s="192"/>
      <c r="D27" s="192"/>
      <c r="E27" s="201"/>
      <c r="F27" s="192"/>
      <c r="G27" s="192"/>
      <c r="H27" s="98"/>
      <c r="I27" s="193"/>
      <c r="J27" s="188"/>
      <c r="K27" s="185"/>
      <c r="L27" s="185"/>
      <c r="M27" s="185"/>
      <c r="N27" s="185"/>
      <c r="O27" s="185"/>
      <c r="P27" s="185"/>
      <c r="Q27" s="185"/>
      <c r="R27" s="185"/>
      <c r="S27" s="185"/>
      <c r="T27" s="185"/>
      <c r="U27" s="185"/>
      <c r="V27" s="185"/>
      <c r="W27" s="185"/>
      <c r="X27" s="185"/>
      <c r="Y27" s="185"/>
      <c r="Z27" s="185"/>
      <c r="AA27" s="185"/>
      <c r="AB27" s="185"/>
      <c r="AC27" s="186"/>
      <c r="AD27" s="185"/>
      <c r="AE27" s="188"/>
      <c r="AF27" s="185"/>
      <c r="AG27" s="193"/>
      <c r="AH27" s="188"/>
      <c r="AI27" s="194"/>
      <c r="AJ27" s="58">
        <v>2</v>
      </c>
      <c r="AK27" s="92" t="s">
        <v>478</v>
      </c>
      <c r="AL27" s="58" t="str">
        <f t="shared" si="0"/>
        <v>Probabilidad</v>
      </c>
      <c r="AM27" s="139" t="s">
        <v>103</v>
      </c>
      <c r="AN27" s="63" t="s">
        <v>104</v>
      </c>
      <c r="AO27" s="64" t="str">
        <f t="shared" si="1"/>
        <v>40%</v>
      </c>
      <c r="AP27" s="63" t="s">
        <v>105</v>
      </c>
      <c r="AQ27" s="63" t="s">
        <v>106</v>
      </c>
      <c r="AR27" s="63" t="s">
        <v>107</v>
      </c>
      <c r="AS27" s="65">
        <f t="shared" si="2"/>
        <v>0</v>
      </c>
      <c r="AT27" s="66" t="str">
        <f t="shared" si="3"/>
        <v>Muy Baja</v>
      </c>
      <c r="AU27" s="140">
        <f t="shared" si="4"/>
        <v>0</v>
      </c>
      <c r="AV27" s="142" t="str">
        <f t="shared" si="5"/>
        <v>Leve</v>
      </c>
      <c r="AW27" s="64">
        <f t="shared" si="6"/>
        <v>0</v>
      </c>
      <c r="AX27" s="143" t="str">
        <f t="shared" si="7"/>
        <v>Bajo</v>
      </c>
      <c r="AY27" s="63" t="s">
        <v>108</v>
      </c>
      <c r="AZ27" s="78" t="s">
        <v>478</v>
      </c>
      <c r="BA27" s="56" t="s">
        <v>110</v>
      </c>
      <c r="BB27" s="179">
        <v>45017</v>
      </c>
      <c r="BC27" s="180">
        <v>45261</v>
      </c>
      <c r="BD27" s="195" t="s">
        <v>479</v>
      </c>
      <c r="BE27" s="58">
        <v>2</v>
      </c>
      <c r="BF27" s="89" t="s">
        <v>480</v>
      </c>
      <c r="BG27" s="58">
        <v>2</v>
      </c>
      <c r="BH27" s="181" t="s">
        <v>418</v>
      </c>
      <c r="BI27" s="58">
        <v>2</v>
      </c>
      <c r="BJ27" s="182" t="s">
        <v>419</v>
      </c>
      <c r="BK27" s="176"/>
      <c r="BL27" s="85"/>
      <c r="BM27" s="75"/>
      <c r="BN27" s="303"/>
      <c r="BO27" s="367"/>
      <c r="BP27" s="363"/>
      <c r="BQ27" s="363"/>
      <c r="BR27" s="363"/>
      <c r="BS27" s="363"/>
      <c r="BT27" s="363"/>
      <c r="BU27" s="363"/>
      <c r="BV27" s="368"/>
    </row>
    <row r="28" spans="1:74" ht="159.75" customHeight="1">
      <c r="A28" s="58">
        <v>7</v>
      </c>
      <c r="B28" s="57" t="s">
        <v>481</v>
      </c>
      <c r="C28" s="57" t="s">
        <v>96</v>
      </c>
      <c r="D28" s="57" t="s">
        <v>482</v>
      </c>
      <c r="E28" s="57" t="s">
        <v>483</v>
      </c>
      <c r="F28" s="57" t="s">
        <v>484</v>
      </c>
      <c r="G28" s="57" t="s">
        <v>15</v>
      </c>
      <c r="H28" s="58">
        <v>130</v>
      </c>
      <c r="I28" s="59" t="str">
        <f t="shared" ref="I28:I32" si="8">IF(H28&lt;=0,"",IF(H28&lt;=2,"Muy Baja",IF(H28&lt;=24,"Baja",IF(H28&lt;=500,"Media",IF(H28&lt;=5000,"Alta","Muy Alta")))))</f>
        <v>Media</v>
      </c>
      <c r="J28" s="60">
        <f t="shared" ref="J28:J32" si="9">IF(I28="","",IF(I28="Muy Baja",0.2,IF(I28="Baja",0.4,IF(I28="Media",0.6,IF(I28="Alta",0.8,IF(I28="Muy Alta",1,))))))</f>
        <v>0.6</v>
      </c>
      <c r="K28" s="102" t="s">
        <v>413</v>
      </c>
      <c r="L28" s="102" t="s">
        <v>413</v>
      </c>
      <c r="M28" s="102" t="s">
        <v>413</v>
      </c>
      <c r="N28" s="102" t="s">
        <v>413</v>
      </c>
      <c r="O28" s="102" t="s">
        <v>413</v>
      </c>
      <c r="P28" s="102" t="s">
        <v>413</v>
      </c>
      <c r="Q28" s="102" t="s">
        <v>413</v>
      </c>
      <c r="R28" s="102" t="s">
        <v>414</v>
      </c>
      <c r="S28" s="102" t="s">
        <v>414</v>
      </c>
      <c r="T28" s="102" t="s">
        <v>413</v>
      </c>
      <c r="U28" s="102" t="s">
        <v>413</v>
      </c>
      <c r="V28" s="102" t="s">
        <v>413</v>
      </c>
      <c r="W28" s="102" t="s">
        <v>413</v>
      </c>
      <c r="X28" s="102" t="s">
        <v>413</v>
      </c>
      <c r="Y28" s="102" t="s">
        <v>413</v>
      </c>
      <c r="Z28" s="102" t="s">
        <v>414</v>
      </c>
      <c r="AA28" s="102" t="s">
        <v>414</v>
      </c>
      <c r="AB28" s="102" t="s">
        <v>414</v>
      </c>
      <c r="AC28" s="177">
        <f t="shared" ref="AC28:AC31" si="10">COUNTIF(K28:AB28,"Si")</f>
        <v>13</v>
      </c>
      <c r="AD28" s="102" t="str">
        <f t="shared" ref="AD28:AD32" si="11">IF(AC28&lt;=5,"Moderado",IF(AND(AC28&gt;=6,AC28&lt;=11),"Mayor",IF(AND(AC28&gt;=12,AC28&lt;=18),"Catastrofico")))</f>
        <v>Catastrofico</v>
      </c>
      <c r="AE28" s="60" t="s">
        <v>485</v>
      </c>
      <c r="AF28" s="102" t="s">
        <v>485</v>
      </c>
      <c r="AG28" s="59" t="s">
        <v>486</v>
      </c>
      <c r="AH28" s="60">
        <f t="shared" ref="AH28:AH32" si="12">IF(AG28="","",IF(AG28="Leve",0.2,IF(AG28="Menor",0.4,IF(AG28="Moderado",0.6,IF(AG28="Mayor",0.8,IF(AG28="Catastrófico",1,))))))</f>
        <v>0.4</v>
      </c>
      <c r="AI28" s="61" t="str">
        <f t="shared" ref="AI28:AI32" si="13">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Moderado</v>
      </c>
      <c r="AJ28" s="58">
        <v>1</v>
      </c>
      <c r="AK28" s="92" t="s">
        <v>487</v>
      </c>
      <c r="AL28" s="58" t="str">
        <f t="shared" si="0"/>
        <v>Probabilidad</v>
      </c>
      <c r="AM28" s="63" t="s">
        <v>103</v>
      </c>
      <c r="AN28" s="63" t="s">
        <v>104</v>
      </c>
      <c r="AO28" s="64" t="str">
        <f t="shared" si="1"/>
        <v>40%</v>
      </c>
      <c r="AP28" s="63" t="s">
        <v>105</v>
      </c>
      <c r="AQ28" s="63" t="s">
        <v>106</v>
      </c>
      <c r="AR28" s="63" t="s">
        <v>107</v>
      </c>
      <c r="AS28" s="65">
        <f t="shared" si="2"/>
        <v>0.36</v>
      </c>
      <c r="AT28" s="66" t="str">
        <f t="shared" si="3"/>
        <v>Baja</v>
      </c>
      <c r="AU28" s="64">
        <f t="shared" si="4"/>
        <v>0.36</v>
      </c>
      <c r="AV28" s="66" t="str">
        <f t="shared" si="5"/>
        <v>Menor</v>
      </c>
      <c r="AW28" s="64">
        <f t="shared" si="6"/>
        <v>0.4</v>
      </c>
      <c r="AX28" s="67" t="str">
        <f t="shared" si="7"/>
        <v>Moderado</v>
      </c>
      <c r="AY28" s="63" t="s">
        <v>108</v>
      </c>
      <c r="AZ28" s="78" t="s">
        <v>487</v>
      </c>
      <c r="BA28" s="56" t="s">
        <v>110</v>
      </c>
      <c r="BB28" s="179">
        <v>45017</v>
      </c>
      <c r="BC28" s="180">
        <v>45261</v>
      </c>
      <c r="BD28" s="92" t="s">
        <v>488</v>
      </c>
      <c r="BE28" s="181">
        <v>1</v>
      </c>
      <c r="BF28" s="89" t="s">
        <v>489</v>
      </c>
      <c r="BG28" s="181">
        <v>1</v>
      </c>
      <c r="BH28" s="181" t="s">
        <v>418</v>
      </c>
      <c r="BI28" s="181">
        <v>1</v>
      </c>
      <c r="BJ28" s="182" t="s">
        <v>419</v>
      </c>
      <c r="BK28" s="199"/>
      <c r="BL28" s="75"/>
      <c r="BM28" s="75"/>
      <c r="BN28" s="303"/>
      <c r="BO28" s="367"/>
      <c r="BP28" s="363"/>
      <c r="BQ28" s="363"/>
      <c r="BR28" s="363"/>
      <c r="BS28" s="363"/>
      <c r="BT28" s="363"/>
      <c r="BU28" s="363"/>
      <c r="BV28" s="368"/>
    </row>
    <row r="29" spans="1:74" ht="124.5" customHeight="1">
      <c r="A29" s="58">
        <v>8</v>
      </c>
      <c r="B29" s="57" t="s">
        <v>481</v>
      </c>
      <c r="C29" s="57" t="s">
        <v>96</v>
      </c>
      <c r="D29" s="57" t="s">
        <v>490</v>
      </c>
      <c r="E29" s="57" t="s">
        <v>491</v>
      </c>
      <c r="F29" s="57" t="s">
        <v>492</v>
      </c>
      <c r="G29" s="57" t="s">
        <v>15</v>
      </c>
      <c r="H29" s="58">
        <v>130</v>
      </c>
      <c r="I29" s="59" t="str">
        <f t="shared" si="8"/>
        <v>Media</v>
      </c>
      <c r="J29" s="60">
        <f t="shared" si="9"/>
        <v>0.6</v>
      </c>
      <c r="K29" s="202" t="s">
        <v>413</v>
      </c>
      <c r="L29" s="202" t="s">
        <v>413</v>
      </c>
      <c r="M29" s="102" t="s">
        <v>413</v>
      </c>
      <c r="N29" s="102" t="s">
        <v>413</v>
      </c>
      <c r="O29" s="102" t="s">
        <v>413</v>
      </c>
      <c r="P29" s="102" t="s">
        <v>413</v>
      </c>
      <c r="Q29" s="102" t="s">
        <v>413</v>
      </c>
      <c r="R29" s="102" t="s">
        <v>414</v>
      </c>
      <c r="S29" s="102" t="s">
        <v>414</v>
      </c>
      <c r="T29" s="102" t="s">
        <v>413</v>
      </c>
      <c r="U29" s="102" t="s">
        <v>413</v>
      </c>
      <c r="V29" s="102" t="s">
        <v>413</v>
      </c>
      <c r="W29" s="102" t="s">
        <v>413</v>
      </c>
      <c r="X29" s="102" t="s">
        <v>413</v>
      </c>
      <c r="Y29" s="102" t="s">
        <v>413</v>
      </c>
      <c r="Z29" s="102" t="s">
        <v>414</v>
      </c>
      <c r="AA29" s="102" t="s">
        <v>414</v>
      </c>
      <c r="AB29" s="102" t="s">
        <v>414</v>
      </c>
      <c r="AC29" s="177">
        <f t="shared" si="10"/>
        <v>13</v>
      </c>
      <c r="AD29" s="102" t="str">
        <f t="shared" si="11"/>
        <v>Catastrofico</v>
      </c>
      <c r="AE29" s="60" t="s">
        <v>249</v>
      </c>
      <c r="AF29" s="102" t="s">
        <v>249</v>
      </c>
      <c r="AG29" s="59" t="s">
        <v>176</v>
      </c>
      <c r="AH29" s="60">
        <f t="shared" si="12"/>
        <v>0.6</v>
      </c>
      <c r="AI29" s="61" t="str">
        <f t="shared" si="13"/>
        <v>Moderado</v>
      </c>
      <c r="AJ29" s="58">
        <v>1</v>
      </c>
      <c r="AK29" s="92" t="s">
        <v>493</v>
      </c>
      <c r="AL29" s="58" t="str">
        <f t="shared" si="0"/>
        <v>Probabilidad</v>
      </c>
      <c r="AM29" s="63" t="s">
        <v>132</v>
      </c>
      <c r="AN29" s="63" t="s">
        <v>104</v>
      </c>
      <c r="AO29" s="64" t="str">
        <f t="shared" si="1"/>
        <v>30%</v>
      </c>
      <c r="AP29" s="63" t="s">
        <v>105</v>
      </c>
      <c r="AQ29" s="63" t="s">
        <v>106</v>
      </c>
      <c r="AR29" s="63" t="s">
        <v>107</v>
      </c>
      <c r="AS29" s="65">
        <f t="shared" si="2"/>
        <v>0.42</v>
      </c>
      <c r="AT29" s="66" t="str">
        <f t="shared" si="3"/>
        <v>Media</v>
      </c>
      <c r="AU29" s="64">
        <f t="shared" si="4"/>
        <v>0.42</v>
      </c>
      <c r="AV29" s="66" t="str">
        <f t="shared" si="5"/>
        <v>Moderado</v>
      </c>
      <c r="AW29" s="64">
        <f t="shared" si="6"/>
        <v>0.6</v>
      </c>
      <c r="AX29" s="67" t="str">
        <f t="shared" si="7"/>
        <v>Moderado</v>
      </c>
      <c r="AY29" s="63" t="s">
        <v>108</v>
      </c>
      <c r="AZ29" s="78" t="s">
        <v>493</v>
      </c>
      <c r="BA29" s="56" t="s">
        <v>110</v>
      </c>
      <c r="BB29" s="179">
        <v>45017</v>
      </c>
      <c r="BC29" s="180">
        <v>45261</v>
      </c>
      <c r="BD29" s="92" t="s">
        <v>488</v>
      </c>
      <c r="BE29" s="181">
        <v>1</v>
      </c>
      <c r="BF29" s="89" t="s">
        <v>494</v>
      </c>
      <c r="BG29" s="181">
        <v>1</v>
      </c>
      <c r="BH29" s="181" t="s">
        <v>418</v>
      </c>
      <c r="BI29" s="181">
        <v>1</v>
      </c>
      <c r="BJ29" s="182" t="s">
        <v>419</v>
      </c>
      <c r="BK29" s="197"/>
      <c r="BL29" s="75"/>
      <c r="BM29" s="75"/>
      <c r="BN29" s="303"/>
      <c r="BO29" s="367"/>
      <c r="BP29" s="363"/>
      <c r="BQ29" s="363"/>
      <c r="BR29" s="363"/>
      <c r="BS29" s="363"/>
      <c r="BT29" s="363"/>
      <c r="BU29" s="363"/>
      <c r="BV29" s="368"/>
    </row>
    <row r="30" spans="1:74" ht="219.75" customHeight="1">
      <c r="A30" s="58">
        <v>9</v>
      </c>
      <c r="B30" s="57" t="s">
        <v>481</v>
      </c>
      <c r="C30" s="57" t="s">
        <v>96</v>
      </c>
      <c r="D30" s="57" t="s">
        <v>495</v>
      </c>
      <c r="E30" s="203" t="s">
        <v>496</v>
      </c>
      <c r="F30" s="57" t="s">
        <v>497</v>
      </c>
      <c r="G30" s="57" t="s">
        <v>15</v>
      </c>
      <c r="H30" s="58">
        <v>50</v>
      </c>
      <c r="I30" s="59" t="str">
        <f t="shared" si="8"/>
        <v>Media</v>
      </c>
      <c r="J30" s="60">
        <f t="shared" si="9"/>
        <v>0.6</v>
      </c>
      <c r="K30" s="102" t="s">
        <v>413</v>
      </c>
      <c r="L30" s="102" t="s">
        <v>413</v>
      </c>
      <c r="M30" s="102" t="s">
        <v>413</v>
      </c>
      <c r="N30" s="102" t="s">
        <v>413</v>
      </c>
      <c r="O30" s="102" t="s">
        <v>413</v>
      </c>
      <c r="P30" s="102" t="s">
        <v>413</v>
      </c>
      <c r="Q30" s="102" t="s">
        <v>413</v>
      </c>
      <c r="R30" s="102" t="s">
        <v>414</v>
      </c>
      <c r="S30" s="102" t="s">
        <v>414</v>
      </c>
      <c r="T30" s="102" t="s">
        <v>413</v>
      </c>
      <c r="U30" s="102" t="s">
        <v>413</v>
      </c>
      <c r="V30" s="102" t="s">
        <v>413</v>
      </c>
      <c r="W30" s="102" t="s">
        <v>413</v>
      </c>
      <c r="X30" s="102" t="s">
        <v>413</v>
      </c>
      <c r="Y30" s="102" t="s">
        <v>413</v>
      </c>
      <c r="Z30" s="102" t="s">
        <v>414</v>
      </c>
      <c r="AA30" s="102" t="s">
        <v>414</v>
      </c>
      <c r="AB30" s="102" t="s">
        <v>414</v>
      </c>
      <c r="AC30" s="204">
        <f t="shared" si="10"/>
        <v>13</v>
      </c>
      <c r="AD30" s="102" t="str">
        <f t="shared" si="11"/>
        <v>Catastrofico</v>
      </c>
      <c r="AE30" s="60" t="s">
        <v>249</v>
      </c>
      <c r="AF30" s="102" t="s">
        <v>249</v>
      </c>
      <c r="AG30" s="59" t="s">
        <v>176</v>
      </c>
      <c r="AH30" s="60">
        <f t="shared" si="12"/>
        <v>0.6</v>
      </c>
      <c r="AI30" s="61" t="str">
        <f t="shared" si="13"/>
        <v>Moderado</v>
      </c>
      <c r="AJ30" s="58">
        <v>1</v>
      </c>
      <c r="AK30" s="92" t="s">
        <v>498</v>
      </c>
      <c r="AL30" s="58" t="str">
        <f t="shared" si="0"/>
        <v>Probabilidad</v>
      </c>
      <c r="AM30" s="63" t="s">
        <v>132</v>
      </c>
      <c r="AN30" s="63" t="s">
        <v>104</v>
      </c>
      <c r="AO30" s="64" t="str">
        <f t="shared" si="1"/>
        <v>30%</v>
      </c>
      <c r="AP30" s="63" t="s">
        <v>105</v>
      </c>
      <c r="AQ30" s="63" t="s">
        <v>106</v>
      </c>
      <c r="AR30" s="63" t="s">
        <v>107</v>
      </c>
      <c r="AS30" s="65">
        <f t="shared" si="2"/>
        <v>0.42</v>
      </c>
      <c r="AT30" s="66" t="str">
        <f t="shared" si="3"/>
        <v>Media</v>
      </c>
      <c r="AU30" s="64">
        <f t="shared" si="4"/>
        <v>0.42</v>
      </c>
      <c r="AV30" s="66" t="str">
        <f t="shared" si="5"/>
        <v>Moderado</v>
      </c>
      <c r="AW30" s="64">
        <f t="shared" si="6"/>
        <v>0.6</v>
      </c>
      <c r="AX30" s="67" t="str">
        <f t="shared" si="7"/>
        <v>Moderado</v>
      </c>
      <c r="AY30" s="63" t="s">
        <v>108</v>
      </c>
      <c r="AZ30" s="78" t="s">
        <v>499</v>
      </c>
      <c r="BA30" s="58" t="s">
        <v>169</v>
      </c>
      <c r="BB30" s="179">
        <v>45017</v>
      </c>
      <c r="BC30" s="180">
        <v>45261</v>
      </c>
      <c r="BD30" s="92" t="s">
        <v>302</v>
      </c>
      <c r="BE30" s="181">
        <v>1</v>
      </c>
      <c r="BF30" s="89" t="s">
        <v>500</v>
      </c>
      <c r="BG30" s="181">
        <v>1</v>
      </c>
      <c r="BH30" s="181" t="s">
        <v>418</v>
      </c>
      <c r="BI30" s="181">
        <v>1</v>
      </c>
      <c r="BJ30" s="182" t="s">
        <v>419</v>
      </c>
      <c r="BK30" s="197"/>
      <c r="BL30" s="181"/>
      <c r="BM30" s="75"/>
      <c r="BN30" s="303"/>
      <c r="BO30" s="367"/>
      <c r="BP30" s="362"/>
      <c r="BQ30" s="362"/>
      <c r="BR30" s="362"/>
      <c r="BS30" s="362"/>
      <c r="BT30" s="362"/>
      <c r="BU30" s="362"/>
      <c r="BV30" s="369"/>
    </row>
    <row r="31" spans="1:74" ht="125.25" customHeight="1">
      <c r="A31" s="56">
        <v>10</v>
      </c>
      <c r="B31" s="136" t="s">
        <v>29</v>
      </c>
      <c r="C31" s="136" t="s">
        <v>96</v>
      </c>
      <c r="D31" s="136" t="s">
        <v>501</v>
      </c>
      <c r="E31" s="136" t="s">
        <v>502</v>
      </c>
      <c r="F31" s="136" t="s">
        <v>503</v>
      </c>
      <c r="G31" s="136" t="s">
        <v>15</v>
      </c>
      <c r="H31" s="56">
        <v>36</v>
      </c>
      <c r="I31" s="101" t="str">
        <f t="shared" si="8"/>
        <v>Media</v>
      </c>
      <c r="J31" s="102">
        <f t="shared" si="9"/>
        <v>0.6</v>
      </c>
      <c r="K31" s="102" t="s">
        <v>413</v>
      </c>
      <c r="L31" s="102" t="s">
        <v>413</v>
      </c>
      <c r="M31" s="102" t="s">
        <v>414</v>
      </c>
      <c r="N31" s="102" t="s">
        <v>414</v>
      </c>
      <c r="O31" s="102" t="s">
        <v>413</v>
      </c>
      <c r="P31" s="102" t="s">
        <v>413</v>
      </c>
      <c r="Q31" s="102" t="s">
        <v>413</v>
      </c>
      <c r="R31" s="102" t="s">
        <v>414</v>
      </c>
      <c r="S31" s="102" t="s">
        <v>414</v>
      </c>
      <c r="T31" s="102" t="s">
        <v>413</v>
      </c>
      <c r="U31" s="102" t="s">
        <v>413</v>
      </c>
      <c r="V31" s="102" t="s">
        <v>413</v>
      </c>
      <c r="W31" s="102" t="s">
        <v>414</v>
      </c>
      <c r="X31" s="102" t="s">
        <v>414</v>
      </c>
      <c r="Y31" s="102" t="s">
        <v>414</v>
      </c>
      <c r="Z31" s="102" t="s">
        <v>414</v>
      </c>
      <c r="AA31" s="102" t="s">
        <v>414</v>
      </c>
      <c r="AB31" s="102" t="s">
        <v>414</v>
      </c>
      <c r="AC31" s="177">
        <f t="shared" si="10"/>
        <v>8</v>
      </c>
      <c r="AD31" s="102" t="str">
        <f t="shared" si="11"/>
        <v>Mayor</v>
      </c>
      <c r="AE31" s="102" t="s">
        <v>101</v>
      </c>
      <c r="AF31" s="102" t="s">
        <v>101</v>
      </c>
      <c r="AG31" s="101" t="s">
        <v>176</v>
      </c>
      <c r="AH31" s="102">
        <f t="shared" si="12"/>
        <v>0.6</v>
      </c>
      <c r="AI31" s="103" t="str">
        <f t="shared" si="13"/>
        <v>Moderado</v>
      </c>
      <c r="AJ31" s="56">
        <v>1</v>
      </c>
      <c r="AK31" s="145" t="s">
        <v>504</v>
      </c>
      <c r="AL31" s="56" t="str">
        <f t="shared" si="0"/>
        <v>Probabilidad</v>
      </c>
      <c r="AM31" s="139" t="s">
        <v>103</v>
      </c>
      <c r="AN31" s="139" t="s">
        <v>104</v>
      </c>
      <c r="AO31" s="140" t="str">
        <f t="shared" si="1"/>
        <v>40%</v>
      </c>
      <c r="AP31" s="139" t="s">
        <v>105</v>
      </c>
      <c r="AQ31" s="139" t="s">
        <v>106</v>
      </c>
      <c r="AR31" s="139" t="s">
        <v>107</v>
      </c>
      <c r="AS31" s="141">
        <f t="shared" si="2"/>
        <v>0.36</v>
      </c>
      <c r="AT31" s="142" t="str">
        <f t="shared" si="3"/>
        <v>Baja</v>
      </c>
      <c r="AU31" s="140">
        <f t="shared" si="4"/>
        <v>0.36</v>
      </c>
      <c r="AV31" s="142" t="str">
        <f t="shared" si="5"/>
        <v>Moderado</v>
      </c>
      <c r="AW31" s="140">
        <f t="shared" si="6"/>
        <v>0.6</v>
      </c>
      <c r="AX31" s="143" t="str">
        <f t="shared" si="7"/>
        <v>Moderado</v>
      </c>
      <c r="AY31" s="139" t="s">
        <v>108</v>
      </c>
      <c r="AZ31" s="78" t="s">
        <v>505</v>
      </c>
      <c r="BA31" s="155" t="s">
        <v>110</v>
      </c>
      <c r="BB31" s="179">
        <v>45017</v>
      </c>
      <c r="BC31" s="205">
        <v>45261</v>
      </c>
      <c r="BD31" s="145" t="s">
        <v>591</v>
      </c>
      <c r="BE31" s="206">
        <v>1</v>
      </c>
      <c r="BF31" s="207" t="s">
        <v>500</v>
      </c>
      <c r="BG31" s="206">
        <v>1</v>
      </c>
      <c r="BH31" s="181" t="s">
        <v>418</v>
      </c>
      <c r="BI31" s="206">
        <v>1</v>
      </c>
      <c r="BJ31" s="182" t="s">
        <v>419</v>
      </c>
      <c r="BK31" s="197"/>
      <c r="BL31" s="75"/>
      <c r="BM31" s="75"/>
      <c r="BN31" s="303"/>
      <c r="BO31" s="367"/>
      <c r="BP31" s="363"/>
      <c r="BQ31" s="363"/>
      <c r="BR31" s="363"/>
      <c r="BS31" s="363"/>
      <c r="BT31" s="363"/>
      <c r="BU31" s="363"/>
      <c r="BV31" s="368"/>
    </row>
    <row r="32" spans="1:74" ht="171" customHeight="1">
      <c r="A32" s="371">
        <v>11</v>
      </c>
      <c r="B32" s="372" t="s">
        <v>372</v>
      </c>
      <c r="C32" s="372" t="s">
        <v>122</v>
      </c>
      <c r="D32" s="372" t="s">
        <v>506</v>
      </c>
      <c r="E32" s="373" t="s">
        <v>507</v>
      </c>
      <c r="F32" s="372" t="s">
        <v>508</v>
      </c>
      <c r="G32" s="372" t="s">
        <v>15</v>
      </c>
      <c r="H32" s="371">
        <v>3</v>
      </c>
      <c r="I32" s="370" t="str">
        <f t="shared" si="8"/>
        <v>Baja</v>
      </c>
      <c r="J32" s="60">
        <f t="shared" si="9"/>
        <v>0.4</v>
      </c>
      <c r="K32" s="60" t="s">
        <v>413</v>
      </c>
      <c r="L32" s="60" t="s">
        <v>413</v>
      </c>
      <c r="M32" s="60" t="s">
        <v>413</v>
      </c>
      <c r="N32" s="60" t="s">
        <v>413</v>
      </c>
      <c r="O32" s="60" t="s">
        <v>413</v>
      </c>
      <c r="P32" s="60" t="s">
        <v>413</v>
      </c>
      <c r="Q32" s="60" t="s">
        <v>414</v>
      </c>
      <c r="R32" s="60" t="s">
        <v>413</v>
      </c>
      <c r="S32" s="60" t="s">
        <v>413</v>
      </c>
      <c r="T32" s="60" t="s">
        <v>413</v>
      </c>
      <c r="U32" s="60" t="s">
        <v>413</v>
      </c>
      <c r="V32" s="60" t="s">
        <v>413</v>
      </c>
      <c r="W32" s="60" t="s">
        <v>413</v>
      </c>
      <c r="X32" s="60" t="s">
        <v>413</v>
      </c>
      <c r="Y32" s="60" t="s">
        <v>413</v>
      </c>
      <c r="Z32" s="60" t="s">
        <v>414</v>
      </c>
      <c r="AA32" s="60" t="s">
        <v>413</v>
      </c>
      <c r="AB32" s="60" t="s">
        <v>413</v>
      </c>
      <c r="AC32" s="208">
        <f>COUNTIF(K32:AB32,"Si")</f>
        <v>16</v>
      </c>
      <c r="AD32" s="60" t="str">
        <f t="shared" si="11"/>
        <v>Catastrofico</v>
      </c>
      <c r="AE32" s="60" t="s">
        <v>509</v>
      </c>
      <c r="AF32" s="60" t="s">
        <v>509</v>
      </c>
      <c r="AG32" s="59" t="s">
        <v>486</v>
      </c>
      <c r="AH32" s="60">
        <f t="shared" si="12"/>
        <v>0.4</v>
      </c>
      <c r="AI32" s="61" t="str">
        <f t="shared" si="13"/>
        <v>Moderado</v>
      </c>
      <c r="AJ32" s="58">
        <v>1</v>
      </c>
      <c r="AK32" s="92" t="s">
        <v>510</v>
      </c>
      <c r="AL32" s="58" t="str">
        <f t="shared" si="0"/>
        <v>Probabilidad</v>
      </c>
      <c r="AM32" s="63" t="s">
        <v>103</v>
      </c>
      <c r="AN32" s="63" t="s">
        <v>104</v>
      </c>
      <c r="AO32" s="64" t="str">
        <f t="shared" si="1"/>
        <v>40%</v>
      </c>
      <c r="AP32" s="63" t="s">
        <v>105</v>
      </c>
      <c r="AQ32" s="63" t="s">
        <v>106</v>
      </c>
      <c r="AR32" s="63" t="s">
        <v>107</v>
      </c>
      <c r="AS32" s="65">
        <f t="shared" si="2"/>
        <v>0.24</v>
      </c>
      <c r="AT32" s="66" t="str">
        <f t="shared" si="3"/>
        <v>Baja</v>
      </c>
      <c r="AU32" s="64">
        <f t="shared" si="4"/>
        <v>0.24</v>
      </c>
      <c r="AV32" s="66" t="str">
        <f t="shared" si="5"/>
        <v>Menor</v>
      </c>
      <c r="AW32" s="64">
        <f t="shared" si="6"/>
        <v>0.4</v>
      </c>
      <c r="AX32" s="67" t="str">
        <f t="shared" si="7"/>
        <v>Moderado</v>
      </c>
      <c r="AY32" s="63" t="s">
        <v>108</v>
      </c>
      <c r="AZ32" s="78" t="s">
        <v>511</v>
      </c>
      <c r="BA32" s="58" t="s">
        <v>169</v>
      </c>
      <c r="BB32" s="179">
        <v>45017</v>
      </c>
      <c r="BC32" s="209">
        <v>45261</v>
      </c>
      <c r="BD32" s="82" t="s">
        <v>512</v>
      </c>
      <c r="BE32" s="181">
        <v>1</v>
      </c>
      <c r="BF32" s="181" t="s">
        <v>513</v>
      </c>
      <c r="BG32" s="181">
        <v>1</v>
      </c>
      <c r="BH32" s="181" t="s">
        <v>418</v>
      </c>
      <c r="BI32" s="181">
        <v>1</v>
      </c>
      <c r="BJ32" s="182" t="s">
        <v>419</v>
      </c>
      <c r="BK32" s="176"/>
      <c r="BL32" s="85"/>
      <c r="BM32" s="85"/>
      <c r="BN32" s="360"/>
      <c r="BO32" s="367"/>
      <c r="BP32" s="363"/>
      <c r="BQ32" s="363"/>
      <c r="BR32" s="363"/>
      <c r="BS32" s="363"/>
      <c r="BT32" s="363"/>
      <c r="BU32" s="363"/>
      <c r="BV32" s="368"/>
    </row>
    <row r="33" spans="1:66" ht="27.75" customHeight="1">
      <c r="A33" s="155"/>
      <c r="B33" s="155"/>
      <c r="C33" s="155"/>
      <c r="D33" s="155"/>
      <c r="E33" s="155"/>
      <c r="F33" s="34"/>
      <c r="G33" s="156"/>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N33" s="153"/>
    </row>
    <row r="34" spans="1:66" ht="16.5" customHeight="1">
      <c r="A34" s="155"/>
      <c r="B34" s="155"/>
      <c r="C34" s="155"/>
      <c r="D34" s="155"/>
      <c r="E34" s="155"/>
      <c r="F34" s="34"/>
      <c r="G34" s="156"/>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N34" s="153"/>
    </row>
    <row r="35" spans="1:66" ht="16.5" customHeight="1">
      <c r="A35" s="155"/>
      <c r="B35" s="155"/>
      <c r="C35" s="155"/>
      <c r="D35" s="155"/>
      <c r="E35" s="155"/>
      <c r="F35" s="34"/>
      <c r="G35" s="156"/>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N35" s="153"/>
    </row>
    <row r="36" spans="1:66" ht="16.5" customHeight="1">
      <c r="A36" s="155"/>
      <c r="B36" s="155"/>
      <c r="C36" s="155"/>
      <c r="D36" s="155"/>
      <c r="E36" s="155"/>
      <c r="F36" s="34"/>
      <c r="G36" s="156"/>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N36" s="153"/>
    </row>
    <row r="37" spans="1:66" ht="16.5" customHeight="1">
      <c r="A37" s="155"/>
      <c r="B37" s="155"/>
      <c r="C37" s="155"/>
      <c r="D37" s="155"/>
      <c r="E37" s="155"/>
      <c r="F37" s="34"/>
      <c r="G37" s="156"/>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N37" s="153"/>
    </row>
    <row r="38" spans="1:66" ht="16.5" customHeight="1">
      <c r="A38" s="155"/>
      <c r="B38" s="155"/>
      <c r="C38" s="155"/>
      <c r="D38" s="155"/>
      <c r="E38" s="155"/>
      <c r="F38" s="34"/>
      <c r="G38" s="156"/>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N38" s="153"/>
    </row>
    <row r="39" spans="1:66" ht="16.5" customHeight="1">
      <c r="A39" s="155"/>
      <c r="B39" s="155"/>
      <c r="C39" s="155"/>
      <c r="D39" s="155"/>
      <c r="E39" s="155"/>
      <c r="F39" s="34"/>
      <c r="G39" s="156"/>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N39" s="153"/>
    </row>
    <row r="40" spans="1:66" ht="16.5" customHeight="1">
      <c r="A40" s="155"/>
      <c r="B40" s="155"/>
      <c r="C40" s="155"/>
      <c r="D40" s="155"/>
      <c r="E40" s="155"/>
      <c r="F40" s="34"/>
      <c r="G40" s="156"/>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N40" s="153"/>
    </row>
    <row r="41" spans="1:66" ht="16.5" customHeight="1">
      <c r="A41" s="155"/>
      <c r="B41" s="155"/>
      <c r="C41" s="155"/>
      <c r="D41" s="155"/>
      <c r="E41" s="155"/>
      <c r="F41" s="34"/>
      <c r="G41" s="156"/>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N41" s="153"/>
    </row>
    <row r="42" spans="1:66" ht="16.5" customHeight="1">
      <c r="A42" s="155"/>
      <c r="B42" s="155"/>
      <c r="C42" s="155"/>
      <c r="D42" s="155"/>
      <c r="E42" s="155"/>
      <c r="F42" s="34"/>
      <c r="G42" s="156"/>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N42" s="153"/>
    </row>
    <row r="43" spans="1:66" ht="16.5" customHeight="1">
      <c r="A43" s="155"/>
      <c r="B43" s="155"/>
      <c r="C43" s="155"/>
      <c r="D43" s="155"/>
      <c r="E43" s="155"/>
      <c r="F43" s="34"/>
      <c r="G43" s="156"/>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N43" s="153"/>
    </row>
    <row r="44" spans="1:66" ht="16.5" customHeight="1">
      <c r="A44" s="155"/>
      <c r="B44" s="155"/>
      <c r="C44" s="155"/>
      <c r="D44" s="155"/>
      <c r="E44" s="155"/>
      <c r="F44" s="34"/>
      <c r="G44" s="156"/>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N44" s="153"/>
    </row>
    <row r="45" spans="1:66" ht="16.5" customHeight="1">
      <c r="A45" s="155"/>
      <c r="B45" s="155"/>
      <c r="C45" s="155"/>
      <c r="D45" s="155"/>
      <c r="E45" s="155"/>
      <c r="F45" s="34"/>
      <c r="G45" s="156"/>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N45" s="153"/>
    </row>
    <row r="46" spans="1:66" ht="16.5" customHeight="1">
      <c r="A46" s="155"/>
      <c r="B46" s="155"/>
      <c r="C46" s="155"/>
      <c r="D46" s="155"/>
      <c r="E46" s="155"/>
      <c r="F46" s="34"/>
      <c r="G46" s="156"/>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N46" s="153"/>
    </row>
    <row r="47" spans="1:66" ht="16.5" customHeight="1">
      <c r="A47" s="155"/>
      <c r="B47" s="155"/>
      <c r="C47" s="155"/>
      <c r="D47" s="155"/>
      <c r="E47" s="155"/>
      <c r="F47" s="34"/>
      <c r="G47" s="156"/>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N47" s="153"/>
    </row>
    <row r="48" spans="1:66" ht="16.5" customHeight="1">
      <c r="A48" s="155"/>
      <c r="B48" s="155"/>
      <c r="C48" s="155"/>
      <c r="D48" s="155"/>
      <c r="E48" s="155"/>
      <c r="F48" s="34"/>
      <c r="G48" s="156"/>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N48" s="153"/>
    </row>
    <row r="49" spans="1:66" ht="16.5" customHeight="1">
      <c r="A49" s="155"/>
      <c r="B49" s="155"/>
      <c r="C49" s="155"/>
      <c r="D49" s="155"/>
      <c r="E49" s="155"/>
      <c r="F49" s="34"/>
      <c r="G49" s="156"/>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N49" s="153"/>
    </row>
    <row r="50" spans="1:66" ht="16.5" customHeight="1">
      <c r="A50" s="155"/>
      <c r="B50" s="155"/>
      <c r="C50" s="155"/>
      <c r="D50" s="155"/>
      <c r="E50" s="155"/>
      <c r="F50" s="34"/>
      <c r="G50" s="156"/>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N50" s="153"/>
    </row>
    <row r="51" spans="1:66" ht="16.5" customHeight="1">
      <c r="A51" s="155"/>
      <c r="B51" s="155"/>
      <c r="C51" s="155"/>
      <c r="D51" s="155"/>
      <c r="E51" s="155"/>
      <c r="F51" s="34"/>
      <c r="G51" s="156"/>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N51" s="153"/>
    </row>
    <row r="52" spans="1:66" ht="16.5" customHeight="1">
      <c r="A52" s="155"/>
      <c r="B52" s="155"/>
      <c r="C52" s="155"/>
      <c r="D52" s="155"/>
      <c r="E52" s="155"/>
      <c r="F52" s="34"/>
      <c r="G52" s="156"/>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N52" s="153"/>
    </row>
    <row r="53" spans="1:66" ht="16.5" customHeight="1">
      <c r="A53" s="155"/>
      <c r="B53" s="155"/>
      <c r="C53" s="155"/>
      <c r="D53" s="155"/>
      <c r="E53" s="155"/>
      <c r="F53" s="34"/>
      <c r="G53" s="156"/>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N53" s="153"/>
    </row>
    <row r="54" spans="1:66" ht="16.5" customHeight="1">
      <c r="A54" s="155"/>
      <c r="B54" s="155"/>
      <c r="C54" s="155"/>
      <c r="D54" s="155"/>
      <c r="E54" s="155"/>
      <c r="F54" s="34"/>
      <c r="G54" s="156"/>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N54" s="153"/>
    </row>
    <row r="55" spans="1:66" ht="16.5" customHeight="1">
      <c r="A55" s="155"/>
      <c r="B55" s="155"/>
      <c r="C55" s="155"/>
      <c r="D55" s="155"/>
      <c r="E55" s="155"/>
      <c r="F55" s="34"/>
      <c r="G55" s="156"/>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N55" s="153"/>
    </row>
    <row r="56" spans="1:66" ht="16.5" customHeight="1">
      <c r="A56" s="155"/>
      <c r="B56" s="155"/>
      <c r="C56" s="155"/>
      <c r="D56" s="155"/>
      <c r="E56" s="155"/>
      <c r="F56" s="34"/>
      <c r="G56" s="156"/>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N56" s="153"/>
    </row>
    <row r="57" spans="1:66" ht="16.5" customHeight="1">
      <c r="A57" s="155"/>
      <c r="B57" s="155"/>
      <c r="C57" s="155"/>
      <c r="D57" s="155"/>
      <c r="E57" s="155"/>
      <c r="F57" s="34"/>
      <c r="G57" s="156"/>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N57" s="153"/>
    </row>
    <row r="58" spans="1:66" ht="16.5" customHeight="1">
      <c r="A58" s="155"/>
      <c r="B58" s="155"/>
      <c r="C58" s="155"/>
      <c r="D58" s="155"/>
      <c r="E58" s="155"/>
      <c r="F58" s="34"/>
      <c r="G58" s="156"/>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N58" s="153"/>
    </row>
    <row r="59" spans="1:66" ht="16.5" customHeight="1">
      <c r="A59" s="155"/>
      <c r="B59" s="155"/>
      <c r="C59" s="155"/>
      <c r="D59" s="155"/>
      <c r="E59" s="155"/>
      <c r="F59" s="34"/>
      <c r="G59" s="156"/>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N59" s="153"/>
    </row>
    <row r="60" spans="1:66" ht="16.5" customHeight="1">
      <c r="A60" s="155"/>
      <c r="B60" s="155"/>
      <c r="C60" s="155"/>
      <c r="D60" s="155"/>
      <c r="E60" s="155"/>
      <c r="F60" s="34"/>
      <c r="G60" s="156"/>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N60" s="153"/>
    </row>
    <row r="61" spans="1:66" ht="16.5" customHeight="1">
      <c r="A61" s="155"/>
      <c r="B61" s="155"/>
      <c r="C61" s="155"/>
      <c r="D61" s="155"/>
      <c r="E61" s="155"/>
      <c r="F61" s="34"/>
      <c r="G61" s="156"/>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N61" s="153"/>
    </row>
    <row r="62" spans="1:66" ht="16.5" customHeight="1">
      <c r="A62" s="155"/>
      <c r="B62" s="155"/>
      <c r="C62" s="155"/>
      <c r="D62" s="155"/>
      <c r="E62" s="155"/>
      <c r="F62" s="34"/>
      <c r="G62" s="156"/>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N62" s="153"/>
    </row>
    <row r="63" spans="1:66" ht="16.5" customHeight="1">
      <c r="A63" s="155"/>
      <c r="B63" s="155"/>
      <c r="C63" s="155"/>
      <c r="D63" s="155"/>
      <c r="E63" s="155"/>
      <c r="F63" s="34"/>
      <c r="G63" s="156"/>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N63" s="153"/>
    </row>
    <row r="64" spans="1:66" ht="16.5" customHeight="1">
      <c r="A64" s="155"/>
      <c r="B64" s="155"/>
      <c r="C64" s="155"/>
      <c r="D64" s="155"/>
      <c r="E64" s="155"/>
      <c r="F64" s="34"/>
      <c r="G64" s="156"/>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N64" s="153"/>
    </row>
    <row r="65" spans="1:66" ht="16.5" customHeight="1">
      <c r="A65" s="155"/>
      <c r="B65" s="155"/>
      <c r="C65" s="155"/>
      <c r="D65" s="155"/>
      <c r="E65" s="155"/>
      <c r="F65" s="34"/>
      <c r="G65" s="156"/>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N65" s="153"/>
    </row>
    <row r="66" spans="1:66" ht="16.5" customHeight="1">
      <c r="A66" s="155"/>
      <c r="B66" s="155"/>
      <c r="C66" s="155"/>
      <c r="D66" s="155"/>
      <c r="E66" s="155"/>
      <c r="F66" s="34"/>
      <c r="G66" s="156"/>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N66" s="153"/>
    </row>
    <row r="67" spans="1:66" ht="16.5" customHeight="1">
      <c r="A67" s="155"/>
      <c r="B67" s="155"/>
      <c r="C67" s="155"/>
      <c r="D67" s="155"/>
      <c r="E67" s="155"/>
      <c r="F67" s="34"/>
      <c r="G67" s="156"/>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N67" s="153"/>
    </row>
    <row r="68" spans="1:66" ht="16.5" customHeight="1">
      <c r="A68" s="155"/>
      <c r="B68" s="155"/>
      <c r="C68" s="155"/>
      <c r="D68" s="155"/>
      <c r="E68" s="155"/>
      <c r="F68" s="34"/>
      <c r="G68" s="156"/>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N68" s="153"/>
    </row>
    <row r="69" spans="1:66" ht="16.5" customHeight="1">
      <c r="A69" s="155"/>
      <c r="B69" s="155"/>
      <c r="C69" s="155"/>
      <c r="D69" s="155"/>
      <c r="E69" s="155"/>
      <c r="F69" s="34"/>
      <c r="G69" s="156"/>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N69" s="153"/>
    </row>
    <row r="70" spans="1:66" ht="16.5" customHeight="1">
      <c r="A70" s="155"/>
      <c r="B70" s="155"/>
      <c r="C70" s="155"/>
      <c r="D70" s="155"/>
      <c r="E70" s="155"/>
      <c r="F70" s="34"/>
      <c r="G70" s="156"/>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N70" s="153"/>
    </row>
    <row r="71" spans="1:66" ht="16.5" customHeight="1">
      <c r="A71" s="155"/>
      <c r="B71" s="155"/>
      <c r="C71" s="155"/>
      <c r="D71" s="155"/>
      <c r="E71" s="155"/>
      <c r="F71" s="34"/>
      <c r="G71" s="156"/>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N71" s="153"/>
    </row>
    <row r="72" spans="1:66" ht="16.5" customHeight="1">
      <c r="A72" s="155"/>
      <c r="B72" s="155"/>
      <c r="C72" s="155"/>
      <c r="D72" s="155"/>
      <c r="E72" s="155"/>
      <c r="F72" s="34"/>
      <c r="G72" s="156"/>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N72" s="153"/>
    </row>
    <row r="73" spans="1:66" ht="16.5" customHeight="1">
      <c r="A73" s="155"/>
      <c r="B73" s="155"/>
      <c r="C73" s="155"/>
      <c r="D73" s="155"/>
      <c r="E73" s="155"/>
      <c r="F73" s="34"/>
      <c r="G73" s="156"/>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N73" s="153"/>
    </row>
    <row r="74" spans="1:66" ht="16.5" customHeight="1">
      <c r="A74" s="155"/>
      <c r="B74" s="155"/>
      <c r="C74" s="155"/>
      <c r="D74" s="155"/>
      <c r="E74" s="155"/>
      <c r="F74" s="34"/>
      <c r="G74" s="156"/>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N74" s="153"/>
    </row>
    <row r="75" spans="1:66" ht="16.5" customHeight="1">
      <c r="A75" s="155"/>
      <c r="B75" s="155"/>
      <c r="C75" s="155"/>
      <c r="D75" s="155"/>
      <c r="E75" s="155"/>
      <c r="F75" s="34"/>
      <c r="G75" s="156"/>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N75" s="153"/>
    </row>
    <row r="76" spans="1:66" ht="16.5" customHeight="1">
      <c r="A76" s="155"/>
      <c r="B76" s="155"/>
      <c r="C76" s="155"/>
      <c r="D76" s="155"/>
      <c r="E76" s="155"/>
      <c r="F76" s="34"/>
      <c r="G76" s="156"/>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N76" s="153"/>
    </row>
    <row r="77" spans="1:66" ht="16.5" customHeight="1">
      <c r="A77" s="155"/>
      <c r="B77" s="155"/>
      <c r="C77" s="155"/>
      <c r="D77" s="155"/>
      <c r="E77" s="155"/>
      <c r="F77" s="34"/>
      <c r="G77" s="156"/>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N77" s="153"/>
    </row>
    <row r="78" spans="1:66" ht="16.5" customHeight="1">
      <c r="A78" s="155"/>
      <c r="B78" s="155"/>
      <c r="C78" s="155"/>
      <c r="D78" s="155"/>
      <c r="E78" s="155"/>
      <c r="F78" s="34"/>
      <c r="G78" s="156"/>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N78" s="153"/>
    </row>
    <row r="79" spans="1:66" ht="16.5" customHeight="1">
      <c r="A79" s="155"/>
      <c r="B79" s="155"/>
      <c r="C79" s="155"/>
      <c r="D79" s="155"/>
      <c r="E79" s="155"/>
      <c r="F79" s="34"/>
      <c r="G79" s="156"/>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N79" s="153"/>
    </row>
    <row r="80" spans="1:66" ht="16.5" customHeight="1">
      <c r="A80" s="155"/>
      <c r="B80" s="155"/>
      <c r="C80" s="155"/>
      <c r="D80" s="155"/>
      <c r="E80" s="155"/>
      <c r="F80" s="34"/>
      <c r="G80" s="156"/>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N80" s="153"/>
    </row>
    <row r="81" spans="1:66" ht="16.5" customHeight="1">
      <c r="A81" s="155"/>
      <c r="B81" s="155"/>
      <c r="C81" s="155"/>
      <c r="D81" s="155"/>
      <c r="E81" s="155"/>
      <c r="F81" s="34"/>
      <c r="G81" s="156"/>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N81" s="153"/>
    </row>
    <row r="82" spans="1:66" ht="16.5" customHeight="1">
      <c r="A82" s="155"/>
      <c r="B82" s="155"/>
      <c r="C82" s="155"/>
      <c r="D82" s="155"/>
      <c r="E82" s="155"/>
      <c r="F82" s="34"/>
      <c r="G82" s="156"/>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N82" s="153"/>
    </row>
    <row r="83" spans="1:66" ht="16.5" customHeight="1">
      <c r="A83" s="155"/>
      <c r="B83" s="155"/>
      <c r="C83" s="155"/>
      <c r="D83" s="155"/>
      <c r="E83" s="155"/>
      <c r="F83" s="34"/>
      <c r="G83" s="156"/>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N83" s="153"/>
    </row>
    <row r="84" spans="1:66" ht="16.5" customHeight="1">
      <c r="A84" s="155"/>
      <c r="B84" s="155"/>
      <c r="C84" s="155"/>
      <c r="D84" s="155"/>
      <c r="E84" s="155"/>
      <c r="F84" s="34"/>
      <c r="G84" s="156"/>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N84" s="153"/>
    </row>
    <row r="85" spans="1:66" ht="16.5" customHeight="1">
      <c r="A85" s="155"/>
      <c r="B85" s="155"/>
      <c r="C85" s="155"/>
      <c r="D85" s="155"/>
      <c r="E85" s="155"/>
      <c r="F85" s="34"/>
      <c r="G85" s="156"/>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N85" s="153"/>
    </row>
    <row r="86" spans="1:66" ht="16.5" customHeight="1">
      <c r="A86" s="155"/>
      <c r="B86" s="155"/>
      <c r="C86" s="155"/>
      <c r="D86" s="155"/>
      <c r="E86" s="155"/>
      <c r="F86" s="34"/>
      <c r="G86" s="156"/>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N86" s="153"/>
    </row>
    <row r="87" spans="1:66" ht="16.5" customHeight="1">
      <c r="A87" s="155"/>
      <c r="B87" s="155"/>
      <c r="C87" s="155"/>
      <c r="D87" s="155"/>
      <c r="E87" s="155"/>
      <c r="F87" s="34"/>
      <c r="G87" s="156"/>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N87" s="153"/>
    </row>
    <row r="88" spans="1:66" ht="16.5" customHeight="1">
      <c r="A88" s="155"/>
      <c r="B88" s="155"/>
      <c r="C88" s="155"/>
      <c r="D88" s="155"/>
      <c r="E88" s="155"/>
      <c r="F88" s="34"/>
      <c r="G88" s="156"/>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N88" s="153"/>
    </row>
    <row r="89" spans="1:66" ht="16.5" customHeight="1">
      <c r="A89" s="155"/>
      <c r="B89" s="155"/>
      <c r="C89" s="155"/>
      <c r="D89" s="155"/>
      <c r="E89" s="155"/>
      <c r="F89" s="34"/>
      <c r="G89" s="156"/>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N89" s="153"/>
    </row>
    <row r="90" spans="1:66" ht="16.5" customHeight="1">
      <c r="A90" s="155"/>
      <c r="B90" s="155"/>
      <c r="C90" s="155"/>
      <c r="D90" s="155"/>
      <c r="E90" s="155"/>
      <c r="F90" s="34"/>
      <c r="G90" s="156"/>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N90" s="153"/>
    </row>
    <row r="91" spans="1:66" ht="16.5" customHeight="1">
      <c r="A91" s="155"/>
      <c r="B91" s="155"/>
      <c r="C91" s="155"/>
      <c r="D91" s="155"/>
      <c r="E91" s="155"/>
      <c r="F91" s="34"/>
      <c r="G91" s="156"/>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N91" s="153"/>
    </row>
    <row r="92" spans="1:66" ht="16.5" customHeight="1">
      <c r="A92" s="155"/>
      <c r="B92" s="155"/>
      <c r="C92" s="155"/>
      <c r="D92" s="155"/>
      <c r="E92" s="155"/>
      <c r="F92" s="34"/>
      <c r="G92" s="156"/>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N92" s="153"/>
    </row>
    <row r="93" spans="1:66" ht="16.5" customHeight="1">
      <c r="A93" s="155"/>
      <c r="B93" s="155"/>
      <c r="C93" s="155"/>
      <c r="D93" s="155"/>
      <c r="E93" s="155"/>
      <c r="F93" s="34"/>
      <c r="G93" s="156"/>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N93" s="153"/>
    </row>
    <row r="94" spans="1:66" ht="16.5" customHeight="1">
      <c r="A94" s="155"/>
      <c r="B94" s="155"/>
      <c r="C94" s="155"/>
      <c r="D94" s="155"/>
      <c r="E94" s="155"/>
      <c r="F94" s="34"/>
      <c r="G94" s="156"/>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N94" s="153"/>
    </row>
    <row r="95" spans="1:66" ht="16.5" customHeight="1">
      <c r="A95" s="155"/>
      <c r="B95" s="155"/>
      <c r="C95" s="155"/>
      <c r="D95" s="155"/>
      <c r="E95" s="155"/>
      <c r="F95" s="34"/>
      <c r="G95" s="156"/>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N95" s="153"/>
    </row>
    <row r="96" spans="1:66" ht="16.5" customHeight="1">
      <c r="A96" s="155"/>
      <c r="B96" s="155"/>
      <c r="C96" s="155"/>
      <c r="D96" s="155"/>
      <c r="E96" s="155"/>
      <c r="F96" s="34"/>
      <c r="G96" s="156"/>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N96" s="153"/>
    </row>
    <row r="97" spans="1:66" ht="16.5" customHeight="1">
      <c r="A97" s="155"/>
      <c r="B97" s="155"/>
      <c r="C97" s="155"/>
      <c r="D97" s="155"/>
      <c r="E97" s="155"/>
      <c r="F97" s="34"/>
      <c r="G97" s="156"/>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N97" s="153"/>
    </row>
    <row r="98" spans="1:66" ht="16.5" customHeight="1">
      <c r="A98" s="155"/>
      <c r="B98" s="155"/>
      <c r="C98" s="155"/>
      <c r="D98" s="155"/>
      <c r="E98" s="155"/>
      <c r="F98" s="34"/>
      <c r="G98" s="156"/>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N98" s="153"/>
    </row>
    <row r="99" spans="1:66" ht="16.5" customHeight="1">
      <c r="A99" s="155"/>
      <c r="B99" s="155"/>
      <c r="C99" s="155"/>
      <c r="D99" s="155"/>
      <c r="E99" s="155"/>
      <c r="F99" s="34"/>
      <c r="G99" s="156"/>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N99" s="153"/>
    </row>
    <row r="100" spans="1:66" ht="16.5" customHeight="1">
      <c r="A100" s="155"/>
      <c r="B100" s="155"/>
      <c r="C100" s="155"/>
      <c r="D100" s="155"/>
      <c r="E100" s="155"/>
      <c r="F100" s="34"/>
      <c r="G100" s="156"/>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N100" s="153"/>
    </row>
    <row r="101" spans="1:66" ht="16.5" customHeight="1">
      <c r="A101" s="155"/>
      <c r="B101" s="155"/>
      <c r="C101" s="155"/>
      <c r="D101" s="155"/>
      <c r="E101" s="155"/>
      <c r="F101" s="34"/>
      <c r="G101" s="156"/>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N101" s="153"/>
    </row>
    <row r="102" spans="1:66" ht="16.5" customHeight="1">
      <c r="A102" s="155"/>
      <c r="B102" s="155"/>
      <c r="C102" s="155"/>
      <c r="D102" s="155"/>
      <c r="E102" s="155"/>
      <c r="F102" s="34"/>
      <c r="G102" s="156"/>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N102" s="153"/>
    </row>
    <row r="103" spans="1:66" ht="16.5" customHeight="1">
      <c r="A103" s="155"/>
      <c r="B103" s="155"/>
      <c r="C103" s="155"/>
      <c r="D103" s="155"/>
      <c r="E103" s="155"/>
      <c r="F103" s="34"/>
      <c r="G103" s="156"/>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N103" s="153"/>
    </row>
    <row r="104" spans="1:66" ht="16.5" customHeight="1">
      <c r="A104" s="155"/>
      <c r="B104" s="155"/>
      <c r="C104" s="155"/>
      <c r="D104" s="155"/>
      <c r="E104" s="155"/>
      <c r="F104" s="34"/>
      <c r="G104" s="156"/>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N104" s="153"/>
    </row>
    <row r="105" spans="1:66" ht="16.5" customHeight="1">
      <c r="A105" s="155"/>
      <c r="B105" s="155"/>
      <c r="C105" s="155"/>
      <c r="D105" s="155"/>
      <c r="E105" s="155"/>
      <c r="F105" s="34"/>
      <c r="G105" s="156"/>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N105" s="153"/>
    </row>
    <row r="106" spans="1:66" ht="16.5" customHeight="1">
      <c r="A106" s="155"/>
      <c r="B106" s="155"/>
      <c r="C106" s="155"/>
      <c r="D106" s="155"/>
      <c r="E106" s="155"/>
      <c r="F106" s="34"/>
      <c r="G106" s="156"/>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N106" s="153"/>
    </row>
    <row r="107" spans="1:66" ht="16.5" customHeight="1">
      <c r="A107" s="155"/>
      <c r="B107" s="155"/>
      <c r="C107" s="155"/>
      <c r="D107" s="155"/>
      <c r="E107" s="155"/>
      <c r="F107" s="34"/>
      <c r="G107" s="156"/>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N107" s="153"/>
    </row>
    <row r="108" spans="1:66" ht="16.5" customHeight="1">
      <c r="A108" s="155"/>
      <c r="B108" s="155"/>
      <c r="C108" s="155"/>
      <c r="D108" s="155"/>
      <c r="E108" s="155"/>
      <c r="F108" s="34"/>
      <c r="G108" s="156"/>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N108" s="153"/>
    </row>
    <row r="109" spans="1:66" ht="16.5" customHeight="1">
      <c r="A109" s="155"/>
      <c r="B109" s="155"/>
      <c r="C109" s="155"/>
      <c r="D109" s="155"/>
      <c r="E109" s="155"/>
      <c r="F109" s="34"/>
      <c r="G109" s="156"/>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N109" s="153"/>
    </row>
    <row r="110" spans="1:66" ht="16.5" customHeight="1">
      <c r="A110" s="155"/>
      <c r="B110" s="155"/>
      <c r="C110" s="155"/>
      <c r="D110" s="155"/>
      <c r="E110" s="155"/>
      <c r="F110" s="34"/>
      <c r="G110" s="156"/>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N110" s="153"/>
    </row>
    <row r="111" spans="1:66" ht="16.5" customHeight="1">
      <c r="A111" s="155"/>
      <c r="B111" s="155"/>
      <c r="C111" s="155"/>
      <c r="D111" s="155"/>
      <c r="E111" s="155"/>
      <c r="F111" s="34"/>
      <c r="G111" s="156"/>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N111" s="153"/>
    </row>
    <row r="112" spans="1:66" ht="16.5" customHeight="1">
      <c r="A112" s="155"/>
      <c r="B112" s="155"/>
      <c r="C112" s="155"/>
      <c r="D112" s="155"/>
      <c r="E112" s="155"/>
      <c r="F112" s="34"/>
      <c r="G112" s="156"/>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N112" s="153"/>
    </row>
    <row r="113" spans="1:66" ht="16.5" customHeight="1">
      <c r="A113" s="155"/>
      <c r="B113" s="155"/>
      <c r="C113" s="155"/>
      <c r="D113" s="155"/>
      <c r="E113" s="155"/>
      <c r="F113" s="34"/>
      <c r="G113" s="156"/>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N113" s="153"/>
    </row>
    <row r="114" spans="1:66" ht="16.5" customHeight="1">
      <c r="A114" s="155"/>
      <c r="B114" s="155"/>
      <c r="C114" s="155"/>
      <c r="D114" s="155"/>
      <c r="E114" s="155"/>
      <c r="F114" s="34"/>
      <c r="G114" s="156"/>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N114" s="153"/>
    </row>
    <row r="115" spans="1:66" ht="16.5" customHeight="1">
      <c r="A115" s="155"/>
      <c r="B115" s="155"/>
      <c r="C115" s="155"/>
      <c r="D115" s="155"/>
      <c r="E115" s="155"/>
      <c r="F115" s="34"/>
      <c r="G115" s="156"/>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N115" s="153"/>
    </row>
    <row r="116" spans="1:66" ht="16.5" customHeight="1">
      <c r="A116" s="155"/>
      <c r="B116" s="155"/>
      <c r="C116" s="155"/>
      <c r="D116" s="155"/>
      <c r="E116" s="155"/>
      <c r="F116" s="34"/>
      <c r="G116" s="156"/>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N116" s="153"/>
    </row>
    <row r="117" spans="1:66" ht="16.5" customHeight="1">
      <c r="A117" s="155"/>
      <c r="B117" s="155"/>
      <c r="C117" s="155"/>
      <c r="D117" s="155"/>
      <c r="E117" s="155"/>
      <c r="F117" s="34"/>
      <c r="G117" s="156"/>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N117" s="153"/>
    </row>
    <row r="118" spans="1:66" ht="16.5" customHeight="1">
      <c r="A118" s="155"/>
      <c r="B118" s="155"/>
      <c r="C118" s="155"/>
      <c r="D118" s="155"/>
      <c r="E118" s="155"/>
      <c r="F118" s="34"/>
      <c r="G118" s="156"/>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N118" s="153"/>
    </row>
    <row r="119" spans="1:66" ht="16.5" customHeight="1">
      <c r="A119" s="155"/>
      <c r="B119" s="155"/>
      <c r="C119" s="155"/>
      <c r="D119" s="155"/>
      <c r="E119" s="155"/>
      <c r="F119" s="34"/>
      <c r="G119" s="156"/>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N119" s="153"/>
    </row>
    <row r="120" spans="1:66" ht="16.5" customHeight="1">
      <c r="A120" s="155"/>
      <c r="B120" s="155"/>
      <c r="C120" s="155"/>
      <c r="D120" s="155"/>
      <c r="E120" s="155"/>
      <c r="F120" s="34"/>
      <c r="G120" s="156"/>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N120" s="153"/>
    </row>
    <row r="121" spans="1:66" ht="16.5" customHeight="1">
      <c r="A121" s="155"/>
      <c r="B121" s="155"/>
      <c r="C121" s="155"/>
      <c r="D121" s="155"/>
      <c r="E121" s="155"/>
      <c r="F121" s="34"/>
      <c r="G121" s="156"/>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N121" s="153"/>
    </row>
    <row r="122" spans="1:66" ht="16.5" customHeight="1">
      <c r="A122" s="155"/>
      <c r="B122" s="155"/>
      <c r="C122" s="155"/>
      <c r="D122" s="155"/>
      <c r="E122" s="155"/>
      <c r="F122" s="34"/>
      <c r="G122" s="156"/>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N122" s="153"/>
    </row>
    <row r="123" spans="1:66" ht="16.5" customHeight="1">
      <c r="A123" s="155"/>
      <c r="B123" s="155"/>
      <c r="C123" s="155"/>
      <c r="D123" s="155"/>
      <c r="E123" s="155"/>
      <c r="F123" s="34"/>
      <c r="G123" s="156"/>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N123" s="153"/>
    </row>
    <row r="124" spans="1:66" ht="16.5" customHeight="1">
      <c r="A124" s="155"/>
      <c r="B124" s="155"/>
      <c r="C124" s="155"/>
      <c r="D124" s="155"/>
      <c r="E124" s="155"/>
      <c r="F124" s="34"/>
      <c r="G124" s="156"/>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N124" s="153"/>
    </row>
    <row r="125" spans="1:66" ht="16.5" customHeight="1">
      <c r="A125" s="155"/>
      <c r="B125" s="155"/>
      <c r="C125" s="155"/>
      <c r="D125" s="155"/>
      <c r="E125" s="155"/>
      <c r="F125" s="34"/>
      <c r="G125" s="156"/>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N125" s="153"/>
    </row>
    <row r="126" spans="1:66" ht="16.5" customHeight="1">
      <c r="A126" s="155"/>
      <c r="B126" s="155"/>
      <c r="C126" s="155"/>
      <c r="D126" s="155"/>
      <c r="E126" s="155"/>
      <c r="F126" s="34"/>
      <c r="G126" s="156"/>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N126" s="153"/>
    </row>
    <row r="127" spans="1:66" ht="16.5" customHeight="1">
      <c r="A127" s="155"/>
      <c r="B127" s="155"/>
      <c r="C127" s="155"/>
      <c r="D127" s="155"/>
      <c r="E127" s="155"/>
      <c r="F127" s="34"/>
      <c r="G127" s="156"/>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N127" s="153"/>
    </row>
    <row r="128" spans="1:66" ht="16.5" customHeight="1">
      <c r="A128" s="155"/>
      <c r="B128" s="155"/>
      <c r="C128" s="155"/>
      <c r="D128" s="155"/>
      <c r="E128" s="155"/>
      <c r="F128" s="34"/>
      <c r="G128" s="156"/>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N128" s="153"/>
    </row>
    <row r="129" spans="1:66" ht="16.5" customHeight="1">
      <c r="A129" s="155"/>
      <c r="B129" s="155"/>
      <c r="C129" s="155"/>
      <c r="D129" s="155"/>
      <c r="E129" s="155"/>
      <c r="F129" s="34"/>
      <c r="G129" s="156"/>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N129" s="153"/>
    </row>
    <row r="130" spans="1:66" ht="16.5" customHeight="1">
      <c r="A130" s="155"/>
      <c r="B130" s="155"/>
      <c r="C130" s="155"/>
      <c r="D130" s="155"/>
      <c r="E130" s="155"/>
      <c r="F130" s="34"/>
      <c r="G130" s="156"/>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N130" s="153"/>
    </row>
    <row r="131" spans="1:66" ht="16.5" customHeight="1">
      <c r="A131" s="155"/>
      <c r="B131" s="155"/>
      <c r="C131" s="155"/>
      <c r="D131" s="155"/>
      <c r="E131" s="155"/>
      <c r="F131" s="34"/>
      <c r="G131" s="156"/>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N131" s="153"/>
    </row>
    <row r="132" spans="1:66" ht="16.5" customHeight="1">
      <c r="A132" s="155"/>
      <c r="B132" s="155"/>
      <c r="C132" s="155"/>
      <c r="D132" s="155"/>
      <c r="E132" s="155"/>
      <c r="F132" s="34"/>
      <c r="G132" s="156"/>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N132" s="153"/>
    </row>
    <row r="133" spans="1:66" ht="16.5" customHeight="1">
      <c r="A133" s="155"/>
      <c r="B133" s="155"/>
      <c r="C133" s="155"/>
      <c r="D133" s="155"/>
      <c r="E133" s="155"/>
      <c r="F133" s="34"/>
      <c r="G133" s="156"/>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N133" s="153"/>
    </row>
    <row r="134" spans="1:66" ht="16.5" customHeight="1">
      <c r="A134" s="155"/>
      <c r="B134" s="155"/>
      <c r="C134" s="155"/>
      <c r="D134" s="155"/>
      <c r="E134" s="155"/>
      <c r="F134" s="34"/>
      <c r="G134" s="156"/>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N134" s="153"/>
    </row>
    <row r="135" spans="1:66" ht="16.5" customHeight="1">
      <c r="A135" s="155"/>
      <c r="B135" s="155"/>
      <c r="C135" s="155"/>
      <c r="D135" s="155"/>
      <c r="E135" s="155"/>
      <c r="F135" s="34"/>
      <c r="G135" s="156"/>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N135" s="153"/>
    </row>
    <row r="136" spans="1:66" ht="16.5" customHeight="1">
      <c r="A136" s="155"/>
      <c r="B136" s="155"/>
      <c r="C136" s="155"/>
      <c r="D136" s="155"/>
      <c r="E136" s="155"/>
      <c r="F136" s="34"/>
      <c r="G136" s="156"/>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N136" s="153"/>
    </row>
    <row r="137" spans="1:66" ht="16.5" customHeight="1">
      <c r="A137" s="155"/>
      <c r="B137" s="155"/>
      <c r="C137" s="155"/>
      <c r="D137" s="155"/>
      <c r="E137" s="155"/>
      <c r="F137" s="34"/>
      <c r="G137" s="156"/>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N137" s="153"/>
    </row>
    <row r="138" spans="1:66" ht="16.5" customHeight="1">
      <c r="A138" s="155"/>
      <c r="B138" s="155"/>
      <c r="C138" s="155"/>
      <c r="D138" s="155"/>
      <c r="E138" s="155"/>
      <c r="F138" s="34"/>
      <c r="G138" s="156"/>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N138" s="153"/>
    </row>
    <row r="139" spans="1:66" ht="16.5" customHeight="1">
      <c r="A139" s="155"/>
      <c r="B139" s="155"/>
      <c r="C139" s="155"/>
      <c r="D139" s="155"/>
      <c r="E139" s="155"/>
      <c r="F139" s="34"/>
      <c r="G139" s="156"/>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N139" s="153"/>
    </row>
    <row r="140" spans="1:66" ht="16.5" customHeight="1">
      <c r="A140" s="155"/>
      <c r="B140" s="155"/>
      <c r="C140" s="155"/>
      <c r="D140" s="155"/>
      <c r="E140" s="155"/>
      <c r="F140" s="34"/>
      <c r="G140" s="156"/>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N140" s="153"/>
    </row>
    <row r="141" spans="1:66" ht="16.5" customHeight="1">
      <c r="A141" s="155"/>
      <c r="B141" s="155"/>
      <c r="C141" s="155"/>
      <c r="D141" s="155"/>
      <c r="E141" s="155"/>
      <c r="F141" s="34"/>
      <c r="G141" s="156"/>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N141" s="153"/>
    </row>
    <row r="142" spans="1:66" ht="16.5" customHeight="1">
      <c r="A142" s="155"/>
      <c r="B142" s="155"/>
      <c r="C142" s="155"/>
      <c r="D142" s="155"/>
      <c r="E142" s="155"/>
      <c r="F142" s="34"/>
      <c r="G142" s="156"/>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N142" s="153"/>
    </row>
    <row r="143" spans="1:66" ht="16.5" customHeight="1">
      <c r="A143" s="155"/>
      <c r="B143" s="155"/>
      <c r="C143" s="155"/>
      <c r="D143" s="155"/>
      <c r="E143" s="155"/>
      <c r="F143" s="34"/>
      <c r="G143" s="156"/>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N143" s="153"/>
    </row>
    <row r="144" spans="1:66" ht="16.5" customHeight="1">
      <c r="A144" s="155"/>
      <c r="B144" s="155"/>
      <c r="C144" s="155"/>
      <c r="D144" s="155"/>
      <c r="E144" s="155"/>
      <c r="F144" s="34"/>
      <c r="G144" s="156"/>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N144" s="153"/>
    </row>
    <row r="145" spans="1:66" ht="16.5" customHeight="1">
      <c r="A145" s="155"/>
      <c r="B145" s="155"/>
      <c r="C145" s="155"/>
      <c r="D145" s="155"/>
      <c r="E145" s="155"/>
      <c r="F145" s="34"/>
      <c r="G145" s="156"/>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N145" s="153"/>
    </row>
    <row r="146" spans="1:66" ht="16.5" customHeight="1">
      <c r="A146" s="155"/>
      <c r="B146" s="155"/>
      <c r="C146" s="155"/>
      <c r="D146" s="155"/>
      <c r="E146" s="155"/>
      <c r="F146" s="34"/>
      <c r="G146" s="156"/>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N146" s="153"/>
    </row>
    <row r="147" spans="1:66" ht="16.5" customHeight="1">
      <c r="A147" s="155"/>
      <c r="B147" s="155"/>
      <c r="C147" s="155"/>
      <c r="D147" s="155"/>
      <c r="E147" s="155"/>
      <c r="F147" s="34"/>
      <c r="G147" s="156"/>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N147" s="153"/>
    </row>
    <row r="148" spans="1:66" ht="16.5" customHeight="1">
      <c r="A148" s="155"/>
      <c r="B148" s="155"/>
      <c r="C148" s="155"/>
      <c r="D148" s="155"/>
      <c r="E148" s="155"/>
      <c r="F148" s="34"/>
      <c r="G148" s="156"/>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N148" s="153"/>
    </row>
    <row r="149" spans="1:66" ht="16.5" customHeight="1">
      <c r="A149" s="155"/>
      <c r="B149" s="155"/>
      <c r="C149" s="155"/>
      <c r="D149" s="155"/>
      <c r="E149" s="155"/>
      <c r="F149" s="34"/>
      <c r="G149" s="156"/>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N149" s="153"/>
    </row>
    <row r="150" spans="1:66" ht="16.5" customHeight="1">
      <c r="A150" s="155"/>
      <c r="B150" s="155"/>
      <c r="C150" s="155"/>
      <c r="D150" s="155"/>
      <c r="E150" s="155"/>
      <c r="F150" s="34"/>
      <c r="G150" s="156"/>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N150" s="153"/>
    </row>
    <row r="151" spans="1:66" ht="16.5" customHeight="1">
      <c r="A151" s="155"/>
      <c r="B151" s="155"/>
      <c r="C151" s="155"/>
      <c r="D151" s="155"/>
      <c r="E151" s="155"/>
      <c r="F151" s="34"/>
      <c r="G151" s="156"/>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N151" s="153"/>
    </row>
    <row r="152" spans="1:66" ht="16.5" customHeight="1">
      <c r="A152" s="155"/>
      <c r="B152" s="155"/>
      <c r="C152" s="155"/>
      <c r="D152" s="155"/>
      <c r="E152" s="155"/>
      <c r="F152" s="34"/>
      <c r="G152" s="156"/>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N152" s="153"/>
    </row>
    <row r="153" spans="1:66" ht="16.5" customHeight="1">
      <c r="A153" s="155"/>
      <c r="B153" s="155"/>
      <c r="C153" s="155"/>
      <c r="D153" s="155"/>
      <c r="E153" s="155"/>
      <c r="F153" s="34"/>
      <c r="G153" s="156"/>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N153" s="153"/>
    </row>
    <row r="154" spans="1:66" ht="16.5" customHeight="1">
      <c r="A154" s="155"/>
      <c r="B154" s="155"/>
      <c r="C154" s="155"/>
      <c r="D154" s="155"/>
      <c r="E154" s="155"/>
      <c r="F154" s="34"/>
      <c r="G154" s="156"/>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N154" s="153"/>
    </row>
    <row r="155" spans="1:66" ht="16.5" customHeight="1">
      <c r="A155" s="155"/>
      <c r="B155" s="155"/>
      <c r="C155" s="155"/>
      <c r="D155" s="155"/>
      <c r="E155" s="155"/>
      <c r="F155" s="34"/>
      <c r="G155" s="156"/>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N155" s="153"/>
    </row>
    <row r="156" spans="1:66" ht="16.5" customHeight="1">
      <c r="A156" s="155"/>
      <c r="B156" s="155"/>
      <c r="C156" s="155"/>
      <c r="D156" s="155"/>
      <c r="E156" s="155"/>
      <c r="F156" s="34"/>
      <c r="G156" s="156"/>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N156" s="153"/>
    </row>
    <row r="157" spans="1:66" ht="16.5" customHeight="1">
      <c r="A157" s="155"/>
      <c r="B157" s="155"/>
      <c r="C157" s="155"/>
      <c r="D157" s="155"/>
      <c r="E157" s="155"/>
      <c r="F157" s="34"/>
      <c r="G157" s="156"/>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N157" s="153"/>
    </row>
    <row r="158" spans="1:66" ht="16.5" customHeight="1">
      <c r="A158" s="155"/>
      <c r="B158" s="155"/>
      <c r="C158" s="155"/>
      <c r="D158" s="155"/>
      <c r="E158" s="155"/>
      <c r="F158" s="34"/>
      <c r="G158" s="156"/>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N158" s="153"/>
    </row>
    <row r="159" spans="1:66" ht="16.5" customHeight="1">
      <c r="A159" s="155"/>
      <c r="B159" s="155"/>
      <c r="C159" s="155"/>
      <c r="D159" s="155"/>
      <c r="E159" s="155"/>
      <c r="F159" s="34"/>
      <c r="G159" s="156"/>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N159" s="153"/>
    </row>
    <row r="160" spans="1:66" ht="16.5" customHeight="1">
      <c r="A160" s="155"/>
      <c r="B160" s="155"/>
      <c r="C160" s="155"/>
      <c r="D160" s="155"/>
      <c r="E160" s="155"/>
      <c r="F160" s="34"/>
      <c r="G160" s="156"/>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N160" s="153"/>
    </row>
    <row r="161" spans="1:66" ht="16.5" customHeight="1">
      <c r="A161" s="155"/>
      <c r="B161" s="155"/>
      <c r="C161" s="155"/>
      <c r="D161" s="155"/>
      <c r="E161" s="155"/>
      <c r="F161" s="34"/>
      <c r="G161" s="156"/>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N161" s="153"/>
    </row>
    <row r="162" spans="1:66" ht="16.5" customHeight="1">
      <c r="A162" s="155"/>
      <c r="B162" s="155"/>
      <c r="C162" s="155"/>
      <c r="D162" s="155"/>
      <c r="E162" s="155"/>
      <c r="F162" s="34"/>
      <c r="G162" s="156"/>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N162" s="153"/>
    </row>
    <row r="163" spans="1:66" ht="16.5" customHeight="1">
      <c r="A163" s="155"/>
      <c r="B163" s="155"/>
      <c r="C163" s="155"/>
      <c r="D163" s="155"/>
      <c r="E163" s="155"/>
      <c r="F163" s="34"/>
      <c r="G163" s="156"/>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N163" s="153"/>
    </row>
    <row r="164" spans="1:66" ht="16.5" customHeight="1">
      <c r="A164" s="155"/>
      <c r="B164" s="155"/>
      <c r="C164" s="155"/>
      <c r="D164" s="155"/>
      <c r="E164" s="155"/>
      <c r="F164" s="34"/>
      <c r="G164" s="156"/>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N164" s="153"/>
    </row>
    <row r="165" spans="1:66" ht="16.5" customHeight="1">
      <c r="A165" s="155"/>
      <c r="B165" s="155"/>
      <c r="C165" s="155"/>
      <c r="D165" s="155"/>
      <c r="E165" s="155"/>
      <c r="F165" s="34"/>
      <c r="G165" s="156"/>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N165" s="153"/>
    </row>
    <row r="166" spans="1:66" ht="16.5" customHeight="1">
      <c r="A166" s="155"/>
      <c r="B166" s="155"/>
      <c r="C166" s="155"/>
      <c r="D166" s="155"/>
      <c r="E166" s="155"/>
      <c r="F166" s="34"/>
      <c r="G166" s="156"/>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N166" s="153"/>
    </row>
    <row r="167" spans="1:66" ht="16.5" customHeight="1">
      <c r="A167" s="155"/>
      <c r="B167" s="155"/>
      <c r="C167" s="155"/>
      <c r="D167" s="155"/>
      <c r="E167" s="155"/>
      <c r="F167" s="34"/>
      <c r="G167" s="156"/>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N167" s="153"/>
    </row>
    <row r="168" spans="1:66" ht="16.5" customHeight="1">
      <c r="A168" s="155"/>
      <c r="B168" s="155"/>
      <c r="C168" s="155"/>
      <c r="D168" s="155"/>
      <c r="E168" s="155"/>
      <c r="F168" s="34"/>
      <c r="G168" s="156"/>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N168" s="153"/>
    </row>
    <row r="169" spans="1:66" ht="16.5" customHeight="1">
      <c r="A169" s="155"/>
      <c r="B169" s="155"/>
      <c r="C169" s="155"/>
      <c r="D169" s="155"/>
      <c r="E169" s="155"/>
      <c r="F169" s="34"/>
      <c r="G169" s="156"/>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N169" s="153"/>
    </row>
    <row r="170" spans="1:66" ht="16.5" customHeight="1">
      <c r="A170" s="155"/>
      <c r="B170" s="155"/>
      <c r="C170" s="155"/>
      <c r="D170" s="155"/>
      <c r="E170" s="155"/>
      <c r="F170" s="34"/>
      <c r="G170" s="156"/>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N170" s="153"/>
    </row>
    <row r="171" spans="1:66" ht="16.5" customHeight="1">
      <c r="A171" s="155"/>
      <c r="B171" s="155"/>
      <c r="C171" s="155"/>
      <c r="D171" s="155"/>
      <c r="E171" s="155"/>
      <c r="F171" s="34"/>
      <c r="G171" s="156"/>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N171" s="153"/>
    </row>
    <row r="172" spans="1:66" ht="16.5" customHeight="1">
      <c r="A172" s="155"/>
      <c r="B172" s="155"/>
      <c r="C172" s="155"/>
      <c r="D172" s="155"/>
      <c r="E172" s="155"/>
      <c r="F172" s="34"/>
      <c r="G172" s="156"/>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N172" s="153"/>
    </row>
    <row r="173" spans="1:66" ht="16.5" customHeight="1">
      <c r="A173" s="155"/>
      <c r="B173" s="155"/>
      <c r="C173" s="155"/>
      <c r="D173" s="155"/>
      <c r="E173" s="155"/>
      <c r="F173" s="34"/>
      <c r="G173" s="156"/>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N173" s="153"/>
    </row>
    <row r="174" spans="1:66" ht="16.5" customHeight="1">
      <c r="A174" s="155"/>
      <c r="B174" s="155"/>
      <c r="C174" s="155"/>
      <c r="D174" s="155"/>
      <c r="E174" s="155"/>
      <c r="F174" s="34"/>
      <c r="G174" s="156"/>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N174" s="153"/>
    </row>
    <row r="175" spans="1:66" ht="16.5" customHeight="1">
      <c r="A175" s="155"/>
      <c r="B175" s="155"/>
      <c r="C175" s="155"/>
      <c r="D175" s="155"/>
      <c r="E175" s="155"/>
      <c r="F175" s="34"/>
      <c r="G175" s="156"/>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N175" s="153"/>
    </row>
    <row r="176" spans="1:66" ht="16.5" customHeight="1">
      <c r="A176" s="155"/>
      <c r="B176" s="155"/>
      <c r="C176" s="155"/>
      <c r="D176" s="155"/>
      <c r="E176" s="155"/>
      <c r="F176" s="34"/>
      <c r="G176" s="156"/>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N176" s="153"/>
    </row>
    <row r="177" spans="1:66" ht="16.5" customHeight="1">
      <c r="A177" s="155"/>
      <c r="B177" s="155"/>
      <c r="C177" s="155"/>
      <c r="D177" s="155"/>
      <c r="E177" s="155"/>
      <c r="F177" s="34"/>
      <c r="G177" s="156"/>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N177" s="153"/>
    </row>
    <row r="178" spans="1:66" ht="16.5" customHeight="1">
      <c r="A178" s="155"/>
      <c r="B178" s="155"/>
      <c r="C178" s="155"/>
      <c r="D178" s="155"/>
      <c r="E178" s="155"/>
      <c r="F178" s="34"/>
      <c r="G178" s="156"/>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N178" s="153"/>
    </row>
    <row r="179" spans="1:66" ht="16.5" customHeight="1">
      <c r="A179" s="155"/>
      <c r="B179" s="155"/>
      <c r="C179" s="155"/>
      <c r="D179" s="155"/>
      <c r="E179" s="155"/>
      <c r="F179" s="34"/>
      <c r="G179" s="156"/>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N179" s="153"/>
    </row>
    <row r="180" spans="1:66" ht="16.5" customHeight="1">
      <c r="A180" s="155"/>
      <c r="B180" s="155"/>
      <c r="C180" s="155"/>
      <c r="D180" s="155"/>
      <c r="E180" s="155"/>
      <c r="F180" s="34"/>
      <c r="G180" s="156"/>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N180" s="153"/>
    </row>
    <row r="181" spans="1:66" ht="16.5" customHeight="1">
      <c r="A181" s="155"/>
      <c r="B181" s="155"/>
      <c r="C181" s="155"/>
      <c r="D181" s="155"/>
      <c r="E181" s="155"/>
      <c r="F181" s="34"/>
      <c r="G181" s="156"/>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N181" s="153"/>
    </row>
    <row r="182" spans="1:66" ht="16.5" customHeight="1">
      <c r="A182" s="155"/>
      <c r="B182" s="155"/>
      <c r="C182" s="155"/>
      <c r="D182" s="155"/>
      <c r="E182" s="155"/>
      <c r="F182" s="34"/>
      <c r="G182" s="156"/>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N182" s="153"/>
    </row>
    <row r="183" spans="1:66" ht="16.5" customHeight="1">
      <c r="A183" s="155"/>
      <c r="B183" s="155"/>
      <c r="C183" s="155"/>
      <c r="D183" s="155"/>
      <c r="E183" s="155"/>
      <c r="F183" s="34"/>
      <c r="G183" s="156"/>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N183" s="153"/>
    </row>
    <row r="184" spans="1:66" ht="16.5" customHeight="1">
      <c r="A184" s="155"/>
      <c r="B184" s="155"/>
      <c r="C184" s="155"/>
      <c r="D184" s="155"/>
      <c r="E184" s="155"/>
      <c r="F184" s="34"/>
      <c r="G184" s="156"/>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N184" s="153"/>
    </row>
    <row r="185" spans="1:66" ht="16.5" customHeight="1">
      <c r="A185" s="155"/>
      <c r="B185" s="155"/>
      <c r="C185" s="155"/>
      <c r="D185" s="155"/>
      <c r="E185" s="155"/>
      <c r="F185" s="34"/>
      <c r="G185" s="156"/>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N185" s="153"/>
    </row>
    <row r="186" spans="1:66" ht="16.5" customHeight="1">
      <c r="A186" s="155"/>
      <c r="B186" s="155"/>
      <c r="C186" s="155"/>
      <c r="D186" s="155"/>
      <c r="E186" s="155"/>
      <c r="F186" s="34"/>
      <c r="G186" s="156"/>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N186" s="153"/>
    </row>
    <row r="187" spans="1:66" ht="16.5" customHeight="1">
      <c r="A187" s="155"/>
      <c r="B187" s="155"/>
      <c r="C187" s="155"/>
      <c r="D187" s="155"/>
      <c r="E187" s="155"/>
      <c r="F187" s="34"/>
      <c r="G187" s="156"/>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N187" s="153"/>
    </row>
    <row r="188" spans="1:66" ht="16.5" customHeight="1">
      <c r="A188" s="155"/>
      <c r="B188" s="155"/>
      <c r="C188" s="155"/>
      <c r="D188" s="155"/>
      <c r="E188" s="155"/>
      <c r="F188" s="34"/>
      <c r="G188" s="156"/>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N188" s="153"/>
    </row>
    <row r="189" spans="1:66" ht="16.5" customHeight="1">
      <c r="A189" s="155"/>
      <c r="B189" s="155"/>
      <c r="C189" s="155"/>
      <c r="D189" s="155"/>
      <c r="E189" s="155"/>
      <c r="F189" s="34"/>
      <c r="G189" s="156"/>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N189" s="153"/>
    </row>
    <row r="190" spans="1:66" ht="16.5" customHeight="1">
      <c r="A190" s="155"/>
      <c r="B190" s="155"/>
      <c r="C190" s="155"/>
      <c r="D190" s="155"/>
      <c r="E190" s="155"/>
      <c r="F190" s="34"/>
      <c r="G190" s="156"/>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N190" s="153"/>
    </row>
    <row r="191" spans="1:66" ht="16.5" customHeight="1">
      <c r="A191" s="155"/>
      <c r="B191" s="155"/>
      <c r="C191" s="155"/>
      <c r="D191" s="155"/>
      <c r="E191" s="155"/>
      <c r="F191" s="34"/>
      <c r="G191" s="156"/>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N191" s="153"/>
    </row>
    <row r="192" spans="1:66" ht="16.5" customHeight="1">
      <c r="A192" s="155"/>
      <c r="B192" s="155"/>
      <c r="C192" s="155"/>
      <c r="D192" s="155"/>
      <c r="E192" s="155"/>
      <c r="F192" s="34"/>
      <c r="G192" s="156"/>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N192" s="153"/>
    </row>
    <row r="193" spans="1:66" ht="16.5" customHeight="1">
      <c r="A193" s="155"/>
      <c r="B193" s="155"/>
      <c r="C193" s="155"/>
      <c r="D193" s="155"/>
      <c r="E193" s="155"/>
      <c r="F193" s="34"/>
      <c r="G193" s="156"/>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N193" s="153"/>
    </row>
    <row r="194" spans="1:66" ht="16.5" customHeight="1">
      <c r="A194" s="155"/>
      <c r="B194" s="155"/>
      <c r="C194" s="155"/>
      <c r="D194" s="155"/>
      <c r="E194" s="155"/>
      <c r="F194" s="34"/>
      <c r="G194" s="156"/>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N194" s="153"/>
    </row>
    <row r="195" spans="1:66" ht="16.5" customHeight="1">
      <c r="A195" s="155"/>
      <c r="B195" s="155"/>
      <c r="C195" s="155"/>
      <c r="D195" s="155"/>
      <c r="E195" s="155"/>
      <c r="F195" s="34"/>
      <c r="G195" s="156"/>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N195" s="153"/>
    </row>
    <row r="196" spans="1:66" ht="16.5" customHeight="1">
      <c r="A196" s="155"/>
      <c r="B196" s="155"/>
      <c r="C196" s="155"/>
      <c r="D196" s="155"/>
      <c r="E196" s="155"/>
      <c r="F196" s="34"/>
      <c r="G196" s="156"/>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N196" s="153"/>
    </row>
    <row r="197" spans="1:66" ht="16.5" customHeight="1">
      <c r="A197" s="155"/>
      <c r="B197" s="155"/>
      <c r="C197" s="155"/>
      <c r="D197" s="155"/>
      <c r="E197" s="155"/>
      <c r="F197" s="34"/>
      <c r="G197" s="156"/>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N197" s="153"/>
    </row>
    <row r="198" spans="1:66" ht="16.5" customHeight="1">
      <c r="A198" s="155"/>
      <c r="B198" s="155"/>
      <c r="C198" s="155"/>
      <c r="D198" s="155"/>
      <c r="E198" s="155"/>
      <c r="F198" s="34"/>
      <c r="G198" s="156"/>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N198" s="153"/>
    </row>
    <row r="199" spans="1:66" ht="16.5" customHeight="1">
      <c r="A199" s="155"/>
      <c r="B199" s="155"/>
      <c r="C199" s="155"/>
      <c r="D199" s="155"/>
      <c r="E199" s="155"/>
      <c r="F199" s="34"/>
      <c r="G199" s="156"/>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N199" s="153"/>
    </row>
    <row r="200" spans="1:66" ht="16.5" customHeight="1">
      <c r="A200" s="155"/>
      <c r="B200" s="155"/>
      <c r="C200" s="155"/>
      <c r="D200" s="155"/>
      <c r="E200" s="155"/>
      <c r="F200" s="34"/>
      <c r="G200" s="156"/>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N200" s="153"/>
    </row>
    <row r="201" spans="1:66" ht="16.5" customHeight="1">
      <c r="A201" s="155"/>
      <c r="B201" s="155"/>
      <c r="C201" s="155"/>
      <c r="D201" s="155"/>
      <c r="E201" s="155"/>
      <c r="F201" s="34"/>
      <c r="G201" s="156"/>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N201" s="153"/>
    </row>
    <row r="202" spans="1:66" ht="16.5" customHeight="1">
      <c r="A202" s="155"/>
      <c r="B202" s="155"/>
      <c r="C202" s="155"/>
      <c r="D202" s="155"/>
      <c r="E202" s="155"/>
      <c r="F202" s="34"/>
      <c r="G202" s="156"/>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N202" s="153"/>
    </row>
    <row r="203" spans="1:66" ht="16.5" customHeight="1">
      <c r="A203" s="155"/>
      <c r="B203" s="155"/>
      <c r="C203" s="155"/>
      <c r="D203" s="155"/>
      <c r="E203" s="155"/>
      <c r="F203" s="34"/>
      <c r="G203" s="156"/>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N203" s="153"/>
    </row>
    <row r="204" spans="1:66" ht="16.5" customHeight="1">
      <c r="A204" s="155"/>
      <c r="B204" s="155"/>
      <c r="C204" s="155"/>
      <c r="D204" s="155"/>
      <c r="E204" s="155"/>
      <c r="F204" s="34"/>
      <c r="G204" s="156"/>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N204" s="153"/>
    </row>
    <row r="205" spans="1:66" ht="16.5" customHeight="1">
      <c r="A205" s="155"/>
      <c r="B205" s="155"/>
      <c r="C205" s="155"/>
      <c r="D205" s="155"/>
      <c r="E205" s="155"/>
      <c r="F205" s="34"/>
      <c r="G205" s="156"/>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N205" s="153"/>
    </row>
    <row r="206" spans="1:66" ht="16.5" customHeight="1">
      <c r="A206" s="155"/>
      <c r="B206" s="155"/>
      <c r="C206" s="155"/>
      <c r="D206" s="155"/>
      <c r="E206" s="155"/>
      <c r="F206" s="34"/>
      <c r="G206" s="156"/>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N206" s="153"/>
    </row>
    <row r="207" spans="1:66" ht="16.5" customHeight="1">
      <c r="A207" s="155"/>
      <c r="B207" s="155"/>
      <c r="C207" s="155"/>
      <c r="D207" s="155"/>
      <c r="E207" s="155"/>
      <c r="F207" s="34"/>
      <c r="G207" s="156"/>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N207" s="153"/>
    </row>
    <row r="208" spans="1:66" ht="16.5" customHeight="1">
      <c r="A208" s="155"/>
      <c r="B208" s="155"/>
      <c r="C208" s="155"/>
      <c r="D208" s="155"/>
      <c r="E208" s="155"/>
      <c r="F208" s="34"/>
      <c r="G208" s="156"/>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N208" s="153"/>
    </row>
    <row r="209" spans="1:66" ht="16.5" customHeight="1">
      <c r="A209" s="155"/>
      <c r="B209" s="155"/>
      <c r="C209" s="155"/>
      <c r="D209" s="155"/>
      <c r="E209" s="155"/>
      <c r="F209" s="34"/>
      <c r="G209" s="156"/>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N209" s="153"/>
    </row>
    <row r="210" spans="1:66" ht="16.5" customHeight="1">
      <c r="A210" s="155"/>
      <c r="B210" s="155"/>
      <c r="C210" s="155"/>
      <c r="D210" s="155"/>
      <c r="E210" s="155"/>
      <c r="F210" s="34"/>
      <c r="G210" s="156"/>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N210" s="153"/>
    </row>
    <row r="211" spans="1:66" ht="16.5" customHeight="1">
      <c r="A211" s="155"/>
      <c r="B211" s="155"/>
      <c r="C211" s="155"/>
      <c r="D211" s="155"/>
      <c r="E211" s="155"/>
      <c r="F211" s="34"/>
      <c r="G211" s="156"/>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N211" s="153"/>
    </row>
    <row r="212" spans="1:66" ht="16.5" customHeight="1">
      <c r="A212" s="155"/>
      <c r="B212" s="155"/>
      <c r="C212" s="155"/>
      <c r="D212" s="155"/>
      <c r="E212" s="155"/>
      <c r="F212" s="34"/>
      <c r="G212" s="156"/>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N212" s="153"/>
    </row>
    <row r="213" spans="1:66" ht="16.5" customHeight="1">
      <c r="A213" s="155"/>
      <c r="B213" s="155"/>
      <c r="C213" s="155"/>
      <c r="D213" s="155"/>
      <c r="E213" s="155"/>
      <c r="F213" s="34"/>
      <c r="G213" s="156"/>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N213" s="153"/>
    </row>
    <row r="214" spans="1:66" ht="16.5" customHeight="1">
      <c r="A214" s="155"/>
      <c r="B214" s="155"/>
      <c r="C214" s="155"/>
      <c r="D214" s="155"/>
      <c r="E214" s="155"/>
      <c r="F214" s="34"/>
      <c r="G214" s="156"/>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N214" s="153"/>
    </row>
    <row r="215" spans="1:66" ht="16.5" customHeight="1">
      <c r="A215" s="155"/>
      <c r="B215" s="155"/>
      <c r="C215" s="155"/>
      <c r="D215" s="155"/>
      <c r="E215" s="155"/>
      <c r="F215" s="34"/>
      <c r="G215" s="156"/>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N215" s="153"/>
    </row>
    <row r="216" spans="1:66" ht="16.5" customHeight="1">
      <c r="A216" s="155"/>
      <c r="B216" s="155"/>
      <c r="C216" s="155"/>
      <c r="D216" s="155"/>
      <c r="E216" s="155"/>
      <c r="F216" s="34"/>
      <c r="G216" s="156"/>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N216" s="153"/>
    </row>
    <row r="217" spans="1:66" ht="16.5" customHeight="1">
      <c r="A217" s="155"/>
      <c r="B217" s="155"/>
      <c r="C217" s="155"/>
      <c r="D217" s="155"/>
      <c r="E217" s="155"/>
      <c r="F217" s="34"/>
      <c r="G217" s="156"/>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N217" s="153"/>
    </row>
    <row r="218" spans="1:66" ht="16.5" customHeight="1">
      <c r="A218" s="155"/>
      <c r="B218" s="155"/>
      <c r="C218" s="155"/>
      <c r="D218" s="155"/>
      <c r="E218" s="155"/>
      <c r="F218" s="34"/>
      <c r="G218" s="156"/>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N218" s="153"/>
    </row>
    <row r="219" spans="1:66" ht="16.5" customHeight="1">
      <c r="A219" s="155"/>
      <c r="B219" s="155"/>
      <c r="C219" s="155"/>
      <c r="D219" s="155"/>
      <c r="E219" s="155"/>
      <c r="F219" s="34"/>
      <c r="G219" s="156"/>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N219" s="153"/>
    </row>
    <row r="220" spans="1:66" ht="16.5" customHeight="1">
      <c r="A220" s="155"/>
      <c r="B220" s="155"/>
      <c r="C220" s="155"/>
      <c r="D220" s="155"/>
      <c r="E220" s="155"/>
      <c r="F220" s="34"/>
      <c r="G220" s="156"/>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N220" s="153"/>
    </row>
    <row r="221" spans="1:66" ht="16.5" customHeight="1">
      <c r="A221" s="155"/>
      <c r="B221" s="155"/>
      <c r="C221" s="155"/>
      <c r="D221" s="155"/>
      <c r="E221" s="155"/>
      <c r="F221" s="34"/>
      <c r="G221" s="156"/>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N221" s="153"/>
    </row>
    <row r="222" spans="1:66" ht="16.5" customHeight="1">
      <c r="A222" s="155"/>
      <c r="B222" s="155"/>
      <c r="C222" s="155"/>
      <c r="D222" s="155"/>
      <c r="E222" s="155"/>
      <c r="F222" s="34"/>
      <c r="G222" s="156"/>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N222" s="153"/>
    </row>
    <row r="223" spans="1:66" ht="16.5" customHeight="1">
      <c r="A223" s="155"/>
      <c r="B223" s="155"/>
      <c r="C223" s="155"/>
      <c r="D223" s="155"/>
      <c r="E223" s="155"/>
      <c r="F223" s="34"/>
      <c r="G223" s="156"/>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N223" s="153"/>
    </row>
    <row r="224" spans="1:66" ht="16.5" customHeight="1">
      <c r="A224" s="155"/>
      <c r="B224" s="155"/>
      <c r="C224" s="155"/>
      <c r="D224" s="155"/>
      <c r="E224" s="155"/>
      <c r="F224" s="34"/>
      <c r="G224" s="156"/>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N224" s="153"/>
    </row>
    <row r="225" spans="1:66" ht="16.5" customHeight="1">
      <c r="A225" s="155"/>
      <c r="B225" s="155"/>
      <c r="C225" s="155"/>
      <c r="D225" s="155"/>
      <c r="E225" s="155"/>
      <c r="F225" s="34"/>
      <c r="G225" s="156"/>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N225" s="153"/>
    </row>
    <row r="226" spans="1:66" ht="16.5" customHeight="1">
      <c r="A226" s="155"/>
      <c r="B226" s="155"/>
      <c r="C226" s="155"/>
      <c r="D226" s="155"/>
      <c r="E226" s="155"/>
      <c r="F226" s="34"/>
      <c r="G226" s="156"/>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N226" s="153"/>
    </row>
    <row r="227" spans="1:66" ht="16.5" customHeight="1">
      <c r="A227" s="155"/>
      <c r="B227" s="155"/>
      <c r="C227" s="155"/>
      <c r="D227" s="155"/>
      <c r="E227" s="155"/>
      <c r="F227" s="34"/>
      <c r="G227" s="156"/>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N227" s="153"/>
    </row>
    <row r="228" spans="1:66" ht="16.5" customHeight="1">
      <c r="A228" s="155"/>
      <c r="B228" s="155"/>
      <c r="C228" s="155"/>
      <c r="D228" s="155"/>
      <c r="E228" s="155"/>
      <c r="F228" s="34"/>
      <c r="G228" s="156"/>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N228" s="153"/>
    </row>
    <row r="229" spans="1:66" ht="16.5" customHeight="1">
      <c r="A229" s="155"/>
      <c r="B229" s="155"/>
      <c r="C229" s="155"/>
      <c r="D229" s="155"/>
      <c r="E229" s="155"/>
      <c r="F229" s="34"/>
      <c r="G229" s="156"/>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N229" s="153"/>
    </row>
    <row r="230" spans="1:66" ht="16.5" customHeight="1">
      <c r="A230" s="155"/>
      <c r="B230" s="155"/>
      <c r="C230" s="155"/>
      <c r="D230" s="155"/>
      <c r="E230" s="155"/>
      <c r="F230" s="34"/>
      <c r="G230" s="156"/>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N230" s="153"/>
    </row>
    <row r="231" spans="1:66" ht="16.5" customHeight="1">
      <c r="A231" s="155"/>
      <c r="B231" s="155"/>
      <c r="C231" s="155"/>
      <c r="D231" s="155"/>
      <c r="E231" s="155"/>
      <c r="F231" s="34"/>
      <c r="G231" s="156"/>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N231" s="153"/>
    </row>
    <row r="232" spans="1:66" ht="16.5" customHeight="1">
      <c r="A232" s="155"/>
      <c r="B232" s="155"/>
      <c r="C232" s="155"/>
      <c r="D232" s="155"/>
      <c r="E232" s="155"/>
      <c r="F232" s="34"/>
      <c r="G232" s="156"/>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N232" s="153"/>
    </row>
    <row r="233" spans="1:66" ht="15.75" customHeight="1">
      <c r="AZ233" s="1"/>
      <c r="BA233" s="1"/>
      <c r="BN233" s="153"/>
    </row>
    <row r="234" spans="1:66" ht="15.75" customHeight="1">
      <c r="AZ234" s="1"/>
      <c r="BA234" s="1"/>
      <c r="BN234" s="153"/>
    </row>
    <row r="235" spans="1:66" ht="15.75" customHeight="1">
      <c r="AZ235" s="1"/>
      <c r="BA235" s="1"/>
      <c r="BN235" s="153"/>
    </row>
    <row r="236" spans="1:66" ht="15.75" customHeight="1">
      <c r="AZ236" s="1"/>
      <c r="BA236" s="1"/>
      <c r="BN236" s="153"/>
    </row>
    <row r="237" spans="1:66" ht="15.75" customHeight="1">
      <c r="AZ237" s="1"/>
      <c r="BA237" s="1"/>
      <c r="BN237" s="153"/>
    </row>
    <row r="238" spans="1:66" ht="15.75" customHeight="1">
      <c r="AZ238" s="1"/>
      <c r="BA238" s="1"/>
      <c r="BN238" s="153"/>
    </row>
    <row r="239" spans="1:66" ht="15.75" customHeight="1">
      <c r="AZ239" s="1"/>
      <c r="BA239" s="1"/>
      <c r="BN239" s="153"/>
    </row>
    <row r="240" spans="1:66" ht="15.75" customHeight="1">
      <c r="AZ240" s="1"/>
      <c r="BA240" s="1"/>
      <c r="BN240" s="153"/>
    </row>
    <row r="241" spans="52:66" ht="15.75" customHeight="1">
      <c r="AZ241" s="1"/>
      <c r="BA241" s="1"/>
      <c r="BN241" s="153"/>
    </row>
    <row r="242" spans="52:66" ht="15.75" customHeight="1">
      <c r="AZ242" s="1"/>
      <c r="BA242" s="1"/>
      <c r="BN242" s="153"/>
    </row>
    <row r="243" spans="52:66" ht="15.75" customHeight="1">
      <c r="AZ243" s="1"/>
      <c r="BA243" s="1"/>
      <c r="BN243" s="153"/>
    </row>
    <row r="244" spans="52:66" ht="15.75" customHeight="1">
      <c r="AZ244" s="1"/>
      <c r="BA244" s="1"/>
      <c r="BN244" s="153"/>
    </row>
    <row r="245" spans="52:66" ht="15.75" customHeight="1">
      <c r="AZ245" s="1"/>
      <c r="BA245" s="1"/>
      <c r="BN245" s="153"/>
    </row>
    <row r="246" spans="52:66" ht="15.75" customHeight="1">
      <c r="AZ246" s="1"/>
      <c r="BA246" s="1"/>
      <c r="BN246" s="153"/>
    </row>
    <row r="247" spans="52:66" ht="15.75" customHeight="1">
      <c r="AZ247" s="1"/>
      <c r="BA247" s="1"/>
      <c r="BN247" s="153"/>
    </row>
    <row r="248" spans="52:66" ht="15.75" customHeight="1">
      <c r="AZ248" s="1"/>
      <c r="BA248" s="1"/>
      <c r="BN248" s="153"/>
    </row>
    <row r="249" spans="52:66" ht="15.75" customHeight="1">
      <c r="AZ249" s="1"/>
      <c r="BA249" s="1"/>
      <c r="BN249" s="153"/>
    </row>
    <row r="250" spans="52:66" ht="15.75" customHeight="1">
      <c r="AZ250" s="1"/>
      <c r="BA250" s="1"/>
      <c r="BN250" s="153"/>
    </row>
    <row r="251" spans="52:66" ht="15.75" customHeight="1">
      <c r="AZ251" s="1"/>
      <c r="BA251" s="1"/>
      <c r="BN251" s="153"/>
    </row>
    <row r="252" spans="52:66" ht="15.75" customHeight="1">
      <c r="AZ252" s="1"/>
      <c r="BA252" s="1"/>
      <c r="BN252" s="153"/>
    </row>
    <row r="253" spans="52:66" ht="15.75" customHeight="1">
      <c r="AZ253" s="1"/>
      <c r="BA253" s="1"/>
      <c r="BN253" s="153"/>
    </row>
    <row r="254" spans="52:66" ht="15.75" customHeight="1">
      <c r="AZ254" s="1"/>
      <c r="BA254" s="1"/>
      <c r="BN254" s="153"/>
    </row>
    <row r="255" spans="52:66" ht="15.75" customHeight="1">
      <c r="AZ255" s="1"/>
      <c r="BA255" s="1"/>
      <c r="BN255" s="153"/>
    </row>
    <row r="256" spans="52:66" ht="15.75" customHeight="1">
      <c r="AZ256" s="1"/>
      <c r="BA256" s="1"/>
      <c r="BN256" s="153"/>
    </row>
    <row r="257" spans="52:66" ht="15.75" customHeight="1">
      <c r="AZ257" s="1"/>
      <c r="BA257" s="1"/>
      <c r="BN257" s="153"/>
    </row>
    <row r="258" spans="52:66" ht="15.75" customHeight="1">
      <c r="AZ258" s="1"/>
      <c r="BA258" s="1"/>
      <c r="BN258" s="153"/>
    </row>
    <row r="259" spans="52:66" ht="15.75" customHeight="1">
      <c r="AZ259" s="1"/>
      <c r="BA259" s="1"/>
      <c r="BN259" s="153"/>
    </row>
    <row r="260" spans="52:66" ht="15.75" customHeight="1">
      <c r="AZ260" s="1"/>
      <c r="BA260" s="1"/>
      <c r="BN260" s="153"/>
    </row>
    <row r="261" spans="52:66" ht="15.75" customHeight="1">
      <c r="AZ261" s="1"/>
      <c r="BA261" s="1"/>
      <c r="BN261" s="153"/>
    </row>
    <row r="262" spans="52:66" ht="15.75" customHeight="1">
      <c r="AZ262" s="1"/>
      <c r="BA262" s="1"/>
      <c r="BN262" s="153"/>
    </row>
    <row r="263" spans="52:66" ht="15.75" customHeight="1">
      <c r="AZ263" s="1"/>
      <c r="BA263" s="1"/>
      <c r="BN263" s="153"/>
    </row>
    <row r="264" spans="52:66" ht="15.75" customHeight="1">
      <c r="AZ264" s="1"/>
      <c r="BA264" s="1"/>
      <c r="BN264" s="153"/>
    </row>
    <row r="265" spans="52:66" ht="15.75" customHeight="1">
      <c r="AZ265" s="1"/>
      <c r="BA265" s="1"/>
      <c r="BN265" s="153"/>
    </row>
    <row r="266" spans="52:66" ht="15.75" customHeight="1">
      <c r="AZ266" s="1"/>
      <c r="BA266" s="1"/>
      <c r="BN266" s="153"/>
    </row>
    <row r="267" spans="52:66" ht="15.75" customHeight="1">
      <c r="AZ267" s="1"/>
      <c r="BA267" s="1"/>
      <c r="BN267" s="153"/>
    </row>
    <row r="268" spans="52:66" ht="15.75" customHeight="1">
      <c r="AZ268" s="1"/>
      <c r="BA268" s="1"/>
      <c r="BN268" s="153"/>
    </row>
    <row r="269" spans="52:66" ht="15.75" customHeight="1">
      <c r="AZ269" s="1"/>
      <c r="BA269" s="1"/>
      <c r="BN269" s="153"/>
    </row>
    <row r="270" spans="52:66" ht="15.75" customHeight="1">
      <c r="AZ270" s="1"/>
      <c r="BA270" s="1"/>
      <c r="BN270" s="153"/>
    </row>
    <row r="271" spans="52:66" ht="15.75" customHeight="1">
      <c r="AZ271" s="1"/>
      <c r="BA271" s="1"/>
      <c r="BN271" s="153"/>
    </row>
    <row r="272" spans="52:66" ht="15.75" customHeight="1">
      <c r="AZ272" s="1"/>
      <c r="BA272" s="1"/>
      <c r="BN272" s="153"/>
    </row>
    <row r="273" spans="52:66" ht="15.75" customHeight="1">
      <c r="AZ273" s="1"/>
      <c r="BA273" s="1"/>
      <c r="BN273" s="153"/>
    </row>
    <row r="274" spans="52:66" ht="15.75" customHeight="1">
      <c r="AZ274" s="1"/>
      <c r="BA274" s="1"/>
      <c r="BN274" s="153"/>
    </row>
    <row r="275" spans="52:66" ht="15.75" customHeight="1">
      <c r="AZ275" s="1"/>
      <c r="BA275" s="1"/>
      <c r="BN275" s="153"/>
    </row>
    <row r="276" spans="52:66" ht="15.75" customHeight="1">
      <c r="AZ276" s="1"/>
      <c r="BA276" s="1"/>
      <c r="BN276" s="153"/>
    </row>
    <row r="277" spans="52:66" ht="15.75" customHeight="1">
      <c r="AZ277" s="1"/>
      <c r="BA277" s="1"/>
      <c r="BN277" s="153"/>
    </row>
    <row r="278" spans="52:66" ht="15.75" customHeight="1">
      <c r="AZ278" s="1"/>
      <c r="BA278" s="1"/>
      <c r="BN278" s="153"/>
    </row>
    <row r="279" spans="52:66" ht="15.75" customHeight="1">
      <c r="AZ279" s="1"/>
      <c r="BA279" s="1"/>
      <c r="BN279" s="153"/>
    </row>
    <row r="280" spans="52:66" ht="15.75" customHeight="1">
      <c r="AZ280" s="1"/>
      <c r="BA280" s="1"/>
      <c r="BN280" s="153"/>
    </row>
    <row r="281" spans="52:66" ht="15.75" customHeight="1">
      <c r="AZ281" s="1"/>
      <c r="BA281" s="1"/>
      <c r="BN281" s="153"/>
    </row>
    <row r="282" spans="52:66" ht="15.75" customHeight="1">
      <c r="AZ282" s="1"/>
      <c r="BA282" s="1"/>
      <c r="BN282" s="153"/>
    </row>
    <row r="283" spans="52:66" ht="15.75" customHeight="1">
      <c r="AZ283" s="1"/>
      <c r="BA283" s="1"/>
      <c r="BN283" s="153"/>
    </row>
    <row r="284" spans="52:66" ht="15.75" customHeight="1">
      <c r="AZ284" s="1"/>
      <c r="BA284" s="1"/>
      <c r="BN284" s="153"/>
    </row>
    <row r="285" spans="52:66" ht="15.75" customHeight="1">
      <c r="AZ285" s="1"/>
      <c r="BA285" s="1"/>
      <c r="BN285" s="153"/>
    </row>
    <row r="286" spans="52:66" ht="15.75" customHeight="1">
      <c r="AZ286" s="1"/>
      <c r="BA286" s="1"/>
      <c r="BN286" s="153"/>
    </row>
    <row r="287" spans="52:66" ht="15.75" customHeight="1">
      <c r="AZ287" s="1"/>
      <c r="BA287" s="1"/>
      <c r="BN287" s="153"/>
    </row>
    <row r="288" spans="52:66" ht="15.75" customHeight="1">
      <c r="AZ288" s="1"/>
      <c r="BA288" s="1"/>
      <c r="BN288" s="153"/>
    </row>
    <row r="289" spans="52:66" ht="15.75" customHeight="1">
      <c r="AZ289" s="1"/>
      <c r="BA289" s="1"/>
      <c r="BN289" s="153"/>
    </row>
    <row r="290" spans="52:66" ht="15.75" customHeight="1">
      <c r="AZ290" s="1"/>
      <c r="BA290" s="1"/>
      <c r="BN290" s="153"/>
    </row>
    <row r="291" spans="52:66" ht="15.75" customHeight="1">
      <c r="AZ291" s="1"/>
      <c r="BA291" s="1"/>
      <c r="BN291" s="153"/>
    </row>
    <row r="292" spans="52:66" ht="15.75" customHeight="1">
      <c r="AZ292" s="1"/>
      <c r="BA292" s="1"/>
      <c r="BN292" s="153"/>
    </row>
    <row r="293" spans="52:66" ht="15.75" customHeight="1">
      <c r="AZ293" s="1"/>
      <c r="BA293" s="1"/>
      <c r="BN293" s="153"/>
    </row>
    <row r="294" spans="52:66" ht="15.75" customHeight="1">
      <c r="AZ294" s="1"/>
      <c r="BA294" s="1"/>
      <c r="BN294" s="153"/>
    </row>
    <row r="295" spans="52:66" ht="15.75" customHeight="1">
      <c r="AZ295" s="1"/>
      <c r="BA295" s="1"/>
      <c r="BN295" s="153"/>
    </row>
    <row r="296" spans="52:66" ht="15.75" customHeight="1">
      <c r="AZ296" s="1"/>
      <c r="BA296" s="1"/>
      <c r="BN296" s="153"/>
    </row>
    <row r="297" spans="52:66" ht="15.75" customHeight="1">
      <c r="AZ297" s="1"/>
      <c r="BA297" s="1"/>
      <c r="BN297" s="153"/>
    </row>
    <row r="298" spans="52:66" ht="15.75" customHeight="1">
      <c r="AZ298" s="1"/>
      <c r="BA298" s="1"/>
      <c r="BN298" s="153"/>
    </row>
    <row r="299" spans="52:66" ht="15.75" customHeight="1">
      <c r="AZ299" s="1"/>
      <c r="BA299" s="1"/>
      <c r="BN299" s="153"/>
    </row>
    <row r="300" spans="52:66" ht="15.75" customHeight="1">
      <c r="AZ300" s="1"/>
      <c r="BA300" s="1"/>
      <c r="BN300" s="153"/>
    </row>
    <row r="301" spans="52:66" ht="15.75" customHeight="1">
      <c r="AZ301" s="1"/>
      <c r="BA301" s="1"/>
      <c r="BN301" s="153"/>
    </row>
    <row r="302" spans="52:66" ht="15.75" customHeight="1">
      <c r="AZ302" s="1"/>
      <c r="BA302" s="1"/>
      <c r="BN302" s="153"/>
    </row>
    <row r="303" spans="52:66" ht="15.75" customHeight="1">
      <c r="AZ303" s="1"/>
      <c r="BA303" s="1"/>
      <c r="BN303" s="153"/>
    </row>
    <row r="304" spans="52:66" ht="15.75" customHeight="1">
      <c r="AZ304" s="1"/>
      <c r="BA304" s="1"/>
      <c r="BN304" s="153"/>
    </row>
    <row r="305" spans="52:66" ht="15.75" customHeight="1">
      <c r="AZ305" s="1"/>
      <c r="BA305" s="1"/>
      <c r="BN305" s="153"/>
    </row>
    <row r="306" spans="52:66" ht="15.75" customHeight="1">
      <c r="AZ306" s="1"/>
      <c r="BA306" s="1"/>
      <c r="BN306" s="153"/>
    </row>
    <row r="307" spans="52:66" ht="15.75" customHeight="1">
      <c r="AZ307" s="1"/>
      <c r="BA307" s="1"/>
      <c r="BN307" s="153"/>
    </row>
    <row r="308" spans="52:66" ht="15.75" customHeight="1">
      <c r="AZ308" s="1"/>
      <c r="BA308" s="1"/>
      <c r="BN308" s="153"/>
    </row>
    <row r="309" spans="52:66" ht="15.75" customHeight="1">
      <c r="AZ309" s="1"/>
      <c r="BA309" s="1"/>
      <c r="BN309" s="153"/>
    </row>
    <row r="310" spans="52:66" ht="15.75" customHeight="1">
      <c r="AZ310" s="1"/>
      <c r="BA310" s="1"/>
      <c r="BN310" s="153"/>
    </row>
    <row r="311" spans="52:66" ht="15.75" customHeight="1">
      <c r="AZ311" s="1"/>
      <c r="BA311" s="1"/>
      <c r="BN311" s="153"/>
    </row>
    <row r="312" spans="52:66" ht="15.75" customHeight="1">
      <c r="AZ312" s="1"/>
      <c r="BA312" s="1"/>
      <c r="BN312" s="153"/>
    </row>
    <row r="313" spans="52:66" ht="15.75" customHeight="1">
      <c r="AZ313" s="1"/>
      <c r="BA313" s="1"/>
      <c r="BN313" s="153"/>
    </row>
    <row r="314" spans="52:66" ht="15.75" customHeight="1">
      <c r="AZ314" s="1"/>
      <c r="BA314" s="1"/>
      <c r="BN314" s="153"/>
    </row>
    <row r="315" spans="52:66" ht="15.75" customHeight="1">
      <c r="AZ315" s="1"/>
      <c r="BA315" s="1"/>
      <c r="BN315" s="153"/>
    </row>
    <row r="316" spans="52:66" ht="15.75" customHeight="1">
      <c r="AZ316" s="1"/>
      <c r="BA316" s="1"/>
      <c r="BN316" s="153"/>
    </row>
    <row r="317" spans="52:66" ht="15.75" customHeight="1">
      <c r="AZ317" s="1"/>
      <c r="BA317" s="1"/>
      <c r="BN317" s="153"/>
    </row>
    <row r="318" spans="52:66" ht="15.75" customHeight="1">
      <c r="AZ318" s="1"/>
      <c r="BA318" s="1"/>
      <c r="BN318" s="153"/>
    </row>
    <row r="319" spans="52:66" ht="15.75" customHeight="1">
      <c r="AZ319" s="1"/>
      <c r="BA319" s="1"/>
      <c r="BN319" s="153"/>
    </row>
    <row r="320" spans="52:66" ht="15.75" customHeight="1">
      <c r="AZ320" s="1"/>
      <c r="BA320" s="1"/>
      <c r="BN320" s="153"/>
    </row>
    <row r="321" spans="52:66" ht="15.75" customHeight="1">
      <c r="AZ321" s="1"/>
      <c r="BA321" s="1"/>
      <c r="BN321" s="153"/>
    </row>
    <row r="322" spans="52:66" ht="15.75" customHeight="1">
      <c r="AZ322" s="1"/>
      <c r="BA322" s="1"/>
      <c r="BN322" s="153"/>
    </row>
    <row r="323" spans="52:66" ht="15.75" customHeight="1">
      <c r="AZ323" s="1"/>
      <c r="BA323" s="1"/>
      <c r="BN323" s="153"/>
    </row>
    <row r="324" spans="52:66" ht="15.75" customHeight="1">
      <c r="AZ324" s="1"/>
      <c r="BA324" s="1"/>
      <c r="BN324" s="153"/>
    </row>
    <row r="325" spans="52:66" ht="15.75" customHeight="1">
      <c r="AZ325" s="1"/>
      <c r="BA325" s="1"/>
      <c r="BN325" s="153"/>
    </row>
    <row r="326" spans="52:66" ht="15.75" customHeight="1">
      <c r="AZ326" s="1"/>
      <c r="BA326" s="1"/>
      <c r="BN326" s="153"/>
    </row>
    <row r="327" spans="52:66" ht="15.75" customHeight="1">
      <c r="AZ327" s="1"/>
      <c r="BA327" s="1"/>
      <c r="BN327" s="153"/>
    </row>
    <row r="328" spans="52:66" ht="15.75" customHeight="1">
      <c r="AZ328" s="1"/>
      <c r="BA328" s="1"/>
      <c r="BN328" s="153"/>
    </row>
    <row r="329" spans="52:66" ht="15.75" customHeight="1">
      <c r="AZ329" s="1"/>
      <c r="BA329" s="1"/>
      <c r="BN329" s="153"/>
    </row>
    <row r="330" spans="52:66" ht="15.75" customHeight="1">
      <c r="AZ330" s="1"/>
      <c r="BA330" s="1"/>
      <c r="BN330" s="153"/>
    </row>
    <row r="331" spans="52:66" ht="15.75" customHeight="1">
      <c r="AZ331" s="1"/>
      <c r="BA331" s="1"/>
      <c r="BN331" s="153"/>
    </row>
    <row r="332" spans="52:66" ht="15.75" customHeight="1">
      <c r="AZ332" s="1"/>
      <c r="BA332" s="1"/>
      <c r="BN332" s="153"/>
    </row>
    <row r="333" spans="52:66" ht="15.75" customHeight="1">
      <c r="AZ333" s="1"/>
      <c r="BA333" s="1"/>
      <c r="BN333" s="153"/>
    </row>
    <row r="334" spans="52:66" ht="15.75" customHeight="1">
      <c r="AZ334" s="1"/>
      <c r="BA334" s="1"/>
      <c r="BN334" s="153"/>
    </row>
    <row r="335" spans="52:66" ht="15.75" customHeight="1">
      <c r="AZ335" s="1"/>
      <c r="BA335" s="1"/>
      <c r="BN335" s="153"/>
    </row>
    <row r="336" spans="52:66" ht="15.75" customHeight="1">
      <c r="AZ336" s="1"/>
      <c r="BA336" s="1"/>
      <c r="BN336" s="153"/>
    </row>
    <row r="337" spans="52:66" ht="15.75" customHeight="1">
      <c r="AZ337" s="1"/>
      <c r="BA337" s="1"/>
      <c r="BN337" s="153"/>
    </row>
    <row r="338" spans="52:66" ht="15.75" customHeight="1">
      <c r="AZ338" s="1"/>
      <c r="BA338" s="1"/>
      <c r="BN338" s="153"/>
    </row>
    <row r="339" spans="52:66" ht="15.75" customHeight="1">
      <c r="AZ339" s="1"/>
      <c r="BA339" s="1"/>
      <c r="BN339" s="153"/>
    </row>
    <row r="340" spans="52:66" ht="15.75" customHeight="1">
      <c r="AZ340" s="1"/>
      <c r="BA340" s="1"/>
      <c r="BN340" s="153"/>
    </row>
    <row r="341" spans="52:66" ht="15.75" customHeight="1">
      <c r="AZ341" s="1"/>
      <c r="BA341" s="1"/>
      <c r="BN341" s="153"/>
    </row>
    <row r="342" spans="52:66" ht="15.75" customHeight="1">
      <c r="AZ342" s="1"/>
      <c r="BA342" s="1"/>
      <c r="BN342" s="153"/>
    </row>
    <row r="343" spans="52:66" ht="15.75" customHeight="1">
      <c r="AZ343" s="1"/>
      <c r="BA343" s="1"/>
      <c r="BN343" s="153"/>
    </row>
    <row r="344" spans="52:66" ht="15.75" customHeight="1">
      <c r="AZ344" s="1"/>
      <c r="BA344" s="1"/>
      <c r="BN344" s="153"/>
    </row>
    <row r="345" spans="52:66" ht="15.75" customHeight="1">
      <c r="AZ345" s="1"/>
      <c r="BA345" s="1"/>
      <c r="BN345" s="153"/>
    </row>
    <row r="346" spans="52:66" ht="15.75" customHeight="1">
      <c r="AZ346" s="1"/>
      <c r="BA346" s="1"/>
      <c r="BN346" s="153"/>
    </row>
    <row r="347" spans="52:66" ht="15.75" customHeight="1">
      <c r="AZ347" s="1"/>
      <c r="BA347" s="1"/>
      <c r="BN347" s="153"/>
    </row>
    <row r="348" spans="52:66" ht="15.75" customHeight="1">
      <c r="AZ348" s="1"/>
      <c r="BA348" s="1"/>
      <c r="BN348" s="153"/>
    </row>
    <row r="349" spans="52:66" ht="15.75" customHeight="1">
      <c r="AZ349" s="1"/>
      <c r="BA349" s="1"/>
      <c r="BN349" s="153"/>
    </row>
    <row r="350" spans="52:66" ht="15.75" customHeight="1">
      <c r="AZ350" s="1"/>
      <c r="BA350" s="1"/>
      <c r="BN350" s="153"/>
    </row>
    <row r="351" spans="52:66" ht="15.75" customHeight="1">
      <c r="AZ351" s="1"/>
      <c r="BA351" s="1"/>
      <c r="BN351" s="153"/>
    </row>
    <row r="352" spans="52:66" ht="15.75" customHeight="1">
      <c r="AZ352" s="1"/>
      <c r="BA352" s="1"/>
      <c r="BN352" s="153"/>
    </row>
    <row r="353" spans="52:66" ht="15.75" customHeight="1">
      <c r="AZ353" s="1"/>
      <c r="BA353" s="1"/>
      <c r="BN353" s="153"/>
    </row>
    <row r="354" spans="52:66" ht="15.75" customHeight="1">
      <c r="AZ354" s="1"/>
      <c r="BA354" s="1"/>
      <c r="BN354" s="153"/>
    </row>
    <row r="355" spans="52:66" ht="15.75" customHeight="1">
      <c r="AZ355" s="1"/>
      <c r="BA355" s="1"/>
      <c r="BN355" s="153"/>
    </row>
    <row r="356" spans="52:66" ht="15.75" customHeight="1">
      <c r="AZ356" s="1"/>
      <c r="BA356" s="1"/>
      <c r="BN356" s="153"/>
    </row>
    <row r="357" spans="52:66" ht="15.75" customHeight="1">
      <c r="AZ357" s="1"/>
      <c r="BA357" s="1"/>
      <c r="BN357" s="153"/>
    </row>
    <row r="358" spans="52:66" ht="15.75" customHeight="1">
      <c r="AZ358" s="1"/>
      <c r="BA358" s="1"/>
      <c r="BN358" s="153"/>
    </row>
    <row r="359" spans="52:66" ht="15.75" customHeight="1">
      <c r="AZ359" s="1"/>
      <c r="BA359" s="1"/>
      <c r="BN359" s="153"/>
    </row>
    <row r="360" spans="52:66" ht="15.75" customHeight="1">
      <c r="AZ360" s="1"/>
      <c r="BA360" s="1"/>
      <c r="BN360" s="153"/>
    </row>
    <row r="361" spans="52:66" ht="15.75" customHeight="1">
      <c r="AZ361" s="1"/>
      <c r="BA361" s="1"/>
      <c r="BN361" s="153"/>
    </row>
    <row r="362" spans="52:66" ht="15.75" customHeight="1">
      <c r="AZ362" s="1"/>
      <c r="BA362" s="1"/>
      <c r="BN362" s="153"/>
    </row>
    <row r="363" spans="52:66" ht="15.75" customHeight="1">
      <c r="AZ363" s="1"/>
      <c r="BA363" s="1"/>
      <c r="BN363" s="153"/>
    </row>
    <row r="364" spans="52:66" ht="15.75" customHeight="1">
      <c r="AZ364" s="1"/>
      <c r="BA364" s="1"/>
      <c r="BN364" s="153"/>
    </row>
    <row r="365" spans="52:66" ht="15.75" customHeight="1">
      <c r="AZ365" s="1"/>
      <c r="BA365" s="1"/>
      <c r="BN365" s="153"/>
    </row>
    <row r="366" spans="52:66" ht="15.75" customHeight="1">
      <c r="AZ366" s="1"/>
      <c r="BA366" s="1"/>
      <c r="BN366" s="153"/>
    </row>
    <row r="367" spans="52:66" ht="15.75" customHeight="1">
      <c r="AZ367" s="1"/>
      <c r="BA367" s="1"/>
      <c r="BN367" s="153"/>
    </row>
    <row r="368" spans="52:66" ht="15.75" customHeight="1">
      <c r="AZ368" s="1"/>
      <c r="BA368" s="1"/>
      <c r="BN368" s="153"/>
    </row>
    <row r="369" spans="52:66" ht="15.75" customHeight="1">
      <c r="AZ369" s="1"/>
      <c r="BA369" s="1"/>
      <c r="BN369" s="153"/>
    </row>
    <row r="370" spans="52:66" ht="15.75" customHeight="1">
      <c r="AZ370" s="1"/>
      <c r="BA370" s="1"/>
      <c r="BN370" s="153"/>
    </row>
    <row r="371" spans="52:66" ht="15.75" customHeight="1">
      <c r="AZ371" s="1"/>
      <c r="BA371" s="1"/>
      <c r="BN371" s="153"/>
    </row>
    <row r="372" spans="52:66" ht="15.75" customHeight="1">
      <c r="AZ372" s="1"/>
      <c r="BA372" s="1"/>
      <c r="BN372" s="153"/>
    </row>
    <row r="373" spans="52:66" ht="15.75" customHeight="1">
      <c r="AZ373" s="1"/>
      <c r="BA373" s="1"/>
      <c r="BN373" s="153"/>
    </row>
    <row r="374" spans="52:66" ht="15.75" customHeight="1">
      <c r="AZ374" s="1"/>
      <c r="BA374" s="1"/>
      <c r="BN374" s="153"/>
    </row>
    <row r="375" spans="52:66" ht="15.75" customHeight="1">
      <c r="AZ375" s="1"/>
      <c r="BA375" s="1"/>
      <c r="BN375" s="153"/>
    </row>
    <row r="376" spans="52:66" ht="15.75" customHeight="1">
      <c r="AZ376" s="1"/>
      <c r="BA376" s="1"/>
      <c r="BN376" s="153"/>
    </row>
    <row r="377" spans="52:66" ht="15.75" customHeight="1">
      <c r="AZ377" s="1"/>
      <c r="BA377" s="1"/>
      <c r="BN377" s="153"/>
    </row>
    <row r="378" spans="52:66" ht="15.75" customHeight="1">
      <c r="AZ378" s="1"/>
      <c r="BA378" s="1"/>
      <c r="BN378" s="153"/>
    </row>
    <row r="379" spans="52:66" ht="15.75" customHeight="1">
      <c r="AZ379" s="1"/>
      <c r="BA379" s="1"/>
      <c r="BN379" s="153"/>
    </row>
    <row r="380" spans="52:66" ht="15.75" customHeight="1">
      <c r="AZ380" s="1"/>
      <c r="BA380" s="1"/>
      <c r="BN380" s="153"/>
    </row>
    <row r="381" spans="52:66" ht="15.75" customHeight="1">
      <c r="AZ381" s="1"/>
      <c r="BA381" s="1"/>
      <c r="BN381" s="153"/>
    </row>
    <row r="382" spans="52:66" ht="15.75" customHeight="1">
      <c r="AZ382" s="1"/>
      <c r="BA382" s="1"/>
      <c r="BN382" s="153"/>
    </row>
    <row r="383" spans="52:66" ht="15.75" customHeight="1">
      <c r="AZ383" s="1"/>
      <c r="BA383" s="1"/>
      <c r="BN383" s="153"/>
    </row>
    <row r="384" spans="52:66" ht="15.75" customHeight="1">
      <c r="AZ384" s="1"/>
      <c r="BA384" s="1"/>
      <c r="BN384" s="153"/>
    </row>
    <row r="385" spans="52:66" ht="15.75" customHeight="1">
      <c r="AZ385" s="1"/>
      <c r="BA385" s="1"/>
      <c r="BN385" s="153"/>
    </row>
    <row r="386" spans="52:66" ht="15.75" customHeight="1">
      <c r="AZ386" s="1"/>
      <c r="BA386" s="1"/>
      <c r="BN386" s="153"/>
    </row>
    <row r="387" spans="52:66" ht="15.75" customHeight="1">
      <c r="AZ387" s="1"/>
      <c r="BA387" s="1"/>
      <c r="BN387" s="153"/>
    </row>
    <row r="388" spans="52:66" ht="15.75" customHeight="1">
      <c r="AZ388" s="1"/>
      <c r="BA388" s="1"/>
      <c r="BN388" s="153"/>
    </row>
    <row r="389" spans="52:66" ht="15.75" customHeight="1">
      <c r="AZ389" s="1"/>
      <c r="BA389" s="1"/>
      <c r="BN389" s="153"/>
    </row>
    <row r="390" spans="52:66" ht="15.75" customHeight="1">
      <c r="AZ390" s="1"/>
      <c r="BA390" s="1"/>
      <c r="BN390" s="153"/>
    </row>
    <row r="391" spans="52:66" ht="15.75" customHeight="1">
      <c r="AZ391" s="1"/>
      <c r="BA391" s="1"/>
      <c r="BN391" s="153"/>
    </row>
    <row r="392" spans="52:66" ht="15.75" customHeight="1">
      <c r="AZ392" s="1"/>
      <c r="BA392" s="1"/>
      <c r="BN392" s="153"/>
    </row>
    <row r="393" spans="52:66" ht="15.75" customHeight="1">
      <c r="AZ393" s="1"/>
      <c r="BA393" s="1"/>
      <c r="BN393" s="153"/>
    </row>
    <row r="394" spans="52:66" ht="15.75" customHeight="1">
      <c r="AZ394" s="1"/>
      <c r="BA394" s="1"/>
      <c r="BN394" s="153"/>
    </row>
    <row r="395" spans="52:66" ht="15.75" customHeight="1">
      <c r="AZ395" s="1"/>
      <c r="BA395" s="1"/>
      <c r="BN395" s="153"/>
    </row>
    <row r="396" spans="52:66" ht="15.75" customHeight="1">
      <c r="AZ396" s="1"/>
      <c r="BA396" s="1"/>
      <c r="BN396" s="153"/>
    </row>
    <row r="397" spans="52:66" ht="15.75" customHeight="1">
      <c r="AZ397" s="1"/>
      <c r="BA397" s="1"/>
      <c r="BN397" s="153"/>
    </row>
    <row r="398" spans="52:66" ht="15.75" customHeight="1">
      <c r="AZ398" s="1"/>
      <c r="BA398" s="1"/>
      <c r="BN398" s="153"/>
    </row>
    <row r="399" spans="52:66" ht="15.75" customHeight="1">
      <c r="AZ399" s="1"/>
      <c r="BA399" s="1"/>
      <c r="BN399" s="153"/>
    </row>
    <row r="400" spans="52:66" ht="15.75" customHeight="1">
      <c r="AZ400" s="1"/>
      <c r="BA400" s="1"/>
      <c r="BN400" s="153"/>
    </row>
    <row r="401" spans="52:66" ht="15.75" customHeight="1">
      <c r="AZ401" s="1"/>
      <c r="BA401" s="1"/>
      <c r="BN401" s="153"/>
    </row>
    <row r="402" spans="52:66" ht="15.75" customHeight="1">
      <c r="AZ402" s="1"/>
      <c r="BA402" s="1"/>
      <c r="BN402" s="153"/>
    </row>
    <row r="403" spans="52:66" ht="15.75" customHeight="1">
      <c r="AZ403" s="1"/>
      <c r="BA403" s="1"/>
      <c r="BN403" s="153"/>
    </row>
    <row r="404" spans="52:66" ht="15.75" customHeight="1">
      <c r="AZ404" s="1"/>
      <c r="BA404" s="1"/>
      <c r="BN404" s="153"/>
    </row>
    <row r="405" spans="52:66" ht="15.75" customHeight="1">
      <c r="AZ405" s="1"/>
      <c r="BA405" s="1"/>
      <c r="BN405" s="153"/>
    </row>
    <row r="406" spans="52:66" ht="15.75" customHeight="1">
      <c r="AZ406" s="1"/>
      <c r="BA406" s="1"/>
      <c r="BN406" s="153"/>
    </row>
    <row r="407" spans="52:66" ht="15.75" customHeight="1">
      <c r="AZ407" s="1"/>
      <c r="BA407" s="1"/>
      <c r="BN407" s="153"/>
    </row>
    <row r="408" spans="52:66" ht="15.75" customHeight="1">
      <c r="AZ408" s="1"/>
      <c r="BA408" s="1"/>
      <c r="BN408" s="153"/>
    </row>
    <row r="409" spans="52:66" ht="15.75" customHeight="1">
      <c r="AZ409" s="1"/>
      <c r="BA409" s="1"/>
      <c r="BN409" s="153"/>
    </row>
    <row r="410" spans="52:66" ht="15.75" customHeight="1">
      <c r="AZ410" s="1"/>
      <c r="BA410" s="1"/>
      <c r="BN410" s="153"/>
    </row>
    <row r="411" spans="52:66" ht="15.75" customHeight="1">
      <c r="AZ411" s="1"/>
      <c r="BA411" s="1"/>
      <c r="BN411" s="153"/>
    </row>
    <row r="412" spans="52:66" ht="15.75" customHeight="1">
      <c r="AZ412" s="1"/>
      <c r="BA412" s="1"/>
      <c r="BN412" s="153"/>
    </row>
    <row r="413" spans="52:66" ht="15.75" customHeight="1">
      <c r="AZ413" s="1"/>
      <c r="BA413" s="1"/>
      <c r="BN413" s="153"/>
    </row>
    <row r="414" spans="52:66" ht="15.75" customHeight="1">
      <c r="AZ414" s="1"/>
      <c r="BA414" s="1"/>
      <c r="BN414" s="153"/>
    </row>
    <row r="415" spans="52:66" ht="15.75" customHeight="1">
      <c r="AZ415" s="1"/>
      <c r="BA415" s="1"/>
      <c r="BN415" s="153"/>
    </row>
    <row r="416" spans="52:66" ht="15.75" customHeight="1">
      <c r="AZ416" s="1"/>
      <c r="BA416" s="1"/>
      <c r="BN416" s="153"/>
    </row>
    <row r="417" spans="52:66" ht="15.75" customHeight="1">
      <c r="AZ417" s="1"/>
      <c r="BA417" s="1"/>
      <c r="BN417" s="153"/>
    </row>
    <row r="418" spans="52:66" ht="15.75" customHeight="1">
      <c r="AZ418" s="1"/>
      <c r="BA418" s="1"/>
      <c r="BN418" s="153"/>
    </row>
    <row r="419" spans="52:66" ht="15.75" customHeight="1">
      <c r="AZ419" s="1"/>
      <c r="BA419" s="1"/>
      <c r="BN419" s="153"/>
    </row>
    <row r="420" spans="52:66" ht="15.75" customHeight="1">
      <c r="AZ420" s="1"/>
      <c r="BA420" s="1"/>
      <c r="BN420" s="153"/>
    </row>
    <row r="421" spans="52:66" ht="15.75" customHeight="1">
      <c r="AZ421" s="1"/>
      <c r="BA421" s="1"/>
      <c r="BN421" s="153"/>
    </row>
    <row r="422" spans="52:66" ht="15.75" customHeight="1">
      <c r="AZ422" s="1"/>
      <c r="BA422" s="1"/>
      <c r="BN422" s="153"/>
    </row>
    <row r="423" spans="52:66" ht="15.75" customHeight="1">
      <c r="AZ423" s="1"/>
      <c r="BA423" s="1"/>
      <c r="BN423" s="153"/>
    </row>
    <row r="424" spans="52:66" ht="15.75" customHeight="1">
      <c r="AZ424" s="1"/>
      <c r="BA424" s="1"/>
      <c r="BN424" s="153"/>
    </row>
    <row r="425" spans="52:66" ht="15.75" customHeight="1">
      <c r="AZ425" s="1"/>
      <c r="BA425" s="1"/>
      <c r="BN425" s="153"/>
    </row>
    <row r="426" spans="52:66" ht="15.75" customHeight="1">
      <c r="AZ426" s="1"/>
      <c r="BA426" s="1"/>
      <c r="BN426" s="153"/>
    </row>
    <row r="427" spans="52:66" ht="15.75" customHeight="1">
      <c r="AZ427" s="1"/>
      <c r="BA427" s="1"/>
      <c r="BN427" s="153"/>
    </row>
    <row r="428" spans="52:66" ht="15.75" customHeight="1">
      <c r="AZ428" s="1"/>
      <c r="BA428" s="1"/>
      <c r="BN428" s="153"/>
    </row>
    <row r="429" spans="52:66" ht="15.75" customHeight="1">
      <c r="AZ429" s="1"/>
      <c r="BA429" s="1"/>
      <c r="BN429" s="153"/>
    </row>
    <row r="430" spans="52:66" ht="15.75" customHeight="1">
      <c r="AZ430" s="1"/>
      <c r="BA430" s="1"/>
      <c r="BN430" s="153"/>
    </row>
    <row r="431" spans="52:66" ht="15.75" customHeight="1">
      <c r="AZ431" s="1"/>
      <c r="BA431" s="1"/>
      <c r="BN431" s="153"/>
    </row>
    <row r="432" spans="52:66" ht="15.75" customHeight="1">
      <c r="AZ432" s="1"/>
      <c r="BA432" s="1"/>
      <c r="BN432" s="153"/>
    </row>
    <row r="433" spans="52:66" ht="15.75" customHeight="1">
      <c r="AZ433" s="1"/>
      <c r="BA433" s="1"/>
      <c r="BN433" s="153"/>
    </row>
    <row r="434" spans="52:66" ht="15.75" customHeight="1">
      <c r="AZ434" s="1"/>
      <c r="BA434" s="1"/>
      <c r="BN434" s="153"/>
    </row>
    <row r="435" spans="52:66" ht="15.75" customHeight="1">
      <c r="AZ435" s="1"/>
      <c r="BA435" s="1"/>
      <c r="BN435" s="153"/>
    </row>
    <row r="436" spans="52:66" ht="15.75" customHeight="1">
      <c r="AZ436" s="1"/>
      <c r="BA436" s="1"/>
      <c r="BN436" s="153"/>
    </row>
    <row r="437" spans="52:66" ht="15.75" customHeight="1">
      <c r="AZ437" s="1"/>
      <c r="BA437" s="1"/>
      <c r="BN437" s="153"/>
    </row>
    <row r="438" spans="52:66" ht="15.75" customHeight="1">
      <c r="AZ438" s="1"/>
      <c r="BA438" s="1"/>
      <c r="BN438" s="153"/>
    </row>
    <row r="439" spans="52:66" ht="15.75" customHeight="1">
      <c r="AZ439" s="1"/>
      <c r="BA439" s="1"/>
      <c r="BN439" s="153"/>
    </row>
    <row r="440" spans="52:66" ht="15.75" customHeight="1">
      <c r="AZ440" s="1"/>
      <c r="BA440" s="1"/>
      <c r="BN440" s="153"/>
    </row>
    <row r="441" spans="52:66" ht="15.75" customHeight="1">
      <c r="AZ441" s="1"/>
      <c r="BA441" s="1"/>
      <c r="BN441" s="153"/>
    </row>
    <row r="442" spans="52:66" ht="15.75" customHeight="1">
      <c r="AZ442" s="1"/>
      <c r="BA442" s="1"/>
      <c r="BN442" s="153"/>
    </row>
    <row r="443" spans="52:66" ht="15.75" customHeight="1">
      <c r="AZ443" s="1"/>
      <c r="BA443" s="1"/>
      <c r="BN443" s="153"/>
    </row>
    <row r="444" spans="52:66" ht="15.75" customHeight="1">
      <c r="AZ444" s="1"/>
      <c r="BA444" s="1"/>
      <c r="BN444" s="153"/>
    </row>
    <row r="445" spans="52:66" ht="15.75" customHeight="1">
      <c r="AZ445" s="1"/>
      <c r="BA445" s="1"/>
      <c r="BN445" s="153"/>
    </row>
    <row r="446" spans="52:66" ht="15.75" customHeight="1">
      <c r="AZ446" s="1"/>
      <c r="BA446" s="1"/>
      <c r="BN446" s="153"/>
    </row>
    <row r="447" spans="52:66" ht="15.75" customHeight="1">
      <c r="AZ447" s="1"/>
      <c r="BA447" s="1"/>
      <c r="BN447" s="153"/>
    </row>
    <row r="448" spans="52:66" ht="15.75" customHeight="1">
      <c r="AZ448" s="1"/>
      <c r="BA448" s="1"/>
      <c r="BN448" s="153"/>
    </row>
    <row r="449" spans="52:66" ht="15.75" customHeight="1">
      <c r="AZ449" s="1"/>
      <c r="BA449" s="1"/>
      <c r="BN449" s="153"/>
    </row>
    <row r="450" spans="52:66" ht="15.75" customHeight="1">
      <c r="AZ450" s="1"/>
      <c r="BA450" s="1"/>
      <c r="BN450" s="153"/>
    </row>
    <row r="451" spans="52:66" ht="15.75" customHeight="1">
      <c r="AZ451" s="1"/>
      <c r="BA451" s="1"/>
      <c r="BN451" s="153"/>
    </row>
    <row r="452" spans="52:66" ht="15.75" customHeight="1">
      <c r="AZ452" s="1"/>
      <c r="BA452" s="1"/>
      <c r="BN452" s="153"/>
    </row>
    <row r="453" spans="52:66" ht="15.75" customHeight="1">
      <c r="AZ453" s="1"/>
      <c r="BA453" s="1"/>
      <c r="BN453" s="153"/>
    </row>
    <row r="454" spans="52:66" ht="15.75" customHeight="1">
      <c r="AZ454" s="1"/>
      <c r="BA454" s="1"/>
      <c r="BN454" s="153"/>
    </row>
    <row r="455" spans="52:66" ht="15.75" customHeight="1">
      <c r="AZ455" s="1"/>
      <c r="BA455" s="1"/>
      <c r="BN455" s="153"/>
    </row>
    <row r="456" spans="52:66" ht="15.75" customHeight="1">
      <c r="AZ456" s="1"/>
      <c r="BA456" s="1"/>
      <c r="BN456" s="153"/>
    </row>
    <row r="457" spans="52:66" ht="15.75" customHeight="1">
      <c r="AZ457" s="1"/>
      <c r="BA457" s="1"/>
      <c r="BN457" s="153"/>
    </row>
    <row r="458" spans="52:66" ht="15.75" customHeight="1">
      <c r="AZ458" s="1"/>
      <c r="BA458" s="1"/>
      <c r="BN458" s="153"/>
    </row>
    <row r="459" spans="52:66" ht="15.75" customHeight="1">
      <c r="AZ459" s="1"/>
      <c r="BA459" s="1"/>
      <c r="BN459" s="153"/>
    </row>
    <row r="460" spans="52:66" ht="15.75" customHeight="1">
      <c r="AZ460" s="1"/>
      <c r="BA460" s="1"/>
      <c r="BN460" s="153"/>
    </row>
    <row r="461" spans="52:66" ht="15.75" customHeight="1">
      <c r="AZ461" s="1"/>
      <c r="BA461" s="1"/>
      <c r="BN461" s="153"/>
    </row>
    <row r="462" spans="52:66" ht="15.75" customHeight="1">
      <c r="AZ462" s="1"/>
      <c r="BA462" s="1"/>
      <c r="BN462" s="153"/>
    </row>
    <row r="463" spans="52:66" ht="15.75" customHeight="1">
      <c r="AZ463" s="1"/>
      <c r="BA463" s="1"/>
      <c r="BN463" s="153"/>
    </row>
    <row r="464" spans="52:66" ht="15.75" customHeight="1">
      <c r="AZ464" s="1"/>
      <c r="BA464" s="1"/>
      <c r="BN464" s="153"/>
    </row>
    <row r="465" spans="52:66" ht="15.75" customHeight="1">
      <c r="AZ465" s="1"/>
      <c r="BA465" s="1"/>
      <c r="BN465" s="153"/>
    </row>
    <row r="466" spans="52:66" ht="15.75" customHeight="1">
      <c r="AZ466" s="1"/>
      <c r="BA466" s="1"/>
      <c r="BN466" s="153"/>
    </row>
    <row r="467" spans="52:66" ht="15.75" customHeight="1">
      <c r="AZ467" s="1"/>
      <c r="BA467" s="1"/>
      <c r="BN467" s="153"/>
    </row>
    <row r="468" spans="52:66" ht="15.75" customHeight="1">
      <c r="AZ468" s="1"/>
      <c r="BA468" s="1"/>
      <c r="BN468" s="153"/>
    </row>
    <row r="469" spans="52:66" ht="15.75" customHeight="1">
      <c r="AZ469" s="1"/>
      <c r="BA469" s="1"/>
      <c r="BN469" s="153"/>
    </row>
    <row r="470" spans="52:66" ht="15.75" customHeight="1">
      <c r="AZ470" s="1"/>
      <c r="BA470" s="1"/>
      <c r="BN470" s="153"/>
    </row>
    <row r="471" spans="52:66" ht="15.75" customHeight="1">
      <c r="AZ471" s="1"/>
      <c r="BA471" s="1"/>
      <c r="BN471" s="153"/>
    </row>
    <row r="472" spans="52:66" ht="15.75" customHeight="1">
      <c r="AZ472" s="1"/>
      <c r="BA472" s="1"/>
      <c r="BN472" s="153"/>
    </row>
    <row r="473" spans="52:66" ht="15.75" customHeight="1">
      <c r="AZ473" s="1"/>
      <c r="BA473" s="1"/>
      <c r="BN473" s="153"/>
    </row>
    <row r="474" spans="52:66" ht="15.75" customHeight="1">
      <c r="AZ474" s="1"/>
      <c r="BA474" s="1"/>
      <c r="BN474" s="153"/>
    </row>
    <row r="475" spans="52:66" ht="15.75" customHeight="1">
      <c r="AZ475" s="1"/>
      <c r="BA475" s="1"/>
      <c r="BN475" s="153"/>
    </row>
    <row r="476" spans="52:66" ht="15.75" customHeight="1">
      <c r="AZ476" s="1"/>
      <c r="BA476" s="1"/>
      <c r="BN476" s="153"/>
    </row>
    <row r="477" spans="52:66" ht="15.75" customHeight="1">
      <c r="AZ477" s="1"/>
      <c r="BA477" s="1"/>
      <c r="BN477" s="153"/>
    </row>
    <row r="478" spans="52:66" ht="15.75" customHeight="1">
      <c r="AZ478" s="1"/>
      <c r="BA478" s="1"/>
      <c r="BN478" s="153"/>
    </row>
    <row r="479" spans="52:66" ht="15.75" customHeight="1">
      <c r="AZ479" s="1"/>
      <c r="BA479" s="1"/>
      <c r="BN479" s="153"/>
    </row>
    <row r="480" spans="52:66" ht="15.75" customHeight="1">
      <c r="AZ480" s="1"/>
      <c r="BA480" s="1"/>
      <c r="BN480" s="153"/>
    </row>
    <row r="481" spans="52:66" ht="15.75" customHeight="1">
      <c r="AZ481" s="1"/>
      <c r="BA481" s="1"/>
      <c r="BN481" s="153"/>
    </row>
    <row r="482" spans="52:66" ht="15.75" customHeight="1">
      <c r="AZ482" s="1"/>
      <c r="BA482" s="1"/>
      <c r="BN482" s="153"/>
    </row>
    <row r="483" spans="52:66" ht="15.75" customHeight="1">
      <c r="AZ483" s="1"/>
      <c r="BA483" s="1"/>
      <c r="BN483" s="153"/>
    </row>
    <row r="484" spans="52:66" ht="15.75" customHeight="1">
      <c r="AZ484" s="1"/>
      <c r="BA484" s="1"/>
      <c r="BN484" s="153"/>
    </row>
    <row r="485" spans="52:66" ht="15.75" customHeight="1">
      <c r="AZ485" s="1"/>
      <c r="BA485" s="1"/>
      <c r="BN485" s="153"/>
    </row>
    <row r="486" spans="52:66" ht="15.75" customHeight="1">
      <c r="AZ486" s="1"/>
      <c r="BA486" s="1"/>
      <c r="BN486" s="153"/>
    </row>
    <row r="487" spans="52:66" ht="15.75" customHeight="1">
      <c r="AZ487" s="1"/>
      <c r="BA487" s="1"/>
      <c r="BN487" s="153"/>
    </row>
    <row r="488" spans="52:66" ht="15.75" customHeight="1">
      <c r="AZ488" s="1"/>
      <c r="BA488" s="1"/>
      <c r="BN488" s="153"/>
    </row>
    <row r="489" spans="52:66" ht="15.75" customHeight="1">
      <c r="AZ489" s="1"/>
      <c r="BA489" s="1"/>
      <c r="BN489" s="153"/>
    </row>
    <row r="490" spans="52:66" ht="15.75" customHeight="1">
      <c r="AZ490" s="1"/>
      <c r="BA490" s="1"/>
      <c r="BN490" s="153"/>
    </row>
    <row r="491" spans="52:66" ht="15.75" customHeight="1">
      <c r="AZ491" s="1"/>
      <c r="BA491" s="1"/>
      <c r="BN491" s="153"/>
    </row>
    <row r="492" spans="52:66" ht="15.75" customHeight="1">
      <c r="AZ492" s="1"/>
      <c r="BA492" s="1"/>
      <c r="BN492" s="153"/>
    </row>
    <row r="493" spans="52:66" ht="15.75" customHeight="1">
      <c r="AZ493" s="1"/>
      <c r="BA493" s="1"/>
      <c r="BN493" s="153"/>
    </row>
    <row r="494" spans="52:66" ht="15.75" customHeight="1">
      <c r="AZ494" s="1"/>
      <c r="BA494" s="1"/>
      <c r="BN494" s="153"/>
    </row>
    <row r="495" spans="52:66" ht="15.75" customHeight="1">
      <c r="AZ495" s="1"/>
      <c r="BA495" s="1"/>
      <c r="BN495" s="153"/>
    </row>
    <row r="496" spans="52:66" ht="15.75" customHeight="1">
      <c r="AZ496" s="1"/>
      <c r="BA496" s="1"/>
      <c r="BN496" s="153"/>
    </row>
    <row r="497" spans="52:66" ht="15.75" customHeight="1">
      <c r="AZ497" s="1"/>
      <c r="BA497" s="1"/>
      <c r="BN497" s="153"/>
    </row>
    <row r="498" spans="52:66" ht="15.75" customHeight="1">
      <c r="AZ498" s="1"/>
      <c r="BA498" s="1"/>
      <c r="BN498" s="153"/>
    </row>
    <row r="499" spans="52:66" ht="15.75" customHeight="1">
      <c r="AZ499" s="1"/>
      <c r="BA499" s="1"/>
      <c r="BN499" s="153"/>
    </row>
    <row r="500" spans="52:66" ht="15.75" customHeight="1">
      <c r="AZ500" s="1"/>
      <c r="BA500" s="1"/>
      <c r="BN500" s="153"/>
    </row>
    <row r="501" spans="52:66" ht="15.75" customHeight="1">
      <c r="AZ501" s="1"/>
      <c r="BA501" s="1"/>
      <c r="BN501" s="153"/>
    </row>
    <row r="502" spans="52:66" ht="15.75" customHeight="1">
      <c r="AZ502" s="1"/>
      <c r="BA502" s="1"/>
      <c r="BN502" s="153"/>
    </row>
    <row r="503" spans="52:66" ht="15.75" customHeight="1">
      <c r="AZ503" s="1"/>
      <c r="BA503" s="1"/>
      <c r="BN503" s="153"/>
    </row>
    <row r="504" spans="52:66" ht="15.75" customHeight="1">
      <c r="AZ504" s="1"/>
      <c r="BA504" s="1"/>
      <c r="BN504" s="153"/>
    </row>
    <row r="505" spans="52:66" ht="15.75" customHeight="1">
      <c r="AZ505" s="1"/>
      <c r="BA505" s="1"/>
      <c r="BN505" s="153"/>
    </row>
    <row r="506" spans="52:66" ht="15.75" customHeight="1">
      <c r="AZ506" s="1"/>
      <c r="BA506" s="1"/>
      <c r="BN506" s="153"/>
    </row>
    <row r="507" spans="52:66" ht="15.75" customHeight="1">
      <c r="AZ507" s="1"/>
      <c r="BA507" s="1"/>
      <c r="BN507" s="153"/>
    </row>
    <row r="508" spans="52:66" ht="15.75" customHeight="1">
      <c r="AZ508" s="1"/>
      <c r="BA508" s="1"/>
      <c r="BN508" s="153"/>
    </row>
    <row r="509" spans="52:66" ht="15.75" customHeight="1">
      <c r="AZ509" s="1"/>
      <c r="BA509" s="1"/>
      <c r="BN509" s="153"/>
    </row>
    <row r="510" spans="52:66" ht="15.75" customHeight="1">
      <c r="AZ510" s="1"/>
      <c r="BA510" s="1"/>
      <c r="BN510" s="153"/>
    </row>
    <row r="511" spans="52:66" ht="15.75" customHeight="1">
      <c r="AZ511" s="1"/>
      <c r="BA511" s="1"/>
      <c r="BN511" s="153"/>
    </row>
    <row r="512" spans="52:66" ht="15.75" customHeight="1">
      <c r="AZ512" s="1"/>
      <c r="BA512" s="1"/>
      <c r="BN512" s="153"/>
    </row>
    <row r="513" spans="52:66" ht="15.75" customHeight="1">
      <c r="AZ513" s="1"/>
      <c r="BA513" s="1"/>
      <c r="BN513" s="153"/>
    </row>
    <row r="514" spans="52:66" ht="15.75" customHeight="1">
      <c r="AZ514" s="1"/>
      <c r="BA514" s="1"/>
      <c r="BN514" s="153"/>
    </row>
    <row r="515" spans="52:66" ht="15.75" customHeight="1">
      <c r="AZ515" s="1"/>
      <c r="BA515" s="1"/>
      <c r="BN515" s="153"/>
    </row>
    <row r="516" spans="52:66" ht="15.75" customHeight="1">
      <c r="AZ516" s="1"/>
      <c r="BA516" s="1"/>
      <c r="BN516" s="153"/>
    </row>
    <row r="517" spans="52:66" ht="15.75" customHeight="1">
      <c r="AZ517" s="1"/>
      <c r="BA517" s="1"/>
      <c r="BN517" s="153"/>
    </row>
    <row r="518" spans="52:66" ht="15.75" customHeight="1">
      <c r="AZ518" s="1"/>
      <c r="BA518" s="1"/>
      <c r="BN518" s="153"/>
    </row>
    <row r="519" spans="52:66" ht="15.75" customHeight="1">
      <c r="AZ519" s="1"/>
      <c r="BA519" s="1"/>
      <c r="BN519" s="153"/>
    </row>
    <row r="520" spans="52:66" ht="15.75" customHeight="1">
      <c r="AZ520" s="1"/>
      <c r="BA520" s="1"/>
      <c r="BN520" s="153"/>
    </row>
    <row r="521" spans="52:66" ht="15.75" customHeight="1">
      <c r="AZ521" s="1"/>
      <c r="BA521" s="1"/>
      <c r="BN521" s="153"/>
    </row>
    <row r="522" spans="52:66" ht="15.75" customHeight="1">
      <c r="AZ522" s="1"/>
      <c r="BA522" s="1"/>
      <c r="BN522" s="153"/>
    </row>
    <row r="523" spans="52:66" ht="15.75" customHeight="1">
      <c r="AZ523" s="1"/>
      <c r="BA523" s="1"/>
      <c r="BN523" s="153"/>
    </row>
    <row r="524" spans="52:66" ht="15.75" customHeight="1">
      <c r="AZ524" s="1"/>
      <c r="BA524" s="1"/>
      <c r="BN524" s="153"/>
    </row>
    <row r="525" spans="52:66" ht="15.75" customHeight="1">
      <c r="AZ525" s="1"/>
      <c r="BA525" s="1"/>
      <c r="BN525" s="153"/>
    </row>
    <row r="526" spans="52:66" ht="15.75" customHeight="1">
      <c r="AZ526" s="1"/>
      <c r="BA526" s="1"/>
      <c r="BN526" s="153"/>
    </row>
    <row r="527" spans="52:66" ht="15.75" customHeight="1">
      <c r="AZ527" s="1"/>
      <c r="BA527" s="1"/>
      <c r="BN527" s="153"/>
    </row>
    <row r="528" spans="52:66" ht="15.75" customHeight="1">
      <c r="AZ528" s="1"/>
      <c r="BA528" s="1"/>
      <c r="BN528" s="153"/>
    </row>
    <row r="529" spans="52:66" ht="15.75" customHeight="1">
      <c r="AZ529" s="1"/>
      <c r="BA529" s="1"/>
      <c r="BN529" s="153"/>
    </row>
    <row r="530" spans="52:66" ht="15.75" customHeight="1">
      <c r="AZ530" s="1"/>
      <c r="BA530" s="1"/>
      <c r="BN530" s="153"/>
    </row>
    <row r="531" spans="52:66" ht="15.75" customHeight="1">
      <c r="AZ531" s="1"/>
      <c r="BA531" s="1"/>
      <c r="BN531" s="153"/>
    </row>
    <row r="532" spans="52:66" ht="15.75" customHeight="1">
      <c r="AZ532" s="1"/>
      <c r="BA532" s="1"/>
      <c r="BN532" s="153"/>
    </row>
    <row r="533" spans="52:66" ht="15.75" customHeight="1">
      <c r="AZ533" s="1"/>
      <c r="BA533" s="1"/>
      <c r="BN533" s="153"/>
    </row>
    <row r="534" spans="52:66" ht="15.75" customHeight="1">
      <c r="AZ534" s="1"/>
      <c r="BA534" s="1"/>
      <c r="BN534" s="153"/>
    </row>
    <row r="535" spans="52:66" ht="15.75" customHeight="1">
      <c r="AZ535" s="1"/>
      <c r="BA535" s="1"/>
      <c r="BN535" s="153"/>
    </row>
    <row r="536" spans="52:66" ht="15.75" customHeight="1">
      <c r="AZ536" s="1"/>
      <c r="BA536" s="1"/>
      <c r="BN536" s="153"/>
    </row>
    <row r="537" spans="52:66" ht="15.75" customHeight="1">
      <c r="AZ537" s="1"/>
      <c r="BA537" s="1"/>
      <c r="BN537" s="153"/>
    </row>
    <row r="538" spans="52:66" ht="15.75" customHeight="1">
      <c r="AZ538" s="1"/>
      <c r="BA538" s="1"/>
      <c r="BN538" s="153"/>
    </row>
    <row r="539" spans="52:66" ht="15.75" customHeight="1">
      <c r="AZ539" s="1"/>
      <c r="BA539" s="1"/>
      <c r="BN539" s="153"/>
    </row>
    <row r="540" spans="52:66" ht="15.75" customHeight="1">
      <c r="AZ540" s="1"/>
      <c r="BA540" s="1"/>
      <c r="BN540" s="153"/>
    </row>
    <row r="541" spans="52:66" ht="15.75" customHeight="1">
      <c r="AZ541" s="1"/>
      <c r="BA541" s="1"/>
      <c r="BN541" s="153"/>
    </row>
    <row r="542" spans="52:66" ht="15.75" customHeight="1">
      <c r="AZ542" s="1"/>
      <c r="BA542" s="1"/>
      <c r="BN542" s="153"/>
    </row>
    <row r="543" spans="52:66" ht="15.75" customHeight="1">
      <c r="AZ543" s="1"/>
      <c r="BA543" s="1"/>
      <c r="BN543" s="153"/>
    </row>
    <row r="544" spans="52:66" ht="15.75" customHeight="1">
      <c r="AZ544" s="1"/>
      <c r="BA544" s="1"/>
      <c r="BN544" s="153"/>
    </row>
    <row r="545" spans="52:66" ht="15.75" customHeight="1">
      <c r="AZ545" s="1"/>
      <c r="BA545" s="1"/>
      <c r="BN545" s="153"/>
    </row>
    <row r="546" spans="52:66" ht="15.75" customHeight="1">
      <c r="AZ546" s="1"/>
      <c r="BA546" s="1"/>
      <c r="BN546" s="153"/>
    </row>
    <row r="547" spans="52:66" ht="15.75" customHeight="1">
      <c r="AZ547" s="1"/>
      <c r="BA547" s="1"/>
      <c r="BN547" s="153"/>
    </row>
    <row r="548" spans="52:66" ht="15.75" customHeight="1">
      <c r="AZ548" s="1"/>
      <c r="BA548" s="1"/>
      <c r="BN548" s="153"/>
    </row>
    <row r="549" spans="52:66" ht="15.75" customHeight="1">
      <c r="AZ549" s="1"/>
      <c r="BA549" s="1"/>
      <c r="BN549" s="153"/>
    </row>
    <row r="550" spans="52:66" ht="15.75" customHeight="1">
      <c r="AZ550" s="1"/>
      <c r="BA550" s="1"/>
      <c r="BN550" s="153"/>
    </row>
    <row r="551" spans="52:66" ht="15.75" customHeight="1">
      <c r="AZ551" s="1"/>
      <c r="BA551" s="1"/>
      <c r="BN551" s="153"/>
    </row>
    <row r="552" spans="52:66" ht="15.75" customHeight="1">
      <c r="AZ552" s="1"/>
      <c r="BA552" s="1"/>
      <c r="BN552" s="153"/>
    </row>
    <row r="553" spans="52:66" ht="15.75" customHeight="1">
      <c r="AZ553" s="1"/>
      <c r="BA553" s="1"/>
      <c r="BN553" s="153"/>
    </row>
    <row r="554" spans="52:66" ht="15.75" customHeight="1">
      <c r="AZ554" s="1"/>
      <c r="BA554" s="1"/>
      <c r="BN554" s="153"/>
    </row>
    <row r="555" spans="52:66" ht="15.75" customHeight="1">
      <c r="AZ555" s="1"/>
      <c r="BA555" s="1"/>
      <c r="BN555" s="153"/>
    </row>
    <row r="556" spans="52:66" ht="15.75" customHeight="1">
      <c r="AZ556" s="1"/>
      <c r="BA556" s="1"/>
      <c r="BN556" s="153"/>
    </row>
    <row r="557" spans="52:66" ht="15.75" customHeight="1">
      <c r="AZ557" s="1"/>
      <c r="BA557" s="1"/>
      <c r="BN557" s="153"/>
    </row>
    <row r="558" spans="52:66" ht="15.75" customHeight="1">
      <c r="AZ558" s="1"/>
      <c r="BA558" s="1"/>
      <c r="BN558" s="153"/>
    </row>
    <row r="559" spans="52:66" ht="15.75" customHeight="1">
      <c r="AZ559" s="1"/>
      <c r="BA559" s="1"/>
      <c r="BN559" s="153"/>
    </row>
    <row r="560" spans="52:66" ht="15.75" customHeight="1">
      <c r="AZ560" s="1"/>
      <c r="BA560" s="1"/>
      <c r="BN560" s="153"/>
    </row>
    <row r="561" spans="52:66" ht="15.75" customHeight="1">
      <c r="AZ561" s="1"/>
      <c r="BA561" s="1"/>
      <c r="BN561" s="153"/>
    </row>
    <row r="562" spans="52:66" ht="15.75" customHeight="1">
      <c r="AZ562" s="1"/>
      <c r="BA562" s="1"/>
      <c r="BN562" s="153"/>
    </row>
    <row r="563" spans="52:66" ht="15.75" customHeight="1">
      <c r="AZ563" s="1"/>
      <c r="BA563" s="1"/>
      <c r="BN563" s="153"/>
    </row>
    <row r="564" spans="52:66" ht="15.75" customHeight="1">
      <c r="AZ564" s="1"/>
      <c r="BA564" s="1"/>
      <c r="BN564" s="153"/>
    </row>
    <row r="565" spans="52:66" ht="15.75" customHeight="1">
      <c r="AZ565" s="1"/>
      <c r="BA565" s="1"/>
      <c r="BN565" s="153"/>
    </row>
    <row r="566" spans="52:66" ht="15.75" customHeight="1">
      <c r="AZ566" s="1"/>
      <c r="BA566" s="1"/>
      <c r="BN566" s="153"/>
    </row>
    <row r="567" spans="52:66" ht="15.75" customHeight="1">
      <c r="AZ567" s="1"/>
      <c r="BA567" s="1"/>
      <c r="BN567" s="153"/>
    </row>
    <row r="568" spans="52:66" ht="15.75" customHeight="1">
      <c r="AZ568" s="1"/>
      <c r="BA568" s="1"/>
      <c r="BN568" s="153"/>
    </row>
    <row r="569" spans="52:66" ht="15.75" customHeight="1">
      <c r="AZ569" s="1"/>
      <c r="BA569" s="1"/>
      <c r="BN569" s="153"/>
    </row>
    <row r="570" spans="52:66" ht="15.75" customHeight="1">
      <c r="AZ570" s="1"/>
      <c r="BA570" s="1"/>
      <c r="BN570" s="153"/>
    </row>
    <row r="571" spans="52:66" ht="15.75" customHeight="1">
      <c r="AZ571" s="1"/>
      <c r="BA571" s="1"/>
      <c r="BN571" s="153"/>
    </row>
    <row r="572" spans="52:66" ht="15.75" customHeight="1">
      <c r="AZ572" s="1"/>
      <c r="BA572" s="1"/>
      <c r="BN572" s="153"/>
    </row>
    <row r="573" spans="52:66" ht="15.75" customHeight="1">
      <c r="AZ573" s="1"/>
      <c r="BA573" s="1"/>
      <c r="BN573" s="153"/>
    </row>
    <row r="574" spans="52:66" ht="15.75" customHeight="1">
      <c r="AZ574" s="1"/>
      <c r="BA574" s="1"/>
      <c r="BN574" s="153"/>
    </row>
    <row r="575" spans="52:66" ht="15.75" customHeight="1">
      <c r="AZ575" s="1"/>
      <c r="BA575" s="1"/>
      <c r="BN575" s="153"/>
    </row>
    <row r="576" spans="52:66" ht="15.75" customHeight="1">
      <c r="AZ576" s="1"/>
      <c r="BA576" s="1"/>
      <c r="BN576" s="153"/>
    </row>
    <row r="577" spans="52:66" ht="15.75" customHeight="1">
      <c r="AZ577" s="1"/>
      <c r="BA577" s="1"/>
      <c r="BN577" s="153"/>
    </row>
    <row r="578" spans="52:66" ht="15.75" customHeight="1">
      <c r="AZ578" s="1"/>
      <c r="BA578" s="1"/>
      <c r="BN578" s="153"/>
    </row>
    <row r="579" spans="52:66" ht="15.75" customHeight="1">
      <c r="AZ579" s="1"/>
      <c r="BA579" s="1"/>
      <c r="BN579" s="153"/>
    </row>
    <row r="580" spans="52:66" ht="15.75" customHeight="1">
      <c r="AZ580" s="1"/>
      <c r="BA580" s="1"/>
      <c r="BN580" s="153"/>
    </row>
    <row r="581" spans="52:66" ht="15.75" customHeight="1">
      <c r="AZ581" s="1"/>
      <c r="BA581" s="1"/>
      <c r="BN581" s="153"/>
    </row>
    <row r="582" spans="52:66" ht="15.75" customHeight="1">
      <c r="AZ582" s="1"/>
      <c r="BA582" s="1"/>
      <c r="BN582" s="153"/>
    </row>
    <row r="583" spans="52:66" ht="15.75" customHeight="1">
      <c r="AZ583" s="1"/>
      <c r="BA583" s="1"/>
      <c r="BN583" s="153"/>
    </row>
    <row r="584" spans="52:66" ht="15.75" customHeight="1">
      <c r="AZ584" s="1"/>
      <c r="BA584" s="1"/>
      <c r="BN584" s="153"/>
    </row>
    <row r="585" spans="52:66" ht="15.75" customHeight="1">
      <c r="AZ585" s="1"/>
      <c r="BA585" s="1"/>
      <c r="BN585" s="153"/>
    </row>
    <row r="586" spans="52:66" ht="15.75" customHeight="1">
      <c r="AZ586" s="1"/>
      <c r="BA586" s="1"/>
      <c r="BN586" s="153"/>
    </row>
    <row r="587" spans="52:66" ht="15.75" customHeight="1">
      <c r="AZ587" s="1"/>
      <c r="BA587" s="1"/>
      <c r="BN587" s="153"/>
    </row>
    <row r="588" spans="52:66" ht="15.75" customHeight="1">
      <c r="AZ588" s="1"/>
      <c r="BA588" s="1"/>
      <c r="BN588" s="153"/>
    </row>
    <row r="589" spans="52:66" ht="15.75" customHeight="1">
      <c r="AZ589" s="1"/>
      <c r="BA589" s="1"/>
      <c r="BN589" s="153"/>
    </row>
    <row r="590" spans="52:66" ht="15.75" customHeight="1">
      <c r="AZ590" s="1"/>
      <c r="BA590" s="1"/>
      <c r="BN590" s="153"/>
    </row>
    <row r="591" spans="52:66" ht="15.75" customHeight="1">
      <c r="AZ591" s="1"/>
      <c r="BA591" s="1"/>
      <c r="BN591" s="153"/>
    </row>
    <row r="592" spans="52:66" ht="15.75" customHeight="1">
      <c r="AZ592" s="1"/>
      <c r="BA592" s="1"/>
      <c r="BN592" s="153"/>
    </row>
    <row r="593" spans="52:66" ht="15.75" customHeight="1">
      <c r="AZ593" s="1"/>
      <c r="BA593" s="1"/>
      <c r="BN593" s="153"/>
    </row>
    <row r="594" spans="52:66" ht="15.75" customHeight="1">
      <c r="AZ594" s="1"/>
      <c r="BA594" s="1"/>
      <c r="BN594" s="153"/>
    </row>
    <row r="595" spans="52:66" ht="15.75" customHeight="1">
      <c r="AZ595" s="1"/>
      <c r="BA595" s="1"/>
      <c r="BN595" s="153"/>
    </row>
    <row r="596" spans="52:66" ht="15.75" customHeight="1">
      <c r="AZ596" s="1"/>
      <c r="BA596" s="1"/>
      <c r="BN596" s="153"/>
    </row>
    <row r="597" spans="52:66" ht="15.75" customHeight="1">
      <c r="AZ597" s="1"/>
      <c r="BA597" s="1"/>
      <c r="BN597" s="153"/>
    </row>
    <row r="598" spans="52:66" ht="15.75" customHeight="1">
      <c r="AZ598" s="1"/>
      <c r="BA598" s="1"/>
      <c r="BN598" s="153"/>
    </row>
    <row r="599" spans="52:66" ht="15.75" customHeight="1">
      <c r="AZ599" s="1"/>
      <c r="BA599" s="1"/>
      <c r="BN599" s="153"/>
    </row>
    <row r="600" spans="52:66" ht="15.75" customHeight="1">
      <c r="AZ600" s="1"/>
      <c r="BA600" s="1"/>
      <c r="BN600" s="153"/>
    </row>
    <row r="601" spans="52:66" ht="15.75" customHeight="1">
      <c r="AZ601" s="1"/>
      <c r="BA601" s="1"/>
      <c r="BN601" s="153"/>
    </row>
    <row r="602" spans="52:66" ht="15.75" customHeight="1">
      <c r="AZ602" s="1"/>
      <c r="BA602" s="1"/>
      <c r="BN602" s="153"/>
    </row>
    <row r="603" spans="52:66" ht="15.75" customHeight="1">
      <c r="AZ603" s="1"/>
      <c r="BA603" s="1"/>
      <c r="BN603" s="153"/>
    </row>
    <row r="604" spans="52:66" ht="15.75" customHeight="1">
      <c r="AZ604" s="1"/>
      <c r="BA604" s="1"/>
      <c r="BN604" s="153"/>
    </row>
    <row r="605" spans="52:66" ht="15.75" customHeight="1">
      <c r="AZ605" s="1"/>
      <c r="BA605" s="1"/>
      <c r="BN605" s="153"/>
    </row>
    <row r="606" spans="52:66" ht="15.75" customHeight="1">
      <c r="AZ606" s="1"/>
      <c r="BA606" s="1"/>
      <c r="BN606" s="153"/>
    </row>
    <row r="607" spans="52:66" ht="15.75" customHeight="1">
      <c r="AZ607" s="1"/>
      <c r="BA607" s="1"/>
      <c r="BN607" s="153"/>
    </row>
    <row r="608" spans="52:66" ht="15.75" customHeight="1">
      <c r="AZ608" s="1"/>
      <c r="BA608" s="1"/>
      <c r="BN608" s="153"/>
    </row>
    <row r="609" spans="52:66" ht="15.75" customHeight="1">
      <c r="AZ609" s="1"/>
      <c r="BA609" s="1"/>
      <c r="BN609" s="153"/>
    </row>
    <row r="610" spans="52:66" ht="15.75" customHeight="1">
      <c r="AZ610" s="1"/>
      <c r="BA610" s="1"/>
      <c r="BN610" s="153"/>
    </row>
    <row r="611" spans="52:66" ht="15.75" customHeight="1">
      <c r="AZ611" s="1"/>
      <c r="BA611" s="1"/>
      <c r="BN611" s="153"/>
    </row>
    <row r="612" spans="52:66" ht="15.75" customHeight="1">
      <c r="AZ612" s="1"/>
      <c r="BA612" s="1"/>
      <c r="BN612" s="153"/>
    </row>
    <row r="613" spans="52:66" ht="15.75" customHeight="1">
      <c r="AZ613" s="1"/>
      <c r="BA613" s="1"/>
      <c r="BN613" s="153"/>
    </row>
    <row r="614" spans="52:66" ht="15.75" customHeight="1">
      <c r="AZ614" s="1"/>
      <c r="BA614" s="1"/>
      <c r="BN614" s="153"/>
    </row>
    <row r="615" spans="52:66" ht="15.75" customHeight="1">
      <c r="AZ615" s="1"/>
      <c r="BA615" s="1"/>
      <c r="BN615" s="153"/>
    </row>
    <row r="616" spans="52:66" ht="15.75" customHeight="1">
      <c r="AZ616" s="1"/>
      <c r="BA616" s="1"/>
      <c r="BN616" s="153"/>
    </row>
    <row r="617" spans="52:66" ht="15.75" customHeight="1">
      <c r="AZ617" s="1"/>
      <c r="BA617" s="1"/>
      <c r="BN617" s="153"/>
    </row>
    <row r="618" spans="52:66" ht="15.75" customHeight="1">
      <c r="AZ618" s="1"/>
      <c r="BA618" s="1"/>
      <c r="BN618" s="153"/>
    </row>
    <row r="619" spans="52:66" ht="15.75" customHeight="1">
      <c r="AZ619" s="1"/>
      <c r="BA619" s="1"/>
      <c r="BN619" s="153"/>
    </row>
    <row r="620" spans="52:66" ht="15.75" customHeight="1">
      <c r="AZ620" s="1"/>
      <c r="BA620" s="1"/>
      <c r="BN620" s="153"/>
    </row>
    <row r="621" spans="52:66" ht="15.75" customHeight="1">
      <c r="AZ621" s="1"/>
      <c r="BA621" s="1"/>
      <c r="BN621" s="153"/>
    </row>
    <row r="622" spans="52:66" ht="15.75" customHeight="1">
      <c r="AZ622" s="1"/>
      <c r="BA622" s="1"/>
      <c r="BN622" s="153"/>
    </row>
    <row r="623" spans="52:66" ht="15.75" customHeight="1">
      <c r="AZ623" s="1"/>
      <c r="BA623" s="1"/>
      <c r="BN623" s="153"/>
    </row>
    <row r="624" spans="52:66" ht="15.75" customHeight="1">
      <c r="AZ624" s="1"/>
      <c r="BA624" s="1"/>
      <c r="BN624" s="153"/>
    </row>
    <row r="625" spans="52:66" ht="15.75" customHeight="1">
      <c r="AZ625" s="1"/>
      <c r="BA625" s="1"/>
      <c r="BN625" s="153"/>
    </row>
    <row r="626" spans="52:66" ht="15.75" customHeight="1">
      <c r="AZ626" s="1"/>
      <c r="BA626" s="1"/>
      <c r="BN626" s="153"/>
    </row>
    <row r="627" spans="52:66" ht="15.75" customHeight="1">
      <c r="AZ627" s="1"/>
      <c r="BA627" s="1"/>
      <c r="BN627" s="153"/>
    </row>
    <row r="628" spans="52:66" ht="15.75" customHeight="1">
      <c r="AZ628" s="1"/>
      <c r="BA628" s="1"/>
      <c r="BN628" s="153"/>
    </row>
    <row r="629" spans="52:66" ht="15.75" customHeight="1">
      <c r="AZ629" s="1"/>
      <c r="BA629" s="1"/>
      <c r="BN629" s="153"/>
    </row>
    <row r="630" spans="52:66" ht="15.75" customHeight="1">
      <c r="AZ630" s="1"/>
      <c r="BA630" s="1"/>
      <c r="BN630" s="153"/>
    </row>
    <row r="631" spans="52:66" ht="15.75" customHeight="1">
      <c r="AZ631" s="1"/>
      <c r="BA631" s="1"/>
      <c r="BN631" s="153"/>
    </row>
    <row r="632" spans="52:66" ht="15.75" customHeight="1">
      <c r="AZ632" s="1"/>
      <c r="BA632" s="1"/>
      <c r="BN632" s="153"/>
    </row>
    <row r="633" spans="52:66" ht="15.75" customHeight="1">
      <c r="AZ633" s="1"/>
      <c r="BA633" s="1"/>
      <c r="BN633" s="153"/>
    </row>
    <row r="634" spans="52:66" ht="15.75" customHeight="1">
      <c r="AZ634" s="1"/>
      <c r="BA634" s="1"/>
      <c r="BN634" s="153"/>
    </row>
    <row r="635" spans="52:66" ht="15.75" customHeight="1">
      <c r="AZ635" s="1"/>
      <c r="BA635" s="1"/>
      <c r="BN635" s="153"/>
    </row>
    <row r="636" spans="52:66" ht="15.75" customHeight="1">
      <c r="AZ636" s="1"/>
      <c r="BA636" s="1"/>
      <c r="BN636" s="153"/>
    </row>
    <row r="637" spans="52:66" ht="15.75" customHeight="1">
      <c r="AZ637" s="1"/>
      <c r="BA637" s="1"/>
      <c r="BN637" s="153"/>
    </row>
    <row r="638" spans="52:66" ht="15.75" customHeight="1">
      <c r="AZ638" s="1"/>
      <c r="BA638" s="1"/>
      <c r="BN638" s="153"/>
    </row>
    <row r="639" spans="52:66" ht="15.75" customHeight="1">
      <c r="AZ639" s="1"/>
      <c r="BA639" s="1"/>
      <c r="BN639" s="153"/>
    </row>
    <row r="640" spans="52:66" ht="15.75" customHeight="1">
      <c r="AZ640" s="1"/>
      <c r="BA640" s="1"/>
      <c r="BN640" s="153"/>
    </row>
    <row r="641" spans="52:66" ht="15.75" customHeight="1">
      <c r="AZ641" s="1"/>
      <c r="BA641" s="1"/>
      <c r="BN641" s="153"/>
    </row>
    <row r="642" spans="52:66" ht="15.75" customHeight="1">
      <c r="AZ642" s="1"/>
      <c r="BA642" s="1"/>
      <c r="BN642" s="153"/>
    </row>
    <row r="643" spans="52:66" ht="15.75" customHeight="1">
      <c r="AZ643" s="1"/>
      <c r="BA643" s="1"/>
      <c r="BN643" s="153"/>
    </row>
    <row r="644" spans="52:66" ht="15.75" customHeight="1">
      <c r="AZ644" s="1"/>
      <c r="BA644" s="1"/>
      <c r="BN644" s="153"/>
    </row>
    <row r="645" spans="52:66" ht="15.75" customHeight="1">
      <c r="AZ645" s="1"/>
      <c r="BA645" s="1"/>
      <c r="BN645" s="153"/>
    </row>
    <row r="646" spans="52:66" ht="15.75" customHeight="1">
      <c r="AZ646" s="1"/>
      <c r="BA646" s="1"/>
      <c r="BN646" s="153"/>
    </row>
    <row r="647" spans="52:66" ht="15.75" customHeight="1">
      <c r="AZ647" s="1"/>
      <c r="BA647" s="1"/>
      <c r="BN647" s="153"/>
    </row>
    <row r="648" spans="52:66" ht="15.75" customHeight="1">
      <c r="AZ648" s="1"/>
      <c r="BA648" s="1"/>
      <c r="BN648" s="153"/>
    </row>
    <row r="649" spans="52:66" ht="15.75" customHeight="1">
      <c r="AZ649" s="1"/>
      <c r="BA649" s="1"/>
      <c r="BN649" s="153"/>
    </row>
    <row r="650" spans="52:66" ht="15.75" customHeight="1">
      <c r="AZ650" s="1"/>
      <c r="BA650" s="1"/>
      <c r="BN650" s="153"/>
    </row>
    <row r="651" spans="52:66" ht="15.75" customHeight="1">
      <c r="AZ651" s="1"/>
      <c r="BA651" s="1"/>
      <c r="BN651" s="153"/>
    </row>
    <row r="652" spans="52:66" ht="15.75" customHeight="1">
      <c r="AZ652" s="1"/>
      <c r="BA652" s="1"/>
      <c r="BN652" s="153"/>
    </row>
    <row r="653" spans="52:66" ht="15.75" customHeight="1">
      <c r="AZ653" s="1"/>
      <c r="BA653" s="1"/>
      <c r="BN653" s="153"/>
    </row>
    <row r="654" spans="52:66" ht="15.75" customHeight="1">
      <c r="AZ654" s="1"/>
      <c r="BA654" s="1"/>
      <c r="BN654" s="153"/>
    </row>
    <row r="655" spans="52:66" ht="15.75" customHeight="1">
      <c r="AZ655" s="1"/>
      <c r="BA655" s="1"/>
      <c r="BN655" s="153"/>
    </row>
    <row r="656" spans="52:66" ht="15.75" customHeight="1">
      <c r="AZ656" s="1"/>
      <c r="BA656" s="1"/>
      <c r="BN656" s="153"/>
    </row>
    <row r="657" spans="52:66" ht="15.75" customHeight="1">
      <c r="AZ657" s="1"/>
      <c r="BA657" s="1"/>
      <c r="BN657" s="153"/>
    </row>
    <row r="658" spans="52:66" ht="15.75" customHeight="1">
      <c r="AZ658" s="1"/>
      <c r="BA658" s="1"/>
      <c r="BN658" s="153"/>
    </row>
    <row r="659" spans="52:66" ht="15.75" customHeight="1">
      <c r="AZ659" s="1"/>
      <c r="BA659" s="1"/>
      <c r="BN659" s="153"/>
    </row>
    <row r="660" spans="52:66" ht="15.75" customHeight="1">
      <c r="AZ660" s="1"/>
      <c r="BA660" s="1"/>
      <c r="BN660" s="153"/>
    </row>
    <row r="661" spans="52:66" ht="15.75" customHeight="1">
      <c r="AZ661" s="1"/>
      <c r="BA661" s="1"/>
      <c r="BN661" s="153"/>
    </row>
    <row r="662" spans="52:66" ht="15.75" customHeight="1">
      <c r="AZ662" s="1"/>
      <c r="BA662" s="1"/>
      <c r="BN662" s="153"/>
    </row>
    <row r="663" spans="52:66" ht="15.75" customHeight="1">
      <c r="AZ663" s="1"/>
      <c r="BA663" s="1"/>
      <c r="BN663" s="153"/>
    </row>
    <row r="664" spans="52:66" ht="15.75" customHeight="1">
      <c r="AZ664" s="1"/>
      <c r="BA664" s="1"/>
      <c r="BN664" s="153"/>
    </row>
    <row r="665" spans="52:66" ht="15.75" customHeight="1">
      <c r="AZ665" s="1"/>
      <c r="BA665" s="1"/>
      <c r="BN665" s="153"/>
    </row>
    <row r="666" spans="52:66" ht="15.75" customHeight="1">
      <c r="AZ666" s="1"/>
      <c r="BA666" s="1"/>
      <c r="BN666" s="153"/>
    </row>
    <row r="667" spans="52:66" ht="15.75" customHeight="1">
      <c r="AZ667" s="1"/>
      <c r="BA667" s="1"/>
      <c r="BN667" s="153"/>
    </row>
    <row r="668" spans="52:66" ht="15.75" customHeight="1">
      <c r="AZ668" s="1"/>
      <c r="BA668" s="1"/>
      <c r="BN668" s="153"/>
    </row>
    <row r="669" spans="52:66" ht="15.75" customHeight="1">
      <c r="AZ669" s="1"/>
      <c r="BA669" s="1"/>
      <c r="BN669" s="153"/>
    </row>
    <row r="670" spans="52:66" ht="15.75" customHeight="1">
      <c r="AZ670" s="1"/>
      <c r="BA670" s="1"/>
      <c r="BN670" s="153"/>
    </row>
    <row r="671" spans="52:66" ht="15.75" customHeight="1">
      <c r="AZ671" s="1"/>
      <c r="BA671" s="1"/>
      <c r="BN671" s="153"/>
    </row>
    <row r="672" spans="52:66" ht="15.75" customHeight="1">
      <c r="AZ672" s="1"/>
      <c r="BA672" s="1"/>
      <c r="BN672" s="153"/>
    </row>
    <row r="673" spans="52:66" ht="15.75" customHeight="1">
      <c r="AZ673" s="1"/>
      <c r="BA673" s="1"/>
      <c r="BN673" s="153"/>
    </row>
    <row r="674" spans="52:66" ht="15.75" customHeight="1">
      <c r="AZ674" s="1"/>
      <c r="BA674" s="1"/>
      <c r="BN674" s="153"/>
    </row>
    <row r="675" spans="52:66" ht="15.75" customHeight="1">
      <c r="AZ675" s="1"/>
      <c r="BA675" s="1"/>
      <c r="BN675" s="153"/>
    </row>
    <row r="676" spans="52:66" ht="15.75" customHeight="1">
      <c r="AZ676" s="1"/>
      <c r="BA676" s="1"/>
      <c r="BN676" s="153"/>
    </row>
    <row r="677" spans="52:66" ht="15.75" customHeight="1">
      <c r="AZ677" s="1"/>
      <c r="BA677" s="1"/>
      <c r="BN677" s="153"/>
    </row>
    <row r="678" spans="52:66" ht="15.75" customHeight="1">
      <c r="AZ678" s="1"/>
      <c r="BA678" s="1"/>
      <c r="BN678" s="153"/>
    </row>
    <row r="679" spans="52:66" ht="15.75" customHeight="1">
      <c r="AZ679" s="1"/>
      <c r="BA679" s="1"/>
      <c r="BN679" s="153"/>
    </row>
    <row r="680" spans="52:66" ht="15.75" customHeight="1">
      <c r="AZ680" s="1"/>
      <c r="BA680" s="1"/>
      <c r="BN680" s="153"/>
    </row>
    <row r="681" spans="52:66" ht="15.75" customHeight="1">
      <c r="AZ681" s="1"/>
      <c r="BA681" s="1"/>
      <c r="BN681" s="153"/>
    </row>
    <row r="682" spans="52:66" ht="15.75" customHeight="1">
      <c r="AZ682" s="1"/>
      <c r="BA682" s="1"/>
      <c r="BN682" s="153"/>
    </row>
    <row r="683" spans="52:66" ht="15.75" customHeight="1">
      <c r="AZ683" s="1"/>
      <c r="BA683" s="1"/>
      <c r="BN683" s="153"/>
    </row>
    <row r="684" spans="52:66" ht="15.75" customHeight="1">
      <c r="AZ684" s="1"/>
      <c r="BA684" s="1"/>
      <c r="BN684" s="153"/>
    </row>
    <row r="685" spans="52:66" ht="15.75" customHeight="1">
      <c r="AZ685" s="1"/>
      <c r="BA685" s="1"/>
      <c r="BN685" s="153"/>
    </row>
    <row r="686" spans="52:66" ht="15.75" customHeight="1">
      <c r="AZ686" s="1"/>
      <c r="BA686" s="1"/>
      <c r="BN686" s="153"/>
    </row>
    <row r="687" spans="52:66" ht="15.75" customHeight="1">
      <c r="AZ687" s="1"/>
      <c r="BA687" s="1"/>
      <c r="BN687" s="153"/>
    </row>
    <row r="688" spans="52:66" ht="15.75" customHeight="1">
      <c r="AZ688" s="1"/>
      <c r="BA688" s="1"/>
      <c r="BN688" s="153"/>
    </row>
    <row r="689" spans="52:66" ht="15.75" customHeight="1">
      <c r="AZ689" s="1"/>
      <c r="BA689" s="1"/>
      <c r="BN689" s="153"/>
    </row>
    <row r="690" spans="52:66" ht="15.75" customHeight="1">
      <c r="AZ690" s="1"/>
      <c r="BA690" s="1"/>
      <c r="BN690" s="153"/>
    </row>
    <row r="691" spans="52:66" ht="15.75" customHeight="1">
      <c r="AZ691" s="1"/>
      <c r="BA691" s="1"/>
      <c r="BN691" s="153"/>
    </row>
    <row r="692" spans="52:66" ht="15.75" customHeight="1">
      <c r="AZ692" s="1"/>
      <c r="BA692" s="1"/>
      <c r="BN692" s="153"/>
    </row>
    <row r="693" spans="52:66" ht="15.75" customHeight="1">
      <c r="AZ693" s="1"/>
      <c r="BA693" s="1"/>
      <c r="BN693" s="153"/>
    </row>
    <row r="694" spans="52:66" ht="15.75" customHeight="1">
      <c r="AZ694" s="1"/>
      <c r="BA694" s="1"/>
      <c r="BN694" s="153"/>
    </row>
    <row r="695" spans="52:66" ht="15.75" customHeight="1">
      <c r="AZ695" s="1"/>
      <c r="BA695" s="1"/>
      <c r="BN695" s="153"/>
    </row>
    <row r="696" spans="52:66" ht="15.75" customHeight="1">
      <c r="AZ696" s="1"/>
      <c r="BA696" s="1"/>
      <c r="BN696" s="153"/>
    </row>
    <row r="697" spans="52:66" ht="15.75" customHeight="1">
      <c r="AZ697" s="1"/>
      <c r="BA697" s="1"/>
      <c r="BN697" s="153"/>
    </row>
    <row r="698" spans="52:66" ht="15.75" customHeight="1">
      <c r="AZ698" s="1"/>
      <c r="BA698" s="1"/>
      <c r="BN698" s="153"/>
    </row>
    <row r="699" spans="52:66" ht="15.75" customHeight="1">
      <c r="AZ699" s="1"/>
      <c r="BA699" s="1"/>
      <c r="BN699" s="153"/>
    </row>
    <row r="700" spans="52:66" ht="15.75" customHeight="1">
      <c r="AZ700" s="1"/>
      <c r="BA700" s="1"/>
      <c r="BN700" s="153"/>
    </row>
    <row r="701" spans="52:66" ht="15.75" customHeight="1">
      <c r="AZ701" s="1"/>
      <c r="BA701" s="1"/>
      <c r="BN701" s="153"/>
    </row>
    <row r="702" spans="52:66" ht="15.75" customHeight="1">
      <c r="AZ702" s="1"/>
      <c r="BA702" s="1"/>
      <c r="BN702" s="153"/>
    </row>
    <row r="703" spans="52:66" ht="15.75" customHeight="1">
      <c r="AZ703" s="1"/>
      <c r="BA703" s="1"/>
      <c r="BN703" s="153"/>
    </row>
    <row r="704" spans="52:66" ht="15.75" customHeight="1">
      <c r="AZ704" s="1"/>
      <c r="BA704" s="1"/>
      <c r="BN704" s="153"/>
    </row>
    <row r="705" spans="52:66" ht="15.75" customHeight="1">
      <c r="AZ705" s="1"/>
      <c r="BA705" s="1"/>
      <c r="BN705" s="153"/>
    </row>
    <row r="706" spans="52:66" ht="15.75" customHeight="1">
      <c r="AZ706" s="1"/>
      <c r="BA706" s="1"/>
      <c r="BN706" s="153"/>
    </row>
    <row r="707" spans="52:66" ht="15.75" customHeight="1">
      <c r="AZ707" s="1"/>
      <c r="BA707" s="1"/>
      <c r="BN707" s="153"/>
    </row>
    <row r="708" spans="52:66" ht="15.75" customHeight="1">
      <c r="AZ708" s="1"/>
      <c r="BA708" s="1"/>
      <c r="BN708" s="153"/>
    </row>
    <row r="709" spans="52:66" ht="15.75" customHeight="1">
      <c r="AZ709" s="1"/>
      <c r="BA709" s="1"/>
      <c r="BN709" s="153"/>
    </row>
    <row r="710" spans="52:66" ht="15.75" customHeight="1">
      <c r="AZ710" s="1"/>
      <c r="BA710" s="1"/>
      <c r="BN710" s="153"/>
    </row>
    <row r="711" spans="52:66" ht="15.75" customHeight="1">
      <c r="AZ711" s="1"/>
      <c r="BA711" s="1"/>
      <c r="BN711" s="153"/>
    </row>
    <row r="712" spans="52:66" ht="15.75" customHeight="1">
      <c r="AZ712" s="1"/>
      <c r="BA712" s="1"/>
      <c r="BN712" s="153"/>
    </row>
    <row r="713" spans="52:66" ht="15.75" customHeight="1">
      <c r="AZ713" s="1"/>
      <c r="BA713" s="1"/>
      <c r="BN713" s="153"/>
    </row>
    <row r="714" spans="52:66" ht="15.75" customHeight="1">
      <c r="AZ714" s="1"/>
      <c r="BA714" s="1"/>
      <c r="BN714" s="153"/>
    </row>
    <row r="715" spans="52:66" ht="15.75" customHeight="1">
      <c r="AZ715" s="1"/>
      <c r="BA715" s="1"/>
      <c r="BN715" s="153"/>
    </row>
    <row r="716" spans="52:66" ht="15.75" customHeight="1">
      <c r="AZ716" s="1"/>
      <c r="BA716" s="1"/>
      <c r="BN716" s="153"/>
    </row>
    <row r="717" spans="52:66" ht="15.75" customHeight="1">
      <c r="AZ717" s="1"/>
      <c r="BA717" s="1"/>
      <c r="BN717" s="153"/>
    </row>
    <row r="718" spans="52:66" ht="15.75" customHeight="1">
      <c r="AZ718" s="1"/>
      <c r="BA718" s="1"/>
      <c r="BN718" s="153"/>
    </row>
    <row r="719" spans="52:66" ht="15.75" customHeight="1">
      <c r="AZ719" s="1"/>
      <c r="BA719" s="1"/>
      <c r="BN719" s="153"/>
    </row>
    <row r="720" spans="52:66" ht="15.75" customHeight="1">
      <c r="AZ720" s="1"/>
      <c r="BA720" s="1"/>
      <c r="BN720" s="153"/>
    </row>
    <row r="721" spans="52:66" ht="15.75" customHeight="1">
      <c r="AZ721" s="1"/>
      <c r="BA721" s="1"/>
      <c r="BN721" s="153"/>
    </row>
    <row r="722" spans="52:66" ht="15.75" customHeight="1">
      <c r="AZ722" s="1"/>
      <c r="BA722" s="1"/>
      <c r="BN722" s="153"/>
    </row>
    <row r="723" spans="52:66" ht="15.75" customHeight="1">
      <c r="AZ723" s="1"/>
      <c r="BA723" s="1"/>
      <c r="BN723" s="153"/>
    </row>
    <row r="724" spans="52:66" ht="15.75" customHeight="1">
      <c r="AZ724" s="1"/>
      <c r="BA724" s="1"/>
      <c r="BN724" s="153"/>
    </row>
    <row r="725" spans="52:66" ht="15.75" customHeight="1">
      <c r="AZ725" s="1"/>
      <c r="BA725" s="1"/>
      <c r="BN725" s="153"/>
    </row>
    <row r="726" spans="52:66" ht="15.75" customHeight="1">
      <c r="AZ726" s="1"/>
      <c r="BA726" s="1"/>
      <c r="BN726" s="153"/>
    </row>
    <row r="727" spans="52:66" ht="15.75" customHeight="1">
      <c r="AZ727" s="1"/>
      <c r="BA727" s="1"/>
      <c r="BN727" s="153"/>
    </row>
    <row r="728" spans="52:66" ht="15.75" customHeight="1">
      <c r="AZ728" s="1"/>
      <c r="BA728" s="1"/>
      <c r="BN728" s="153"/>
    </row>
    <row r="729" spans="52:66" ht="15.75" customHeight="1">
      <c r="AZ729" s="1"/>
      <c r="BA729" s="1"/>
      <c r="BN729" s="153"/>
    </row>
    <row r="730" spans="52:66" ht="15.75" customHeight="1">
      <c r="AZ730" s="1"/>
      <c r="BA730" s="1"/>
      <c r="BN730" s="153"/>
    </row>
    <row r="731" spans="52:66" ht="15.75" customHeight="1">
      <c r="AZ731" s="1"/>
      <c r="BA731" s="1"/>
      <c r="BN731" s="153"/>
    </row>
    <row r="732" spans="52:66" ht="15.75" customHeight="1">
      <c r="AZ732" s="1"/>
      <c r="BA732" s="1"/>
      <c r="BN732" s="153"/>
    </row>
    <row r="733" spans="52:66" ht="15.75" customHeight="1">
      <c r="AZ733" s="1"/>
      <c r="BA733" s="1"/>
      <c r="BN733" s="153"/>
    </row>
    <row r="734" spans="52:66" ht="15.75" customHeight="1">
      <c r="AZ734" s="1"/>
      <c r="BA734" s="1"/>
      <c r="BN734" s="153"/>
    </row>
    <row r="735" spans="52:66" ht="15.75" customHeight="1">
      <c r="AZ735" s="1"/>
      <c r="BA735" s="1"/>
      <c r="BN735" s="153"/>
    </row>
    <row r="736" spans="52:66" ht="15.75" customHeight="1">
      <c r="AZ736" s="1"/>
      <c r="BA736" s="1"/>
      <c r="BN736" s="153"/>
    </row>
    <row r="737" spans="52:66" ht="15.75" customHeight="1">
      <c r="AZ737" s="1"/>
      <c r="BA737" s="1"/>
      <c r="BN737" s="153"/>
    </row>
    <row r="738" spans="52:66" ht="15.75" customHeight="1">
      <c r="AZ738" s="1"/>
      <c r="BA738" s="1"/>
      <c r="BN738" s="153"/>
    </row>
    <row r="739" spans="52:66" ht="15.75" customHeight="1">
      <c r="AZ739" s="1"/>
      <c r="BA739" s="1"/>
      <c r="BN739" s="153"/>
    </row>
    <row r="740" spans="52:66" ht="15.75" customHeight="1">
      <c r="AZ740" s="1"/>
      <c r="BA740" s="1"/>
      <c r="BN740" s="153"/>
    </row>
    <row r="741" spans="52:66" ht="15.75" customHeight="1">
      <c r="AZ741" s="1"/>
      <c r="BA741" s="1"/>
      <c r="BN741" s="153"/>
    </row>
    <row r="742" spans="52:66" ht="15.75" customHeight="1">
      <c r="AZ742" s="1"/>
      <c r="BA742" s="1"/>
      <c r="BN742" s="153"/>
    </row>
    <row r="743" spans="52:66" ht="15.75" customHeight="1">
      <c r="AZ743" s="1"/>
      <c r="BA743" s="1"/>
      <c r="BN743" s="153"/>
    </row>
    <row r="744" spans="52:66" ht="15.75" customHeight="1">
      <c r="AZ744" s="1"/>
      <c r="BA744" s="1"/>
      <c r="BN744" s="153"/>
    </row>
    <row r="745" spans="52:66" ht="15.75" customHeight="1">
      <c r="AZ745" s="1"/>
      <c r="BA745" s="1"/>
      <c r="BN745" s="153"/>
    </row>
    <row r="746" spans="52:66" ht="15.75" customHeight="1">
      <c r="AZ746" s="1"/>
      <c r="BA746" s="1"/>
      <c r="BN746" s="153"/>
    </row>
    <row r="747" spans="52:66" ht="15.75" customHeight="1">
      <c r="AZ747" s="1"/>
      <c r="BA747" s="1"/>
      <c r="BN747" s="153"/>
    </row>
    <row r="748" spans="52:66" ht="15.75" customHeight="1">
      <c r="AZ748" s="1"/>
      <c r="BA748" s="1"/>
      <c r="BN748" s="153"/>
    </row>
    <row r="749" spans="52:66" ht="15.75" customHeight="1">
      <c r="AZ749" s="1"/>
      <c r="BA749" s="1"/>
      <c r="BN749" s="153"/>
    </row>
    <row r="750" spans="52:66" ht="15.75" customHeight="1">
      <c r="AZ750" s="1"/>
      <c r="BA750" s="1"/>
      <c r="BN750" s="153"/>
    </row>
    <row r="751" spans="52:66" ht="15.75" customHeight="1">
      <c r="AZ751" s="1"/>
      <c r="BA751" s="1"/>
      <c r="BN751" s="153"/>
    </row>
    <row r="752" spans="52:66" ht="15.75" customHeight="1">
      <c r="AZ752" s="1"/>
      <c r="BA752" s="1"/>
      <c r="BN752" s="153"/>
    </row>
    <row r="753" spans="52:66" ht="15.75" customHeight="1">
      <c r="AZ753" s="1"/>
      <c r="BA753" s="1"/>
      <c r="BN753" s="153"/>
    </row>
    <row r="754" spans="52:66" ht="15.75" customHeight="1">
      <c r="AZ754" s="1"/>
      <c r="BA754" s="1"/>
      <c r="BN754" s="153"/>
    </row>
    <row r="755" spans="52:66" ht="15.75" customHeight="1">
      <c r="AZ755" s="1"/>
      <c r="BA755" s="1"/>
      <c r="BN755" s="153"/>
    </row>
    <row r="756" spans="52:66" ht="15.75" customHeight="1">
      <c r="AZ756" s="1"/>
      <c r="BA756" s="1"/>
      <c r="BN756" s="153"/>
    </row>
    <row r="757" spans="52:66" ht="15.75" customHeight="1">
      <c r="AZ757" s="1"/>
      <c r="BA757" s="1"/>
      <c r="BN757" s="153"/>
    </row>
    <row r="758" spans="52:66" ht="15.75" customHeight="1">
      <c r="AZ758" s="1"/>
      <c r="BA758" s="1"/>
      <c r="BN758" s="153"/>
    </row>
    <row r="759" spans="52:66" ht="15.75" customHeight="1">
      <c r="AZ759" s="1"/>
      <c r="BA759" s="1"/>
      <c r="BN759" s="153"/>
    </row>
    <row r="760" spans="52:66" ht="15.75" customHeight="1">
      <c r="AZ760" s="1"/>
      <c r="BA760" s="1"/>
      <c r="BN760" s="153"/>
    </row>
    <row r="761" spans="52:66" ht="15.75" customHeight="1">
      <c r="AZ761" s="1"/>
      <c r="BA761" s="1"/>
      <c r="BN761" s="153"/>
    </row>
    <row r="762" spans="52:66" ht="15.75" customHeight="1">
      <c r="AZ762" s="1"/>
      <c r="BA762" s="1"/>
      <c r="BN762" s="153"/>
    </row>
    <row r="763" spans="52:66" ht="15.75" customHeight="1">
      <c r="AZ763" s="1"/>
      <c r="BA763" s="1"/>
      <c r="BN763" s="153"/>
    </row>
    <row r="764" spans="52:66" ht="15.75" customHeight="1">
      <c r="AZ764" s="1"/>
      <c r="BA764" s="1"/>
      <c r="BN764" s="153"/>
    </row>
    <row r="765" spans="52:66" ht="15.75" customHeight="1">
      <c r="AZ765" s="1"/>
      <c r="BA765" s="1"/>
      <c r="BN765" s="153"/>
    </row>
    <row r="766" spans="52:66" ht="15.75" customHeight="1">
      <c r="AZ766" s="1"/>
      <c r="BA766" s="1"/>
      <c r="BN766" s="153"/>
    </row>
    <row r="767" spans="52:66" ht="15.75" customHeight="1">
      <c r="AZ767" s="1"/>
      <c r="BA767" s="1"/>
      <c r="BN767" s="153"/>
    </row>
    <row r="768" spans="52:66" ht="15.75" customHeight="1">
      <c r="AZ768" s="1"/>
      <c r="BA768" s="1"/>
      <c r="BN768" s="153"/>
    </row>
    <row r="769" spans="52:66" ht="15.75" customHeight="1">
      <c r="AZ769" s="1"/>
      <c r="BA769" s="1"/>
      <c r="BN769" s="153"/>
    </row>
    <row r="770" spans="52:66" ht="15.75" customHeight="1">
      <c r="AZ770" s="1"/>
      <c r="BA770" s="1"/>
      <c r="BN770" s="153"/>
    </row>
    <row r="771" spans="52:66" ht="15.75" customHeight="1">
      <c r="AZ771" s="1"/>
      <c r="BA771" s="1"/>
      <c r="BN771" s="153"/>
    </row>
    <row r="772" spans="52:66" ht="15.75" customHeight="1">
      <c r="AZ772" s="1"/>
      <c r="BA772" s="1"/>
      <c r="BN772" s="153"/>
    </row>
    <row r="773" spans="52:66" ht="15.75" customHeight="1">
      <c r="AZ773" s="1"/>
      <c r="BA773" s="1"/>
      <c r="BN773" s="153"/>
    </row>
    <row r="774" spans="52:66" ht="15.75" customHeight="1">
      <c r="AZ774" s="1"/>
      <c r="BA774" s="1"/>
      <c r="BN774" s="153"/>
    </row>
    <row r="775" spans="52:66" ht="15.75" customHeight="1">
      <c r="AZ775" s="1"/>
      <c r="BA775" s="1"/>
      <c r="BN775" s="153"/>
    </row>
    <row r="776" spans="52:66" ht="15.75" customHeight="1">
      <c r="AZ776" s="1"/>
      <c r="BA776" s="1"/>
      <c r="BN776" s="153"/>
    </row>
    <row r="777" spans="52:66" ht="15.75" customHeight="1">
      <c r="AZ777" s="1"/>
      <c r="BA777" s="1"/>
      <c r="BN777" s="153"/>
    </row>
    <row r="778" spans="52:66" ht="15.75" customHeight="1">
      <c r="AZ778" s="1"/>
      <c r="BA778" s="1"/>
      <c r="BN778" s="153"/>
    </row>
    <row r="779" spans="52:66" ht="15.75" customHeight="1">
      <c r="AZ779" s="1"/>
      <c r="BA779" s="1"/>
      <c r="BN779" s="153"/>
    </row>
    <row r="780" spans="52:66" ht="15.75" customHeight="1">
      <c r="AZ780" s="1"/>
      <c r="BA780" s="1"/>
      <c r="BN780" s="153"/>
    </row>
    <row r="781" spans="52:66" ht="15.75" customHeight="1">
      <c r="AZ781" s="1"/>
      <c r="BA781" s="1"/>
      <c r="BN781" s="153"/>
    </row>
    <row r="782" spans="52:66" ht="15.75" customHeight="1">
      <c r="AZ782" s="1"/>
      <c r="BA782" s="1"/>
      <c r="BN782" s="153"/>
    </row>
    <row r="783" spans="52:66" ht="15.75" customHeight="1">
      <c r="AZ783" s="1"/>
      <c r="BA783" s="1"/>
      <c r="BN783" s="153"/>
    </row>
    <row r="784" spans="52:66" ht="15.75" customHeight="1">
      <c r="AZ784" s="1"/>
      <c r="BA784" s="1"/>
      <c r="BN784" s="153"/>
    </row>
    <row r="785" spans="52:66" ht="15.75" customHeight="1">
      <c r="AZ785" s="1"/>
      <c r="BA785" s="1"/>
      <c r="BN785" s="153"/>
    </row>
    <row r="786" spans="52:66" ht="15.75" customHeight="1">
      <c r="AZ786" s="1"/>
      <c r="BA786" s="1"/>
      <c r="BN786" s="153"/>
    </row>
    <row r="787" spans="52:66" ht="15.75" customHeight="1">
      <c r="AZ787" s="1"/>
      <c r="BA787" s="1"/>
      <c r="BN787" s="153"/>
    </row>
    <row r="788" spans="52:66" ht="15.75" customHeight="1">
      <c r="AZ788" s="1"/>
      <c r="BA788" s="1"/>
      <c r="BN788" s="153"/>
    </row>
    <row r="789" spans="52:66" ht="15.75" customHeight="1">
      <c r="AZ789" s="1"/>
      <c r="BA789" s="1"/>
      <c r="BN789" s="153"/>
    </row>
    <row r="790" spans="52:66" ht="15.75" customHeight="1">
      <c r="AZ790" s="1"/>
      <c r="BA790" s="1"/>
      <c r="BN790" s="153"/>
    </row>
    <row r="791" spans="52:66" ht="15.75" customHeight="1">
      <c r="AZ791" s="1"/>
      <c r="BA791" s="1"/>
      <c r="BN791" s="153"/>
    </row>
    <row r="792" spans="52:66" ht="15.75" customHeight="1">
      <c r="AZ792" s="1"/>
      <c r="BA792" s="1"/>
      <c r="BN792" s="153"/>
    </row>
    <row r="793" spans="52:66" ht="15.75" customHeight="1">
      <c r="AZ793" s="1"/>
      <c r="BA793" s="1"/>
      <c r="BN793" s="153"/>
    </row>
    <row r="794" spans="52:66" ht="15.75" customHeight="1">
      <c r="AZ794" s="1"/>
      <c r="BA794" s="1"/>
      <c r="BN794" s="153"/>
    </row>
    <row r="795" spans="52:66" ht="15.75" customHeight="1">
      <c r="AZ795" s="1"/>
      <c r="BA795" s="1"/>
      <c r="BN795" s="153"/>
    </row>
    <row r="796" spans="52:66" ht="15.75" customHeight="1">
      <c r="AZ796" s="1"/>
      <c r="BA796" s="1"/>
      <c r="BN796" s="153"/>
    </row>
    <row r="797" spans="52:66" ht="15.75" customHeight="1">
      <c r="AZ797" s="1"/>
      <c r="BA797" s="1"/>
      <c r="BN797" s="153"/>
    </row>
    <row r="798" spans="52:66" ht="15.75" customHeight="1">
      <c r="AZ798" s="1"/>
      <c r="BA798" s="1"/>
      <c r="BN798" s="153"/>
    </row>
    <row r="799" spans="52:66" ht="15.75" customHeight="1">
      <c r="AZ799" s="1"/>
      <c r="BA799" s="1"/>
      <c r="BN799" s="153"/>
    </row>
    <row r="800" spans="52:66" ht="15.75" customHeight="1">
      <c r="AZ800" s="1"/>
      <c r="BA800" s="1"/>
      <c r="BN800" s="153"/>
    </row>
    <row r="801" spans="52:66" ht="15.75" customHeight="1">
      <c r="AZ801" s="1"/>
      <c r="BA801" s="1"/>
      <c r="BN801" s="153"/>
    </row>
    <row r="802" spans="52:66" ht="15.75" customHeight="1">
      <c r="AZ802" s="1"/>
      <c r="BA802" s="1"/>
      <c r="BN802" s="153"/>
    </row>
    <row r="803" spans="52:66" ht="15.75" customHeight="1">
      <c r="AZ803" s="1"/>
      <c r="BA803" s="1"/>
      <c r="BN803" s="153"/>
    </row>
    <row r="804" spans="52:66" ht="15.75" customHeight="1">
      <c r="AZ804" s="1"/>
      <c r="BA804" s="1"/>
      <c r="BN804" s="153"/>
    </row>
    <row r="805" spans="52:66" ht="15.75" customHeight="1">
      <c r="AZ805" s="1"/>
      <c r="BA805" s="1"/>
      <c r="BN805" s="153"/>
    </row>
    <row r="806" spans="52:66" ht="15.75" customHeight="1">
      <c r="AZ806" s="1"/>
      <c r="BA806" s="1"/>
      <c r="BN806" s="153"/>
    </row>
    <row r="807" spans="52:66" ht="15.75" customHeight="1">
      <c r="AZ807" s="1"/>
      <c r="BA807" s="1"/>
      <c r="BN807" s="153"/>
    </row>
    <row r="808" spans="52:66" ht="15.75" customHeight="1">
      <c r="AZ808" s="1"/>
      <c r="BA808" s="1"/>
      <c r="BN808" s="153"/>
    </row>
    <row r="809" spans="52:66" ht="15.75" customHeight="1">
      <c r="AZ809" s="1"/>
      <c r="BA809" s="1"/>
      <c r="BN809" s="153"/>
    </row>
    <row r="810" spans="52:66" ht="15.75" customHeight="1">
      <c r="AZ810" s="1"/>
      <c r="BA810" s="1"/>
      <c r="BN810" s="153"/>
    </row>
    <row r="811" spans="52:66" ht="15.75" customHeight="1">
      <c r="AZ811" s="1"/>
      <c r="BA811" s="1"/>
      <c r="BN811" s="153"/>
    </row>
    <row r="812" spans="52:66" ht="15.75" customHeight="1">
      <c r="AZ812" s="1"/>
      <c r="BA812" s="1"/>
      <c r="BN812" s="153"/>
    </row>
    <row r="813" spans="52:66" ht="15.75" customHeight="1">
      <c r="AZ813" s="1"/>
      <c r="BA813" s="1"/>
      <c r="BN813" s="153"/>
    </row>
    <row r="814" spans="52:66" ht="15.75" customHeight="1">
      <c r="AZ814" s="1"/>
      <c r="BA814" s="1"/>
      <c r="BN814" s="153"/>
    </row>
    <row r="815" spans="52:66" ht="15.75" customHeight="1">
      <c r="AZ815" s="1"/>
      <c r="BA815" s="1"/>
      <c r="BN815" s="153"/>
    </row>
    <row r="816" spans="52:66" ht="15.75" customHeight="1">
      <c r="AZ816" s="1"/>
      <c r="BA816" s="1"/>
      <c r="BN816" s="153"/>
    </row>
    <row r="817" spans="52:66" ht="15.75" customHeight="1">
      <c r="AZ817" s="1"/>
      <c r="BA817" s="1"/>
      <c r="BN817" s="153"/>
    </row>
    <row r="818" spans="52:66" ht="15.75" customHeight="1">
      <c r="AZ818" s="1"/>
      <c r="BA818" s="1"/>
      <c r="BN818" s="153"/>
    </row>
    <row r="819" spans="52:66" ht="15.75" customHeight="1">
      <c r="AZ819" s="1"/>
      <c r="BA819" s="1"/>
      <c r="BN819" s="153"/>
    </row>
    <row r="820" spans="52:66" ht="15.75" customHeight="1">
      <c r="AZ820" s="1"/>
      <c r="BA820" s="1"/>
      <c r="BN820" s="153"/>
    </row>
    <row r="821" spans="52:66" ht="15.75" customHeight="1">
      <c r="AZ821" s="1"/>
      <c r="BA821" s="1"/>
      <c r="BN821" s="153"/>
    </row>
    <row r="822" spans="52:66" ht="15.75" customHeight="1">
      <c r="AZ822" s="1"/>
      <c r="BA822" s="1"/>
      <c r="BN822" s="153"/>
    </row>
    <row r="823" spans="52:66" ht="15.75" customHeight="1">
      <c r="AZ823" s="1"/>
      <c r="BA823" s="1"/>
      <c r="BN823" s="153"/>
    </row>
    <row r="824" spans="52:66" ht="15.75" customHeight="1">
      <c r="AZ824" s="1"/>
      <c r="BA824" s="1"/>
      <c r="BN824" s="153"/>
    </row>
    <row r="825" spans="52:66" ht="15.75" customHeight="1">
      <c r="AZ825" s="1"/>
      <c r="BA825" s="1"/>
      <c r="BN825" s="153"/>
    </row>
    <row r="826" spans="52:66" ht="15.75" customHeight="1">
      <c r="AZ826" s="1"/>
      <c r="BA826" s="1"/>
      <c r="BN826" s="153"/>
    </row>
    <row r="827" spans="52:66" ht="15.75" customHeight="1">
      <c r="AZ827" s="1"/>
      <c r="BA827" s="1"/>
      <c r="BN827" s="153"/>
    </row>
    <row r="828" spans="52:66" ht="15.75" customHeight="1">
      <c r="AZ828" s="1"/>
      <c r="BA828" s="1"/>
      <c r="BN828" s="153"/>
    </row>
    <row r="829" spans="52:66" ht="15.75" customHeight="1">
      <c r="AZ829" s="1"/>
      <c r="BA829" s="1"/>
      <c r="BN829" s="153"/>
    </row>
    <row r="830" spans="52:66" ht="15.75" customHeight="1">
      <c r="AZ830" s="1"/>
      <c r="BA830" s="1"/>
      <c r="BN830" s="153"/>
    </row>
    <row r="831" spans="52:66" ht="15.75" customHeight="1">
      <c r="AZ831" s="1"/>
      <c r="BA831" s="1"/>
      <c r="BN831" s="153"/>
    </row>
    <row r="832" spans="52:66" ht="15.75" customHeight="1">
      <c r="AZ832" s="1"/>
      <c r="BA832" s="1"/>
      <c r="BN832" s="153"/>
    </row>
    <row r="833" spans="52:66" ht="15.75" customHeight="1">
      <c r="AZ833" s="1"/>
      <c r="BA833" s="1"/>
      <c r="BN833" s="153"/>
    </row>
    <row r="834" spans="52:66" ht="15.75" customHeight="1">
      <c r="AZ834" s="1"/>
      <c r="BA834" s="1"/>
      <c r="BN834" s="153"/>
    </row>
    <row r="835" spans="52:66" ht="15.75" customHeight="1">
      <c r="AZ835" s="1"/>
      <c r="BA835" s="1"/>
      <c r="BN835" s="153"/>
    </row>
    <row r="836" spans="52:66" ht="15.75" customHeight="1">
      <c r="AZ836" s="1"/>
      <c r="BA836" s="1"/>
      <c r="BN836" s="153"/>
    </row>
    <row r="837" spans="52:66" ht="15.75" customHeight="1">
      <c r="AZ837" s="1"/>
      <c r="BA837" s="1"/>
      <c r="BN837" s="153"/>
    </row>
    <row r="838" spans="52:66" ht="15.75" customHeight="1">
      <c r="AZ838" s="1"/>
      <c r="BA838" s="1"/>
      <c r="BN838" s="153"/>
    </row>
    <row r="839" spans="52:66" ht="15.75" customHeight="1">
      <c r="AZ839" s="1"/>
      <c r="BA839" s="1"/>
      <c r="BN839" s="153"/>
    </row>
    <row r="840" spans="52:66" ht="15.75" customHeight="1">
      <c r="AZ840" s="1"/>
      <c r="BA840" s="1"/>
      <c r="BN840" s="153"/>
    </row>
    <row r="841" spans="52:66" ht="15.75" customHeight="1">
      <c r="AZ841" s="1"/>
      <c r="BA841" s="1"/>
      <c r="BN841" s="153"/>
    </row>
    <row r="842" spans="52:66" ht="15.75" customHeight="1">
      <c r="AZ842" s="1"/>
      <c r="BA842" s="1"/>
      <c r="BN842" s="153"/>
    </row>
    <row r="843" spans="52:66" ht="15.75" customHeight="1">
      <c r="AZ843" s="1"/>
      <c r="BA843" s="1"/>
      <c r="BN843" s="153"/>
    </row>
    <row r="844" spans="52:66" ht="15.75" customHeight="1">
      <c r="AZ844" s="1"/>
      <c r="BA844" s="1"/>
      <c r="BN844" s="153"/>
    </row>
    <row r="845" spans="52:66" ht="15.75" customHeight="1">
      <c r="AZ845" s="1"/>
      <c r="BA845" s="1"/>
      <c r="BN845" s="153"/>
    </row>
    <row r="846" spans="52:66" ht="15.75" customHeight="1">
      <c r="AZ846" s="1"/>
      <c r="BA846" s="1"/>
      <c r="BN846" s="153"/>
    </row>
    <row r="847" spans="52:66" ht="15.75" customHeight="1">
      <c r="AZ847" s="1"/>
      <c r="BA847" s="1"/>
      <c r="BN847" s="153"/>
    </row>
    <row r="848" spans="52:66" ht="15.75" customHeight="1">
      <c r="AZ848" s="1"/>
      <c r="BA848" s="1"/>
      <c r="BN848" s="153"/>
    </row>
    <row r="849" spans="52:66" ht="15.75" customHeight="1">
      <c r="AZ849" s="1"/>
      <c r="BA849" s="1"/>
      <c r="BN849" s="153"/>
    </row>
    <row r="850" spans="52:66" ht="15.75" customHeight="1">
      <c r="AZ850" s="1"/>
      <c r="BA850" s="1"/>
      <c r="BN850" s="153"/>
    </row>
    <row r="851" spans="52:66" ht="15.75" customHeight="1">
      <c r="AZ851" s="1"/>
      <c r="BA851" s="1"/>
      <c r="BN851" s="153"/>
    </row>
    <row r="852" spans="52:66" ht="15.75" customHeight="1">
      <c r="AZ852" s="1"/>
      <c r="BA852" s="1"/>
      <c r="BN852" s="153"/>
    </row>
    <row r="853" spans="52:66" ht="15.75" customHeight="1">
      <c r="AZ853" s="1"/>
      <c r="BA853" s="1"/>
      <c r="BN853" s="153"/>
    </row>
    <row r="854" spans="52:66" ht="15.75" customHeight="1">
      <c r="AZ854" s="1"/>
      <c r="BA854" s="1"/>
      <c r="BN854" s="153"/>
    </row>
    <row r="855" spans="52:66" ht="15.75" customHeight="1">
      <c r="AZ855" s="1"/>
      <c r="BA855" s="1"/>
      <c r="BN855" s="153"/>
    </row>
    <row r="856" spans="52:66" ht="15.75" customHeight="1">
      <c r="AZ856" s="1"/>
      <c r="BA856" s="1"/>
      <c r="BN856" s="153"/>
    </row>
    <row r="857" spans="52:66" ht="15.75" customHeight="1">
      <c r="AZ857" s="1"/>
      <c r="BA857" s="1"/>
      <c r="BN857" s="153"/>
    </row>
    <row r="858" spans="52:66" ht="15.75" customHeight="1">
      <c r="AZ858" s="1"/>
      <c r="BA858" s="1"/>
      <c r="BN858" s="153"/>
    </row>
    <row r="859" spans="52:66" ht="15.75" customHeight="1">
      <c r="AZ859" s="1"/>
      <c r="BA859" s="1"/>
      <c r="BN859" s="153"/>
    </row>
    <row r="860" spans="52:66" ht="15.75" customHeight="1">
      <c r="AZ860" s="1"/>
      <c r="BA860" s="1"/>
      <c r="BN860" s="153"/>
    </row>
    <row r="861" spans="52:66" ht="15.75" customHeight="1">
      <c r="AZ861" s="1"/>
      <c r="BA861" s="1"/>
      <c r="BN861" s="153"/>
    </row>
    <row r="862" spans="52:66" ht="15.75" customHeight="1">
      <c r="AZ862" s="1"/>
      <c r="BA862" s="1"/>
      <c r="BN862" s="153"/>
    </row>
    <row r="863" spans="52:66" ht="15.75" customHeight="1">
      <c r="AZ863" s="1"/>
      <c r="BA863" s="1"/>
      <c r="BN863" s="153"/>
    </row>
    <row r="864" spans="52:66" ht="15.75" customHeight="1">
      <c r="AZ864" s="1"/>
      <c r="BA864" s="1"/>
      <c r="BN864" s="153"/>
    </row>
    <row r="865" spans="52:66" ht="15.75" customHeight="1">
      <c r="AZ865" s="1"/>
      <c r="BA865" s="1"/>
      <c r="BN865" s="153"/>
    </row>
    <row r="866" spans="52:66" ht="15.75" customHeight="1">
      <c r="AZ866" s="1"/>
      <c r="BA866" s="1"/>
      <c r="BN866" s="153"/>
    </row>
    <row r="867" spans="52:66" ht="15.75" customHeight="1">
      <c r="AZ867" s="1"/>
      <c r="BA867" s="1"/>
      <c r="BN867" s="153"/>
    </row>
    <row r="868" spans="52:66" ht="15.75" customHeight="1">
      <c r="AZ868" s="1"/>
      <c r="BA868" s="1"/>
      <c r="BN868" s="153"/>
    </row>
    <row r="869" spans="52:66" ht="15.75" customHeight="1">
      <c r="AZ869" s="1"/>
      <c r="BA869" s="1"/>
      <c r="BN869" s="153"/>
    </row>
    <row r="870" spans="52:66" ht="15.75" customHeight="1">
      <c r="AZ870" s="1"/>
      <c r="BA870" s="1"/>
      <c r="BN870" s="153"/>
    </row>
    <row r="871" spans="52:66" ht="15.75" customHeight="1">
      <c r="AZ871" s="1"/>
      <c r="BA871" s="1"/>
      <c r="BN871" s="153"/>
    </row>
    <row r="872" spans="52:66" ht="15.75" customHeight="1">
      <c r="AZ872" s="1"/>
      <c r="BA872" s="1"/>
      <c r="BN872" s="153"/>
    </row>
    <row r="873" spans="52:66" ht="15.75" customHeight="1">
      <c r="AZ873" s="1"/>
      <c r="BA873" s="1"/>
      <c r="BN873" s="153"/>
    </row>
    <row r="874" spans="52:66" ht="15.75" customHeight="1">
      <c r="AZ874" s="1"/>
      <c r="BA874" s="1"/>
      <c r="BN874" s="153"/>
    </row>
    <row r="875" spans="52:66" ht="15.75" customHeight="1">
      <c r="AZ875" s="1"/>
      <c r="BA875" s="1"/>
      <c r="BN875" s="153"/>
    </row>
    <row r="876" spans="52:66" ht="15.75" customHeight="1">
      <c r="AZ876" s="1"/>
      <c r="BA876" s="1"/>
      <c r="BN876" s="153"/>
    </row>
    <row r="877" spans="52:66" ht="15.75" customHeight="1">
      <c r="AZ877" s="1"/>
      <c r="BA877" s="1"/>
      <c r="BN877" s="153"/>
    </row>
    <row r="878" spans="52:66" ht="15.75" customHeight="1">
      <c r="AZ878" s="1"/>
      <c r="BA878" s="1"/>
      <c r="BN878" s="153"/>
    </row>
    <row r="879" spans="52:66" ht="15.75" customHeight="1">
      <c r="AZ879" s="1"/>
      <c r="BA879" s="1"/>
      <c r="BN879" s="153"/>
    </row>
    <row r="880" spans="52:66" ht="15.75" customHeight="1">
      <c r="AZ880" s="1"/>
      <c r="BA880" s="1"/>
      <c r="BN880" s="153"/>
    </row>
    <row r="881" spans="52:66" ht="15.75" customHeight="1">
      <c r="AZ881" s="1"/>
      <c r="BA881" s="1"/>
      <c r="BN881" s="153"/>
    </row>
    <row r="882" spans="52:66" ht="15.75" customHeight="1">
      <c r="AZ882" s="1"/>
      <c r="BA882" s="1"/>
      <c r="BN882" s="153"/>
    </row>
    <row r="883" spans="52:66" ht="15.75" customHeight="1">
      <c r="AZ883" s="1"/>
      <c r="BA883" s="1"/>
      <c r="BN883" s="153"/>
    </row>
    <row r="884" spans="52:66" ht="15.75" customHeight="1">
      <c r="AZ884" s="1"/>
      <c r="BA884" s="1"/>
      <c r="BN884" s="153"/>
    </row>
    <row r="885" spans="52:66" ht="15.75" customHeight="1">
      <c r="AZ885" s="1"/>
      <c r="BA885" s="1"/>
      <c r="BN885" s="153"/>
    </row>
    <row r="886" spans="52:66" ht="15.75" customHeight="1">
      <c r="AZ886" s="1"/>
      <c r="BA886" s="1"/>
      <c r="BN886" s="153"/>
    </row>
    <row r="887" spans="52:66" ht="15.75" customHeight="1">
      <c r="AZ887" s="1"/>
      <c r="BA887" s="1"/>
      <c r="BN887" s="153"/>
    </row>
    <row r="888" spans="52:66" ht="15.75" customHeight="1">
      <c r="AZ888" s="1"/>
      <c r="BA888" s="1"/>
      <c r="BN888" s="153"/>
    </row>
    <row r="889" spans="52:66" ht="15.75" customHeight="1">
      <c r="AZ889" s="1"/>
      <c r="BA889" s="1"/>
      <c r="BN889" s="153"/>
    </row>
    <row r="890" spans="52:66" ht="15.75" customHeight="1">
      <c r="AZ890" s="1"/>
      <c r="BA890" s="1"/>
      <c r="BN890" s="153"/>
    </row>
    <row r="891" spans="52:66" ht="15.75" customHeight="1">
      <c r="AZ891" s="1"/>
      <c r="BA891" s="1"/>
      <c r="BN891" s="153"/>
    </row>
    <row r="892" spans="52:66" ht="15.75" customHeight="1">
      <c r="AZ892" s="1"/>
      <c r="BA892" s="1"/>
      <c r="BN892" s="153"/>
    </row>
    <row r="893" spans="52:66" ht="15.75" customHeight="1">
      <c r="AZ893" s="1"/>
      <c r="BA893" s="1"/>
      <c r="BN893" s="153"/>
    </row>
    <row r="894" spans="52:66" ht="15.75" customHeight="1">
      <c r="AZ894" s="1"/>
      <c r="BA894" s="1"/>
      <c r="BN894" s="153"/>
    </row>
    <row r="895" spans="52:66" ht="15.75" customHeight="1">
      <c r="AZ895" s="1"/>
      <c r="BA895" s="1"/>
      <c r="BN895" s="153"/>
    </row>
    <row r="896" spans="52:66" ht="15.75" customHeight="1">
      <c r="AZ896" s="1"/>
      <c r="BA896" s="1"/>
      <c r="BN896" s="153"/>
    </row>
    <row r="897" spans="52:66" ht="15.75" customHeight="1">
      <c r="AZ897" s="1"/>
      <c r="BA897" s="1"/>
      <c r="BN897" s="153"/>
    </row>
    <row r="898" spans="52:66" ht="15.75" customHeight="1">
      <c r="AZ898" s="1"/>
      <c r="BA898" s="1"/>
      <c r="BN898" s="153"/>
    </row>
    <row r="899" spans="52:66" ht="15.75" customHeight="1">
      <c r="AZ899" s="1"/>
      <c r="BA899" s="1"/>
      <c r="BN899" s="153"/>
    </row>
    <row r="900" spans="52:66" ht="15.75" customHeight="1">
      <c r="AZ900" s="1"/>
      <c r="BA900" s="1"/>
      <c r="BN900" s="153"/>
    </row>
    <row r="901" spans="52:66" ht="15.75" customHeight="1">
      <c r="AZ901" s="1"/>
      <c r="BA901" s="1"/>
      <c r="BN901" s="153"/>
    </row>
    <row r="902" spans="52:66" ht="15.75" customHeight="1">
      <c r="AZ902" s="1"/>
      <c r="BA902" s="1"/>
      <c r="BN902" s="153"/>
    </row>
    <row r="903" spans="52:66" ht="15.75" customHeight="1">
      <c r="AZ903" s="1"/>
      <c r="BA903" s="1"/>
      <c r="BN903" s="153"/>
    </row>
    <row r="904" spans="52:66" ht="15.75" customHeight="1">
      <c r="AZ904" s="1"/>
      <c r="BA904" s="1"/>
      <c r="BN904" s="153"/>
    </row>
    <row r="905" spans="52:66" ht="15.75" customHeight="1">
      <c r="AZ905" s="1"/>
      <c r="BA905" s="1"/>
      <c r="BN905" s="153"/>
    </row>
    <row r="906" spans="52:66" ht="15.75" customHeight="1">
      <c r="AZ906" s="1"/>
      <c r="BA906" s="1"/>
      <c r="BN906" s="153"/>
    </row>
    <row r="907" spans="52:66" ht="15.75" customHeight="1">
      <c r="AZ907" s="1"/>
      <c r="BA907" s="1"/>
      <c r="BN907" s="153"/>
    </row>
    <row r="908" spans="52:66" ht="15.75" customHeight="1">
      <c r="AZ908" s="1"/>
      <c r="BA908" s="1"/>
      <c r="BN908" s="153"/>
    </row>
    <row r="909" spans="52:66" ht="15.75" customHeight="1">
      <c r="AZ909" s="1"/>
      <c r="BA909" s="1"/>
      <c r="BN909" s="153"/>
    </row>
    <row r="910" spans="52:66" ht="15.75" customHeight="1">
      <c r="AZ910" s="1"/>
      <c r="BA910" s="1"/>
      <c r="BN910" s="153"/>
    </row>
    <row r="911" spans="52:66" ht="15.75" customHeight="1">
      <c r="AZ911" s="1"/>
      <c r="BA911" s="1"/>
      <c r="BN911" s="153"/>
    </row>
    <row r="912" spans="52:66" ht="15.75" customHeight="1">
      <c r="AZ912" s="1"/>
      <c r="BA912" s="1"/>
      <c r="BN912" s="153"/>
    </row>
    <row r="913" spans="52:66" ht="15.75" customHeight="1">
      <c r="AZ913" s="1"/>
      <c r="BA913" s="1"/>
      <c r="BN913" s="153"/>
    </row>
    <row r="914" spans="52:66" ht="15.75" customHeight="1">
      <c r="AZ914" s="1"/>
      <c r="BA914" s="1"/>
      <c r="BN914" s="153"/>
    </row>
    <row r="915" spans="52:66" ht="15.75" customHeight="1">
      <c r="AZ915" s="1"/>
      <c r="BA915" s="1"/>
      <c r="BN915" s="153"/>
    </row>
    <row r="916" spans="52:66" ht="15.75" customHeight="1">
      <c r="AZ916" s="1"/>
      <c r="BA916" s="1"/>
      <c r="BN916" s="153"/>
    </row>
    <row r="917" spans="52:66" ht="15.75" customHeight="1">
      <c r="AZ917" s="1"/>
      <c r="BA917" s="1"/>
      <c r="BN917" s="153"/>
    </row>
    <row r="918" spans="52:66" ht="15.75" customHeight="1">
      <c r="AZ918" s="1"/>
      <c r="BA918" s="1"/>
      <c r="BN918" s="153"/>
    </row>
    <row r="919" spans="52:66" ht="15.75" customHeight="1">
      <c r="AZ919" s="1"/>
      <c r="BA919" s="1"/>
      <c r="BN919" s="153"/>
    </row>
    <row r="920" spans="52:66" ht="15.75" customHeight="1">
      <c r="AZ920" s="1"/>
      <c r="BA920" s="1"/>
      <c r="BN920" s="153"/>
    </row>
    <row r="921" spans="52:66" ht="15.75" customHeight="1">
      <c r="AZ921" s="1"/>
      <c r="BA921" s="1"/>
      <c r="BN921" s="153"/>
    </row>
    <row r="922" spans="52:66" ht="15.75" customHeight="1">
      <c r="AZ922" s="1"/>
      <c r="BA922" s="1"/>
      <c r="BN922" s="153"/>
    </row>
    <row r="923" spans="52:66" ht="15.75" customHeight="1">
      <c r="AZ923" s="1"/>
      <c r="BA923" s="1"/>
      <c r="BN923" s="153"/>
    </row>
    <row r="924" spans="52:66" ht="15.75" customHeight="1">
      <c r="AZ924" s="1"/>
      <c r="BA924" s="1"/>
      <c r="BN924" s="153"/>
    </row>
    <row r="925" spans="52:66" ht="15.75" customHeight="1">
      <c r="AZ925" s="1"/>
      <c r="BA925" s="1"/>
      <c r="BN925" s="153"/>
    </row>
    <row r="926" spans="52:66" ht="15.75" customHeight="1">
      <c r="AZ926" s="1"/>
      <c r="BA926" s="1"/>
      <c r="BN926" s="153"/>
    </row>
    <row r="927" spans="52:66" ht="15.75" customHeight="1">
      <c r="AZ927" s="1"/>
      <c r="BA927" s="1"/>
      <c r="BN927" s="153"/>
    </row>
    <row r="928" spans="52:66" ht="15.75" customHeight="1">
      <c r="AZ928" s="1"/>
      <c r="BA928" s="1"/>
      <c r="BN928" s="153"/>
    </row>
    <row r="929" spans="52:66" ht="15.75" customHeight="1">
      <c r="AZ929" s="1"/>
      <c r="BA929" s="1"/>
      <c r="BN929" s="153"/>
    </row>
    <row r="930" spans="52:66" ht="15.75" customHeight="1">
      <c r="AZ930" s="1"/>
      <c r="BA930" s="1"/>
      <c r="BN930" s="153"/>
    </row>
    <row r="931" spans="52:66" ht="15.75" customHeight="1">
      <c r="AZ931" s="1"/>
      <c r="BA931" s="1"/>
      <c r="BN931" s="153"/>
    </row>
    <row r="932" spans="52:66" ht="15.75" customHeight="1">
      <c r="AZ932" s="1"/>
      <c r="BA932" s="1"/>
      <c r="BN932" s="153"/>
    </row>
    <row r="933" spans="52:66" ht="15.75" customHeight="1">
      <c r="AZ933" s="1"/>
      <c r="BA933" s="1"/>
      <c r="BN933" s="153"/>
    </row>
    <row r="934" spans="52:66" ht="15.75" customHeight="1">
      <c r="AZ934" s="1"/>
      <c r="BA934" s="1"/>
      <c r="BN934" s="153"/>
    </row>
    <row r="935" spans="52:66" ht="15.75" customHeight="1">
      <c r="AZ935" s="1"/>
      <c r="BA935" s="1"/>
      <c r="BN935" s="153"/>
    </row>
    <row r="936" spans="52:66" ht="15.75" customHeight="1">
      <c r="AZ936" s="1"/>
      <c r="BA936" s="1"/>
      <c r="BN936" s="153"/>
    </row>
    <row r="937" spans="52:66" ht="15.75" customHeight="1">
      <c r="AZ937" s="1"/>
      <c r="BA937" s="1"/>
      <c r="BN937" s="153"/>
    </row>
    <row r="938" spans="52:66" ht="15.75" customHeight="1">
      <c r="AZ938" s="1"/>
      <c r="BA938" s="1"/>
      <c r="BN938" s="153"/>
    </row>
    <row r="939" spans="52:66" ht="15.75" customHeight="1">
      <c r="AZ939" s="1"/>
      <c r="BA939" s="1"/>
      <c r="BN939" s="153"/>
    </row>
    <row r="940" spans="52:66" ht="15.75" customHeight="1">
      <c r="AZ940" s="1"/>
      <c r="BA940" s="1"/>
      <c r="BN940" s="153"/>
    </row>
    <row r="941" spans="52:66" ht="15.75" customHeight="1">
      <c r="AZ941" s="1"/>
      <c r="BA941" s="1"/>
      <c r="BN941" s="153"/>
    </row>
    <row r="942" spans="52:66" ht="15.75" customHeight="1">
      <c r="AZ942" s="1"/>
      <c r="BA942" s="1"/>
      <c r="BN942" s="153"/>
    </row>
    <row r="943" spans="52:66" ht="15.75" customHeight="1">
      <c r="AZ943" s="1"/>
      <c r="BA943" s="1"/>
      <c r="BN943" s="153"/>
    </row>
    <row r="944" spans="52:66" ht="15.75" customHeight="1">
      <c r="AZ944" s="1"/>
      <c r="BA944" s="1"/>
      <c r="BN944" s="153"/>
    </row>
    <row r="945" spans="52:66" ht="15.75" customHeight="1">
      <c r="AZ945" s="1"/>
      <c r="BA945" s="1"/>
      <c r="BN945" s="153"/>
    </row>
    <row r="946" spans="52:66" ht="15.75" customHeight="1">
      <c r="AZ946" s="1"/>
      <c r="BA946" s="1"/>
      <c r="BN946" s="153"/>
    </row>
    <row r="947" spans="52:66" ht="15.75" customHeight="1">
      <c r="AZ947" s="1"/>
      <c r="BA947" s="1"/>
      <c r="BN947" s="153"/>
    </row>
    <row r="948" spans="52:66" ht="15.75" customHeight="1">
      <c r="AZ948" s="1"/>
      <c r="BA948" s="1"/>
      <c r="BN948" s="153"/>
    </row>
    <row r="949" spans="52:66" ht="15.75" customHeight="1">
      <c r="AZ949" s="1"/>
      <c r="BA949" s="1"/>
      <c r="BN949" s="153"/>
    </row>
    <row r="950" spans="52:66" ht="15.75" customHeight="1">
      <c r="AZ950" s="1"/>
      <c r="BA950" s="1"/>
      <c r="BN950" s="153"/>
    </row>
    <row r="951" spans="52:66" ht="15.75" customHeight="1">
      <c r="AZ951" s="1"/>
      <c r="BA951" s="1"/>
      <c r="BN951" s="153"/>
    </row>
    <row r="952" spans="52:66" ht="15.75" customHeight="1">
      <c r="AZ952" s="1"/>
      <c r="BA952" s="1"/>
      <c r="BN952" s="153"/>
    </row>
    <row r="953" spans="52:66" ht="15.75" customHeight="1">
      <c r="AZ953" s="1"/>
      <c r="BA953" s="1"/>
      <c r="BN953" s="153"/>
    </row>
    <row r="954" spans="52:66" ht="15.75" customHeight="1">
      <c r="AZ954" s="1"/>
      <c r="BA954" s="1"/>
      <c r="BN954" s="153"/>
    </row>
    <row r="955" spans="52:66" ht="15.75" customHeight="1">
      <c r="AZ955" s="1"/>
      <c r="BA955" s="1"/>
      <c r="BN955" s="153"/>
    </row>
    <row r="956" spans="52:66" ht="15.75" customHeight="1">
      <c r="AZ956" s="1"/>
      <c r="BA956" s="1"/>
      <c r="BN956" s="153"/>
    </row>
    <row r="957" spans="52:66" ht="15.75" customHeight="1">
      <c r="AZ957" s="1"/>
      <c r="BA957" s="1"/>
      <c r="BN957" s="153"/>
    </row>
    <row r="958" spans="52:66" ht="15.75" customHeight="1">
      <c r="AZ958" s="1"/>
      <c r="BA958" s="1"/>
      <c r="BN958" s="153"/>
    </row>
    <row r="959" spans="52:66" ht="15.75" customHeight="1">
      <c r="AZ959" s="1"/>
      <c r="BA959" s="1"/>
      <c r="BN959" s="153"/>
    </row>
    <row r="960" spans="52:66" ht="15.75" customHeight="1">
      <c r="AZ960" s="1"/>
      <c r="BA960" s="1"/>
      <c r="BN960" s="153"/>
    </row>
    <row r="961" spans="52:66" ht="15.75" customHeight="1">
      <c r="AZ961" s="1"/>
      <c r="BA961" s="1"/>
      <c r="BN961" s="153"/>
    </row>
    <row r="962" spans="52:66" ht="15.75" customHeight="1">
      <c r="AZ962" s="1"/>
      <c r="BA962" s="1"/>
      <c r="BN962" s="153"/>
    </row>
    <row r="963" spans="52:66" ht="15.75" customHeight="1">
      <c r="AZ963" s="1"/>
      <c r="BA963" s="1"/>
      <c r="BN963" s="153"/>
    </row>
    <row r="964" spans="52:66" ht="15.75" customHeight="1">
      <c r="AZ964" s="1"/>
      <c r="BA964" s="1"/>
      <c r="BN964" s="153"/>
    </row>
    <row r="965" spans="52:66" ht="15.75" customHeight="1">
      <c r="AZ965" s="1"/>
      <c r="BA965" s="1"/>
      <c r="BN965" s="153"/>
    </row>
    <row r="966" spans="52:66" ht="15.75" customHeight="1">
      <c r="AZ966" s="1"/>
      <c r="BA966" s="1"/>
      <c r="BN966" s="153"/>
    </row>
    <row r="967" spans="52:66" ht="15.75" customHeight="1">
      <c r="AZ967" s="1"/>
      <c r="BA967" s="1"/>
      <c r="BN967" s="153"/>
    </row>
    <row r="968" spans="52:66" ht="15.75" customHeight="1">
      <c r="AZ968" s="1"/>
      <c r="BA968" s="1"/>
      <c r="BN968" s="153"/>
    </row>
    <row r="969" spans="52:66" ht="15.75" customHeight="1">
      <c r="AZ969" s="1"/>
      <c r="BA969" s="1"/>
      <c r="BN969" s="153"/>
    </row>
    <row r="970" spans="52:66" ht="15.75" customHeight="1">
      <c r="AZ970" s="1"/>
      <c r="BA970" s="1"/>
      <c r="BN970" s="153"/>
    </row>
    <row r="971" spans="52:66" ht="15.75" customHeight="1">
      <c r="AZ971" s="1"/>
      <c r="BA971" s="1"/>
      <c r="BN971" s="153"/>
    </row>
    <row r="972" spans="52:66" ht="15.75" customHeight="1">
      <c r="AZ972" s="1"/>
      <c r="BA972" s="1"/>
      <c r="BN972" s="153"/>
    </row>
    <row r="973" spans="52:66" ht="15.75" customHeight="1">
      <c r="AZ973" s="1"/>
      <c r="BA973" s="1"/>
      <c r="BN973" s="153"/>
    </row>
    <row r="974" spans="52:66" ht="15.75" customHeight="1">
      <c r="AZ974" s="1"/>
      <c r="BA974" s="1"/>
      <c r="BN974" s="153"/>
    </row>
    <row r="975" spans="52:66" ht="15.75" customHeight="1">
      <c r="AZ975" s="1"/>
      <c r="BA975" s="1"/>
      <c r="BN975" s="153"/>
    </row>
    <row r="976" spans="52:66" ht="15.75" customHeight="1">
      <c r="AZ976" s="1"/>
      <c r="BA976" s="1"/>
      <c r="BN976" s="153"/>
    </row>
    <row r="977" spans="52:66" ht="15.75" customHeight="1">
      <c r="AZ977" s="1"/>
      <c r="BA977" s="1"/>
      <c r="BN977" s="153"/>
    </row>
    <row r="978" spans="52:66" ht="15.75" customHeight="1">
      <c r="AZ978" s="1"/>
      <c r="BA978" s="1"/>
      <c r="BN978" s="153"/>
    </row>
    <row r="979" spans="52:66" ht="15.75" customHeight="1">
      <c r="AZ979" s="1"/>
      <c r="BA979" s="1"/>
      <c r="BN979" s="153"/>
    </row>
    <row r="980" spans="52:66" ht="15.75" customHeight="1">
      <c r="AZ980" s="1"/>
      <c r="BA980" s="1"/>
      <c r="BN980" s="153"/>
    </row>
    <row r="981" spans="52:66" ht="15.75" customHeight="1">
      <c r="AZ981" s="1"/>
      <c r="BA981" s="1"/>
      <c r="BN981" s="153"/>
    </row>
    <row r="982" spans="52:66" ht="15.75" customHeight="1">
      <c r="AZ982" s="1"/>
      <c r="BA982" s="1"/>
      <c r="BN982" s="153"/>
    </row>
    <row r="983" spans="52:66" ht="15.75" customHeight="1">
      <c r="AZ983" s="1"/>
      <c r="BA983" s="1"/>
      <c r="BN983" s="153"/>
    </row>
    <row r="984" spans="52:66" ht="15.75" customHeight="1">
      <c r="AZ984" s="1"/>
      <c r="BA984" s="1"/>
      <c r="BN984" s="153"/>
    </row>
    <row r="985" spans="52:66" ht="15.75" customHeight="1">
      <c r="AZ985" s="1"/>
      <c r="BA985" s="1"/>
      <c r="BN985" s="153"/>
    </row>
    <row r="986" spans="52:66" ht="15.75" customHeight="1">
      <c r="AZ986" s="1"/>
      <c r="BA986" s="1"/>
      <c r="BN986" s="153"/>
    </row>
    <row r="987" spans="52:66" ht="15.75" customHeight="1">
      <c r="AZ987" s="1"/>
      <c r="BA987" s="1"/>
      <c r="BN987" s="153"/>
    </row>
    <row r="988" spans="52:66" ht="15.75" customHeight="1">
      <c r="AZ988" s="1"/>
      <c r="BA988" s="1"/>
      <c r="BN988" s="153"/>
    </row>
    <row r="989" spans="52:66" ht="15.75" customHeight="1">
      <c r="AZ989" s="1"/>
      <c r="BA989" s="1"/>
      <c r="BN989" s="153"/>
    </row>
    <row r="990" spans="52:66" ht="15.75" customHeight="1">
      <c r="AZ990" s="1"/>
      <c r="BA990" s="1"/>
      <c r="BN990" s="153"/>
    </row>
    <row r="991" spans="52:66" ht="15.75" customHeight="1">
      <c r="AZ991" s="1"/>
      <c r="BA991" s="1"/>
      <c r="BN991" s="153"/>
    </row>
    <row r="992" spans="52:66" ht="15.75" customHeight="1">
      <c r="AZ992" s="1"/>
      <c r="BA992" s="1"/>
      <c r="BN992" s="153"/>
    </row>
    <row r="993" spans="52:66" ht="15.75" customHeight="1">
      <c r="AZ993" s="1"/>
      <c r="BA993" s="1"/>
      <c r="BN993" s="153"/>
    </row>
    <row r="994" spans="52:66" ht="15.75" customHeight="1">
      <c r="AZ994" s="1"/>
      <c r="BA994" s="1"/>
      <c r="BN994" s="153"/>
    </row>
    <row r="995" spans="52:66" ht="15.75" customHeight="1">
      <c r="AZ995" s="1"/>
      <c r="BA995" s="1"/>
      <c r="BN995" s="153"/>
    </row>
    <row r="996" spans="52:66" ht="15.75" customHeight="1">
      <c r="AZ996" s="1"/>
      <c r="BA996" s="1"/>
      <c r="BN996" s="153"/>
    </row>
    <row r="997" spans="52:66" ht="15.75" customHeight="1">
      <c r="AZ997" s="1"/>
      <c r="BA997" s="1"/>
      <c r="BN997" s="153"/>
    </row>
    <row r="998" spans="52:66" ht="15.75" customHeight="1">
      <c r="AZ998" s="1"/>
      <c r="BA998" s="1"/>
      <c r="BN998" s="153"/>
    </row>
    <row r="999" spans="52:66" ht="15.75" customHeight="1">
      <c r="AZ999" s="1"/>
      <c r="BA999" s="1"/>
      <c r="BN999" s="153"/>
    </row>
  </sheetData>
  <autoFilter ref="A12:BJ32"/>
  <mergeCells count="27">
    <mergeCell ref="BK7:BN7"/>
    <mergeCell ref="BO7:BR7"/>
    <mergeCell ref="BS7:BV7"/>
    <mergeCell ref="A10:BJ10"/>
    <mergeCell ref="K11:AC11"/>
    <mergeCell ref="AM11:AR11"/>
    <mergeCell ref="BE11:BF11"/>
    <mergeCell ref="BG11:BH11"/>
    <mergeCell ref="BI11:BJ11"/>
    <mergeCell ref="A8:B8"/>
    <mergeCell ref="C8:BJ8"/>
    <mergeCell ref="BK8:BL8"/>
    <mergeCell ref="BO8:BP8"/>
    <mergeCell ref="BS8:BT8"/>
    <mergeCell ref="A9:B9"/>
    <mergeCell ref="C9:BJ9"/>
    <mergeCell ref="A5:BJ5"/>
    <mergeCell ref="A6:B6"/>
    <mergeCell ref="C6:BJ6"/>
    <mergeCell ref="A7:B7"/>
    <mergeCell ref="C7:BJ7"/>
    <mergeCell ref="A1:B4"/>
    <mergeCell ref="C1:BG4"/>
    <mergeCell ref="BH1:BJ1"/>
    <mergeCell ref="BH2:BJ2"/>
    <mergeCell ref="BH3:BJ3"/>
    <mergeCell ref="BH4:BJ4"/>
  </mergeCells>
  <conditionalFormatting sqref="I13">
    <cfRule type="cellIs" dxfId="113" priority="1" operator="equal">
      <formula>"Muy Alta"</formula>
    </cfRule>
    <cfRule type="cellIs" dxfId="112" priority="2" operator="equal">
      <formula>"Alta"</formula>
    </cfRule>
    <cfRule type="cellIs" dxfId="111" priority="3" operator="equal">
      <formula>"Media"</formula>
    </cfRule>
    <cfRule type="cellIs" dxfId="110" priority="4" operator="equal">
      <formula>"Baja"</formula>
    </cfRule>
    <cfRule type="cellIs" dxfId="109" priority="5" operator="equal">
      <formula>"Muy Baja"</formula>
    </cfRule>
  </conditionalFormatting>
  <conditionalFormatting sqref="I16">
    <cfRule type="cellIs" dxfId="108" priority="6" operator="equal">
      <formula>"Muy Alta"</formula>
    </cfRule>
    <cfRule type="cellIs" dxfId="107" priority="7" operator="equal">
      <formula>"Alta"</formula>
    </cfRule>
    <cfRule type="cellIs" dxfId="106" priority="8" operator="equal">
      <formula>"Media"</formula>
    </cfRule>
    <cfRule type="cellIs" dxfId="105" priority="9" operator="equal">
      <formula>"Baja"</formula>
    </cfRule>
    <cfRule type="cellIs" dxfId="104" priority="10" operator="equal">
      <formula>"Muy Baja"</formula>
    </cfRule>
  </conditionalFormatting>
  <conditionalFormatting sqref="I21">
    <cfRule type="cellIs" dxfId="103" priority="11" operator="equal">
      <formula>"Muy Alta"</formula>
    </cfRule>
    <cfRule type="cellIs" dxfId="102" priority="12" operator="equal">
      <formula>"Alta"</formula>
    </cfRule>
    <cfRule type="cellIs" dxfId="101" priority="13" operator="equal">
      <formula>"Media"</formula>
    </cfRule>
    <cfRule type="cellIs" dxfId="100" priority="14" operator="equal">
      <formula>"Baja"</formula>
    </cfRule>
    <cfRule type="cellIs" dxfId="99" priority="15" operator="equal">
      <formula>"Muy Baja"</formula>
    </cfRule>
  </conditionalFormatting>
  <conditionalFormatting sqref="I23">
    <cfRule type="cellIs" dxfId="98" priority="16" operator="equal">
      <formula>"Muy Alta"</formula>
    </cfRule>
    <cfRule type="cellIs" dxfId="97" priority="17" operator="equal">
      <formula>"Alta"</formula>
    </cfRule>
    <cfRule type="cellIs" dxfId="96" priority="18" operator="equal">
      <formula>"Media"</formula>
    </cfRule>
    <cfRule type="cellIs" dxfId="95" priority="19" operator="equal">
      <formula>"Baja"</formula>
    </cfRule>
    <cfRule type="cellIs" dxfId="94" priority="20" operator="equal">
      <formula>"Muy Baja"</formula>
    </cfRule>
  </conditionalFormatting>
  <conditionalFormatting sqref="I26">
    <cfRule type="cellIs" dxfId="93" priority="21" operator="equal">
      <formula>"Muy Alta"</formula>
    </cfRule>
    <cfRule type="cellIs" dxfId="92" priority="22" operator="equal">
      <formula>"Alta"</formula>
    </cfRule>
    <cfRule type="cellIs" dxfId="91" priority="23" operator="equal">
      <formula>"Media"</formula>
    </cfRule>
    <cfRule type="cellIs" dxfId="90" priority="24" operator="equal">
      <formula>"Baja"</formula>
    </cfRule>
    <cfRule type="cellIs" dxfId="89" priority="25" operator="equal">
      <formula>"Muy Baja"</formula>
    </cfRule>
  </conditionalFormatting>
  <conditionalFormatting sqref="I28:I32">
    <cfRule type="cellIs" dxfId="88" priority="26" operator="equal">
      <formula>"Muy Alta"</formula>
    </cfRule>
    <cfRule type="cellIs" dxfId="87" priority="27" operator="equal">
      <formula>"Alta"</formula>
    </cfRule>
    <cfRule type="cellIs" dxfId="86" priority="28" operator="equal">
      <formula>"Media"</formula>
    </cfRule>
    <cfRule type="cellIs" dxfId="85" priority="29" operator="equal">
      <formula>"Baja"</formula>
    </cfRule>
    <cfRule type="cellIs" dxfId="84" priority="30" operator="equal">
      <formula>"Muy Baja"</formula>
    </cfRule>
  </conditionalFormatting>
  <conditionalFormatting sqref="AD13:AD15 AD18:AD20">
    <cfRule type="colorScale" priority="31">
      <colorScale>
        <cfvo type="formula" val="0"/>
        <cfvo type="formula" val="6"/>
        <cfvo type="formula" val="11"/>
        <color rgb="FFFFC000"/>
        <color rgb="FFFFFF00"/>
        <color rgb="FFFF0000"/>
      </colorScale>
    </cfRule>
  </conditionalFormatting>
  <conditionalFormatting sqref="AD16">
    <cfRule type="colorScale" priority="32">
      <colorScale>
        <cfvo type="formula" val="0"/>
        <cfvo type="formula" val="6"/>
        <cfvo type="formula" val="11"/>
        <color rgb="FFFFC000"/>
        <color rgb="FFFFFF00"/>
        <color rgb="FFFF0000"/>
      </colorScale>
    </cfRule>
  </conditionalFormatting>
  <conditionalFormatting sqref="AD21">
    <cfRule type="colorScale" priority="33">
      <colorScale>
        <cfvo type="formula" val="0"/>
        <cfvo type="formula" val="6"/>
        <cfvo type="formula" val="11"/>
        <color rgb="FFFFC000"/>
        <color rgb="FFFFFF00"/>
        <color rgb="FFFF0000"/>
      </colorScale>
    </cfRule>
  </conditionalFormatting>
  <conditionalFormatting sqref="AD23:AD25">
    <cfRule type="colorScale" priority="34">
      <colorScale>
        <cfvo type="formula" val="0"/>
        <cfvo type="formula" val="6"/>
        <cfvo type="formula" val="11"/>
        <color rgb="FFFFC000"/>
        <color rgb="FFFFFF00"/>
        <color rgb="FFFF0000"/>
      </colorScale>
    </cfRule>
  </conditionalFormatting>
  <conditionalFormatting sqref="AD26">
    <cfRule type="colorScale" priority="35">
      <colorScale>
        <cfvo type="formula" val="0"/>
        <cfvo type="formula" val="6"/>
        <cfvo type="formula" val="11"/>
        <color rgb="FFFFC000"/>
        <color rgb="FFFFFF00"/>
        <color rgb="FFFF0000"/>
      </colorScale>
    </cfRule>
  </conditionalFormatting>
  <conditionalFormatting sqref="AD28">
    <cfRule type="colorScale" priority="36">
      <colorScale>
        <cfvo type="formula" val="0"/>
        <cfvo type="formula" val="6"/>
        <cfvo type="formula" val="11"/>
        <color rgb="FFFFC000"/>
        <color rgb="FFFFFF00"/>
        <color rgb="FFFF0000"/>
      </colorScale>
    </cfRule>
  </conditionalFormatting>
  <conditionalFormatting sqref="AD29">
    <cfRule type="colorScale" priority="37">
      <colorScale>
        <cfvo type="formula" val="0"/>
        <cfvo type="formula" val="6"/>
        <cfvo type="formula" val="11"/>
        <color rgb="FFFFC000"/>
        <color rgb="FFFFFF00"/>
        <color rgb="FFFF0000"/>
      </colorScale>
    </cfRule>
  </conditionalFormatting>
  <conditionalFormatting sqref="AD30">
    <cfRule type="colorScale" priority="38">
      <colorScale>
        <cfvo type="formula" val="0"/>
        <cfvo type="formula" val="6"/>
        <cfvo type="formula" val="11"/>
        <color rgb="FFFFC000"/>
        <color rgb="FFFFFF00"/>
        <color rgb="FFFF0000"/>
      </colorScale>
    </cfRule>
  </conditionalFormatting>
  <conditionalFormatting sqref="AD31">
    <cfRule type="colorScale" priority="39">
      <colorScale>
        <cfvo type="formula" val="0"/>
        <cfvo type="formula" val="6"/>
        <cfvo type="formula" val="11"/>
        <color rgb="FFFFC000"/>
        <color rgb="FFFFFF00"/>
        <color rgb="FFFF0000"/>
      </colorScale>
    </cfRule>
  </conditionalFormatting>
  <conditionalFormatting sqref="AD32">
    <cfRule type="colorScale" priority="40">
      <colorScale>
        <cfvo type="formula" val="0"/>
        <cfvo type="formula" val="6"/>
        <cfvo type="formula" val="11"/>
        <color rgb="FFFFC000"/>
        <color rgb="FFFFFF00"/>
        <color rgb="FFFF0000"/>
      </colorScale>
    </cfRule>
  </conditionalFormatting>
  <conditionalFormatting sqref="AF13">
    <cfRule type="containsText" dxfId="83" priority="41" operator="containsText" text="❌">
      <formula>NOT(ISERROR(SEARCH(("❌"),(AF13))))</formula>
    </cfRule>
  </conditionalFormatting>
  <conditionalFormatting sqref="AF16">
    <cfRule type="containsText" dxfId="82" priority="42" operator="containsText" text="❌">
      <formula>NOT(ISERROR(SEARCH(("❌"),(AF16))))</formula>
    </cfRule>
  </conditionalFormatting>
  <conditionalFormatting sqref="AF18">
    <cfRule type="containsText" dxfId="81" priority="43" operator="containsText" text="❌">
      <formula>NOT(ISERROR(SEARCH(("❌"),(AF18))))</formula>
    </cfRule>
  </conditionalFormatting>
  <conditionalFormatting sqref="AF21">
    <cfRule type="containsText" dxfId="80" priority="44" operator="containsText" text="❌">
      <formula>NOT(ISERROR(SEARCH(("❌"),(AF21))))</formula>
    </cfRule>
  </conditionalFormatting>
  <conditionalFormatting sqref="AF23">
    <cfRule type="containsText" dxfId="79" priority="45" operator="containsText" text="❌">
      <formula>NOT(ISERROR(SEARCH(("❌"),(AF23))))</formula>
    </cfRule>
  </conditionalFormatting>
  <conditionalFormatting sqref="AF26">
    <cfRule type="containsText" dxfId="78" priority="46" operator="containsText" text="❌">
      <formula>NOT(ISERROR(SEARCH(("❌"),(AF26))))</formula>
    </cfRule>
  </conditionalFormatting>
  <conditionalFormatting sqref="AF28:AF32">
    <cfRule type="containsText" dxfId="77" priority="47" operator="containsText" text="❌">
      <formula>NOT(ISERROR(SEARCH(("❌"),(AF28))))</formula>
    </cfRule>
  </conditionalFormatting>
  <conditionalFormatting sqref="AG13">
    <cfRule type="cellIs" dxfId="76" priority="48" operator="equal">
      <formula>"Catastrófico"</formula>
    </cfRule>
    <cfRule type="cellIs" dxfId="75" priority="49" operator="equal">
      <formula>"Mayor"</formula>
    </cfRule>
    <cfRule type="cellIs" dxfId="74" priority="50" operator="equal">
      <formula>"Moderado"</formula>
    </cfRule>
    <cfRule type="cellIs" dxfId="73" priority="51" operator="equal">
      <formula>"Menor"</formula>
    </cfRule>
    <cfRule type="cellIs" dxfId="72" priority="52" operator="equal">
      <formula>"Leve"</formula>
    </cfRule>
  </conditionalFormatting>
  <conditionalFormatting sqref="AG16">
    <cfRule type="cellIs" dxfId="71" priority="53" operator="equal">
      <formula>"Catastrófico"</formula>
    </cfRule>
    <cfRule type="cellIs" dxfId="70" priority="54" operator="equal">
      <formula>"Mayor"</formula>
    </cfRule>
    <cfRule type="cellIs" dxfId="69" priority="55" operator="equal">
      <formula>"Moderado"</formula>
    </cfRule>
    <cfRule type="cellIs" dxfId="68" priority="56" operator="equal">
      <formula>"Menor"</formula>
    </cfRule>
    <cfRule type="cellIs" dxfId="67" priority="57" operator="equal">
      <formula>"Leve"</formula>
    </cfRule>
  </conditionalFormatting>
  <conditionalFormatting sqref="AG18">
    <cfRule type="cellIs" dxfId="66" priority="58" operator="equal">
      <formula>"Catastrófico"</formula>
    </cfRule>
    <cfRule type="cellIs" dxfId="65" priority="59" operator="equal">
      <formula>"Mayor"</formula>
    </cfRule>
    <cfRule type="cellIs" dxfId="64" priority="60" operator="equal">
      <formula>"Moderado"</formula>
    </cfRule>
    <cfRule type="cellIs" dxfId="63" priority="61" operator="equal">
      <formula>"Menor"</formula>
    </cfRule>
    <cfRule type="cellIs" dxfId="62" priority="62" operator="equal">
      <formula>"Leve"</formula>
    </cfRule>
  </conditionalFormatting>
  <conditionalFormatting sqref="AG21">
    <cfRule type="cellIs" dxfId="61" priority="63" operator="equal">
      <formula>"Catastrófico"</formula>
    </cfRule>
    <cfRule type="cellIs" dxfId="60" priority="64" operator="equal">
      <formula>"Mayor"</formula>
    </cfRule>
    <cfRule type="cellIs" dxfId="59" priority="65" operator="equal">
      <formula>"Moderado"</formula>
    </cfRule>
    <cfRule type="cellIs" dxfId="58" priority="66" operator="equal">
      <formula>"Menor"</formula>
    </cfRule>
    <cfRule type="cellIs" dxfId="57" priority="67" operator="equal">
      <formula>"Leve"</formula>
    </cfRule>
  </conditionalFormatting>
  <conditionalFormatting sqref="AG23">
    <cfRule type="cellIs" dxfId="56" priority="68" operator="equal">
      <formula>"Catastrófico"</formula>
    </cfRule>
    <cfRule type="cellIs" dxfId="55" priority="69" operator="equal">
      <formula>"Mayor"</formula>
    </cfRule>
    <cfRule type="cellIs" dxfId="54" priority="70" operator="equal">
      <formula>"Moderado"</formula>
    </cfRule>
    <cfRule type="cellIs" dxfId="53" priority="71" operator="equal">
      <formula>"Menor"</formula>
    </cfRule>
    <cfRule type="cellIs" dxfId="52" priority="72" operator="equal">
      <formula>"Leve"</formula>
    </cfRule>
  </conditionalFormatting>
  <conditionalFormatting sqref="AG26">
    <cfRule type="cellIs" dxfId="51" priority="73" operator="equal">
      <formula>"Catastrófico"</formula>
    </cfRule>
    <cfRule type="cellIs" dxfId="50" priority="74" operator="equal">
      <formula>"Mayor"</formula>
    </cfRule>
    <cfRule type="cellIs" dxfId="49" priority="75" operator="equal">
      <formula>"Moderado"</formula>
    </cfRule>
    <cfRule type="cellIs" dxfId="48" priority="76" operator="equal">
      <formula>"Menor"</formula>
    </cfRule>
    <cfRule type="cellIs" dxfId="47" priority="77" operator="equal">
      <formula>"Leve"</formula>
    </cfRule>
  </conditionalFormatting>
  <conditionalFormatting sqref="AG28:AG32">
    <cfRule type="cellIs" dxfId="46" priority="78" operator="equal">
      <formula>"Catastrófico"</formula>
    </cfRule>
    <cfRule type="cellIs" dxfId="45" priority="79" operator="equal">
      <formula>"Mayor"</formula>
    </cfRule>
    <cfRule type="cellIs" dxfId="44" priority="80" operator="equal">
      <formula>"Moderado"</formula>
    </cfRule>
    <cfRule type="cellIs" dxfId="43" priority="81" operator="equal">
      <formula>"Menor"</formula>
    </cfRule>
    <cfRule type="cellIs" dxfId="42" priority="82" operator="equal">
      <formula>"Leve"</formula>
    </cfRule>
  </conditionalFormatting>
  <conditionalFormatting sqref="AI13">
    <cfRule type="cellIs" dxfId="41" priority="83" operator="equal">
      <formula>"Extremo"</formula>
    </cfRule>
    <cfRule type="cellIs" dxfId="40" priority="84" operator="equal">
      <formula>"Alto"</formula>
    </cfRule>
    <cfRule type="cellIs" dxfId="39" priority="85" operator="equal">
      <formula>"Moderado"</formula>
    </cfRule>
    <cfRule type="cellIs" dxfId="38" priority="86" operator="equal">
      <formula>"Bajo"</formula>
    </cfRule>
  </conditionalFormatting>
  <conditionalFormatting sqref="AI16">
    <cfRule type="cellIs" dxfId="37" priority="87" operator="equal">
      <formula>"Extremo"</formula>
    </cfRule>
    <cfRule type="cellIs" dxfId="36" priority="88" operator="equal">
      <formula>"Alto"</formula>
    </cfRule>
    <cfRule type="cellIs" dxfId="35" priority="89" operator="equal">
      <formula>"Moderado"</formula>
    </cfRule>
    <cfRule type="cellIs" dxfId="34" priority="90" operator="equal">
      <formula>"Bajo"</formula>
    </cfRule>
  </conditionalFormatting>
  <conditionalFormatting sqref="AI18">
    <cfRule type="cellIs" dxfId="33" priority="91" operator="equal">
      <formula>"Extremo"</formula>
    </cfRule>
    <cfRule type="cellIs" dxfId="32" priority="92" operator="equal">
      <formula>"Alto"</formula>
    </cfRule>
    <cfRule type="cellIs" dxfId="31" priority="93" operator="equal">
      <formula>"Moderado"</formula>
    </cfRule>
    <cfRule type="cellIs" dxfId="30" priority="94" operator="equal">
      <formula>"Bajo"</formula>
    </cfRule>
  </conditionalFormatting>
  <conditionalFormatting sqref="AI21">
    <cfRule type="cellIs" dxfId="29" priority="95" operator="equal">
      <formula>"Extremo"</formula>
    </cfRule>
    <cfRule type="cellIs" dxfId="28" priority="96" operator="equal">
      <formula>"Alto"</formula>
    </cfRule>
    <cfRule type="cellIs" dxfId="27" priority="97" operator="equal">
      <formula>"Moderado"</formula>
    </cfRule>
    <cfRule type="cellIs" dxfId="26" priority="98" operator="equal">
      <formula>"Bajo"</formula>
    </cfRule>
  </conditionalFormatting>
  <conditionalFormatting sqref="AI23">
    <cfRule type="cellIs" dxfId="25" priority="99" operator="equal">
      <formula>"Extremo"</formula>
    </cfRule>
    <cfRule type="cellIs" dxfId="24" priority="100" operator="equal">
      <formula>"Alto"</formula>
    </cfRule>
    <cfRule type="cellIs" dxfId="23" priority="101" operator="equal">
      <formula>"Moderado"</formula>
    </cfRule>
    <cfRule type="cellIs" dxfId="22" priority="102" operator="equal">
      <formula>"Bajo"</formula>
    </cfRule>
  </conditionalFormatting>
  <conditionalFormatting sqref="AI26">
    <cfRule type="cellIs" dxfId="21" priority="103" operator="equal">
      <formula>"Extremo"</formula>
    </cfRule>
    <cfRule type="cellIs" dxfId="20" priority="104" operator="equal">
      <formula>"Alto"</formula>
    </cfRule>
    <cfRule type="cellIs" dxfId="19" priority="105" operator="equal">
      <formula>"Moderado"</formula>
    </cfRule>
    <cfRule type="cellIs" dxfId="18" priority="106" operator="equal">
      <formula>"Bajo"</formula>
    </cfRule>
  </conditionalFormatting>
  <conditionalFormatting sqref="AI28:AI32">
    <cfRule type="cellIs" dxfId="17" priority="107" operator="equal">
      <formula>"Extremo"</formula>
    </cfRule>
    <cfRule type="cellIs" dxfId="16" priority="108" operator="equal">
      <formula>"Alto"</formula>
    </cfRule>
    <cfRule type="cellIs" dxfId="15" priority="109" operator="equal">
      <formula>"Moderado"</formula>
    </cfRule>
    <cfRule type="cellIs" dxfId="14" priority="110" operator="equal">
      <formula>"Bajo"</formula>
    </cfRule>
  </conditionalFormatting>
  <conditionalFormatting sqref="AT13:AT32 I18">
    <cfRule type="cellIs" dxfId="13" priority="111" operator="equal">
      <formula>"Muy Alta"</formula>
    </cfRule>
    <cfRule type="cellIs" dxfId="12" priority="112" operator="equal">
      <formula>"Alta"</formula>
    </cfRule>
    <cfRule type="cellIs" dxfId="11" priority="113" operator="equal">
      <formula>"Media"</formula>
    </cfRule>
    <cfRule type="cellIs" dxfId="10" priority="114" operator="equal">
      <formula>"Baja"</formula>
    </cfRule>
    <cfRule type="cellIs" dxfId="9" priority="115" operator="equal">
      <formula>"Muy Baja"</formula>
    </cfRule>
  </conditionalFormatting>
  <conditionalFormatting sqref="AV13:AV32">
    <cfRule type="cellIs" dxfId="8" priority="116" operator="equal">
      <formula>"Catastrófico"</formula>
    </cfRule>
    <cfRule type="cellIs" dxfId="7" priority="117" operator="equal">
      <formula>"Mayor"</formula>
    </cfRule>
    <cfRule type="cellIs" dxfId="6" priority="118" operator="equal">
      <formula>"Moderado"</formula>
    </cfRule>
    <cfRule type="cellIs" dxfId="5" priority="119" operator="equal">
      <formula>"Menor"</formula>
    </cfRule>
    <cfRule type="cellIs" dxfId="4" priority="120" operator="equal">
      <formula>"Leve"</formula>
    </cfRule>
  </conditionalFormatting>
  <conditionalFormatting sqref="AX13:AX32">
    <cfRule type="cellIs" dxfId="3" priority="121" operator="equal">
      <formula>"Extremo"</formula>
    </cfRule>
    <cfRule type="cellIs" dxfId="2" priority="122" operator="equal">
      <formula>"Alto"</formula>
    </cfRule>
    <cfRule type="cellIs" dxfId="1" priority="123" operator="equal">
      <formula>"Moderado"</formula>
    </cfRule>
    <cfRule type="cellIs" dxfId="0" priority="124" operator="equal">
      <formula>"Bajo"</formula>
    </cfRule>
  </conditionalFormatting>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4" width="10.7109375" customWidth="1"/>
  </cols>
  <sheetData>
    <row r="1" spans="1:24" ht="23.25">
      <c r="A1" s="31"/>
      <c r="B1" s="459" t="s">
        <v>514</v>
      </c>
      <c r="C1" s="378"/>
      <c r="D1" s="378"/>
      <c r="E1" s="31"/>
      <c r="F1" s="31"/>
      <c r="G1" s="31"/>
      <c r="H1" s="31"/>
      <c r="I1" s="31"/>
      <c r="J1" s="31"/>
      <c r="K1" s="31"/>
      <c r="L1" s="31"/>
      <c r="M1" s="31"/>
      <c r="N1" s="31"/>
      <c r="O1" s="31"/>
      <c r="P1" s="31"/>
      <c r="Q1" s="31"/>
      <c r="R1" s="31"/>
      <c r="S1" s="31"/>
      <c r="T1" s="31"/>
      <c r="U1" s="31"/>
      <c r="V1" s="31"/>
      <c r="W1" s="31"/>
      <c r="X1" s="31"/>
    </row>
    <row r="2" spans="1:24">
      <c r="A2" s="31"/>
      <c r="B2" s="31"/>
      <c r="C2" s="31"/>
      <c r="D2" s="31"/>
      <c r="E2" s="31"/>
      <c r="F2" s="31"/>
      <c r="G2" s="31"/>
      <c r="H2" s="31"/>
      <c r="I2" s="31"/>
      <c r="J2" s="31"/>
      <c r="K2" s="31"/>
      <c r="L2" s="31"/>
      <c r="M2" s="31"/>
      <c r="N2" s="31"/>
      <c r="O2" s="31"/>
      <c r="P2" s="31"/>
      <c r="Q2" s="31"/>
      <c r="R2" s="31"/>
      <c r="S2" s="31"/>
      <c r="T2" s="31"/>
      <c r="U2" s="31"/>
      <c r="V2" s="31"/>
      <c r="W2" s="31"/>
      <c r="X2" s="31"/>
    </row>
    <row r="3" spans="1:24" ht="25.5">
      <c r="A3" s="31"/>
      <c r="B3" s="210"/>
      <c r="C3" s="211" t="s">
        <v>515</v>
      </c>
      <c r="D3" s="211" t="s">
        <v>204</v>
      </c>
      <c r="E3" s="31"/>
      <c r="F3" s="31"/>
      <c r="G3" s="31"/>
      <c r="H3" s="31"/>
      <c r="I3" s="31"/>
      <c r="J3" s="31"/>
      <c r="K3" s="31"/>
      <c r="L3" s="31"/>
      <c r="M3" s="31"/>
      <c r="N3" s="31"/>
      <c r="O3" s="31"/>
      <c r="P3" s="31"/>
      <c r="Q3" s="31"/>
      <c r="R3" s="31"/>
      <c r="S3" s="31"/>
      <c r="T3" s="31"/>
      <c r="U3" s="31"/>
      <c r="V3" s="31"/>
      <c r="W3" s="31"/>
      <c r="X3" s="31"/>
    </row>
    <row r="4" spans="1:24" ht="51">
      <c r="A4" s="31"/>
      <c r="B4" s="212" t="s">
        <v>516</v>
      </c>
      <c r="C4" s="213" t="s">
        <v>517</v>
      </c>
      <c r="D4" s="214">
        <v>0.2</v>
      </c>
      <c r="E4" s="31"/>
      <c r="F4" s="31"/>
      <c r="G4" s="31"/>
      <c r="H4" s="31"/>
      <c r="I4" s="31"/>
      <c r="J4" s="31"/>
      <c r="K4" s="31"/>
      <c r="L4" s="31"/>
      <c r="M4" s="31"/>
      <c r="N4" s="31"/>
      <c r="O4" s="31"/>
      <c r="P4" s="31"/>
      <c r="Q4" s="31"/>
      <c r="R4" s="31"/>
      <c r="S4" s="31"/>
      <c r="T4" s="31"/>
      <c r="U4" s="31"/>
      <c r="V4" s="31"/>
      <c r="W4" s="31"/>
      <c r="X4" s="31"/>
    </row>
    <row r="5" spans="1:24" ht="51">
      <c r="A5" s="31"/>
      <c r="B5" s="215" t="s">
        <v>518</v>
      </c>
      <c r="C5" s="216" t="s">
        <v>519</v>
      </c>
      <c r="D5" s="217">
        <v>0.4</v>
      </c>
      <c r="E5" s="31"/>
      <c r="F5" s="31"/>
      <c r="G5" s="31"/>
      <c r="H5" s="31"/>
      <c r="I5" s="31"/>
      <c r="J5" s="31"/>
      <c r="K5" s="31"/>
      <c r="L5" s="31"/>
      <c r="M5" s="31"/>
      <c r="N5" s="31"/>
      <c r="O5" s="31"/>
      <c r="P5" s="31"/>
      <c r="Q5" s="31"/>
      <c r="R5" s="31"/>
      <c r="S5" s="31"/>
      <c r="T5" s="31"/>
      <c r="U5" s="31"/>
      <c r="V5" s="31"/>
      <c r="W5" s="31"/>
      <c r="X5" s="31"/>
    </row>
    <row r="6" spans="1:24" ht="51">
      <c r="A6" s="31"/>
      <c r="B6" s="218" t="s">
        <v>520</v>
      </c>
      <c r="C6" s="216" t="s">
        <v>521</v>
      </c>
      <c r="D6" s="217">
        <v>0.6</v>
      </c>
      <c r="E6" s="31"/>
      <c r="F6" s="31"/>
      <c r="G6" s="31"/>
      <c r="H6" s="31"/>
      <c r="I6" s="31"/>
      <c r="J6" s="31"/>
      <c r="K6" s="31"/>
      <c r="L6" s="31"/>
      <c r="M6" s="31"/>
      <c r="N6" s="31"/>
      <c r="O6" s="31"/>
      <c r="P6" s="31"/>
      <c r="Q6" s="31"/>
      <c r="R6" s="31"/>
      <c r="S6" s="31"/>
      <c r="T6" s="31"/>
      <c r="U6" s="31"/>
      <c r="V6" s="31"/>
      <c r="W6" s="31"/>
      <c r="X6" s="31"/>
    </row>
    <row r="7" spans="1:24" ht="76.5">
      <c r="A7" s="31"/>
      <c r="B7" s="219" t="s">
        <v>522</v>
      </c>
      <c r="C7" s="216" t="s">
        <v>523</v>
      </c>
      <c r="D7" s="217">
        <v>0.8</v>
      </c>
      <c r="E7" s="31"/>
      <c r="F7" s="31"/>
      <c r="G7" s="31"/>
      <c r="H7" s="31"/>
      <c r="I7" s="31"/>
      <c r="J7" s="31"/>
      <c r="K7" s="31"/>
      <c r="L7" s="31"/>
      <c r="M7" s="31"/>
      <c r="N7" s="31"/>
      <c r="O7" s="31"/>
      <c r="P7" s="31"/>
      <c r="Q7" s="31"/>
      <c r="R7" s="31"/>
      <c r="S7" s="31"/>
      <c r="T7" s="31"/>
      <c r="U7" s="31"/>
      <c r="V7" s="31"/>
      <c r="W7" s="31"/>
      <c r="X7" s="31"/>
    </row>
    <row r="8" spans="1:24" ht="51">
      <c r="A8" s="31"/>
      <c r="B8" s="220" t="s">
        <v>524</v>
      </c>
      <c r="C8" s="216" t="s">
        <v>525</v>
      </c>
      <c r="D8" s="217">
        <v>1</v>
      </c>
      <c r="E8" s="31"/>
      <c r="F8" s="31"/>
      <c r="G8" s="31"/>
      <c r="H8" s="31"/>
      <c r="I8" s="31"/>
      <c r="J8" s="31"/>
      <c r="K8" s="31"/>
      <c r="L8" s="31"/>
      <c r="M8" s="31"/>
      <c r="N8" s="31"/>
      <c r="O8" s="31"/>
      <c r="P8" s="31"/>
      <c r="Q8" s="31"/>
      <c r="R8" s="31"/>
      <c r="S8" s="31"/>
      <c r="T8" s="31"/>
      <c r="U8" s="31"/>
      <c r="V8" s="31"/>
      <c r="W8" s="31"/>
      <c r="X8" s="31"/>
    </row>
    <row r="9" spans="1:24">
      <c r="A9" s="31"/>
      <c r="B9" s="31"/>
      <c r="C9" s="31"/>
      <c r="D9" s="31"/>
      <c r="E9" s="31"/>
      <c r="F9" s="31"/>
      <c r="G9" s="31"/>
      <c r="H9" s="31"/>
      <c r="I9" s="31"/>
      <c r="J9" s="31"/>
      <c r="K9" s="31"/>
      <c r="L9" s="31"/>
      <c r="M9" s="31"/>
      <c r="N9" s="31"/>
      <c r="O9" s="31"/>
      <c r="P9" s="31"/>
      <c r="Q9" s="31"/>
      <c r="R9" s="31"/>
      <c r="S9" s="31"/>
      <c r="T9" s="31"/>
      <c r="U9" s="31"/>
      <c r="V9" s="31"/>
      <c r="W9" s="31"/>
      <c r="X9" s="31"/>
    </row>
    <row r="10" spans="1:24" ht="16.5">
      <c r="A10" s="31"/>
      <c r="B10" s="221"/>
      <c r="C10" s="31"/>
      <c r="D10" s="31"/>
      <c r="E10" s="31"/>
      <c r="F10" s="31"/>
      <c r="G10" s="31"/>
      <c r="H10" s="31"/>
      <c r="I10" s="31"/>
      <c r="J10" s="31"/>
      <c r="K10" s="31"/>
      <c r="L10" s="31"/>
      <c r="M10" s="31"/>
      <c r="N10" s="31"/>
      <c r="O10" s="31"/>
      <c r="P10" s="31"/>
      <c r="Q10" s="31"/>
      <c r="R10" s="31"/>
      <c r="S10" s="31"/>
      <c r="T10" s="31"/>
      <c r="U10" s="31"/>
      <c r="V10" s="31"/>
      <c r="W10" s="31"/>
      <c r="X10" s="31"/>
    </row>
    <row r="11" spans="1:24">
      <c r="A11" s="31"/>
      <c r="B11" s="31"/>
      <c r="C11" s="31"/>
      <c r="D11" s="31"/>
      <c r="E11" s="31"/>
      <c r="F11" s="31"/>
      <c r="G11" s="31"/>
      <c r="H11" s="31"/>
      <c r="I11" s="31"/>
      <c r="J11" s="31"/>
      <c r="K11" s="31"/>
      <c r="L11" s="31"/>
      <c r="M11" s="31"/>
      <c r="N11" s="31"/>
      <c r="O11" s="31"/>
      <c r="P11" s="31"/>
      <c r="Q11" s="31"/>
      <c r="R11" s="31"/>
      <c r="S11" s="31"/>
      <c r="T11" s="31"/>
      <c r="U11" s="31"/>
      <c r="V11" s="31"/>
      <c r="W11" s="31"/>
      <c r="X11" s="31"/>
    </row>
    <row r="12" spans="1:24">
      <c r="A12" s="31"/>
      <c r="B12" s="31"/>
      <c r="C12" s="31"/>
      <c r="D12" s="31"/>
      <c r="E12" s="31"/>
      <c r="F12" s="31"/>
      <c r="G12" s="31"/>
      <c r="H12" s="31"/>
      <c r="I12" s="31"/>
      <c r="J12" s="31"/>
      <c r="K12" s="31"/>
      <c r="L12" s="31"/>
      <c r="M12" s="31"/>
      <c r="N12" s="31"/>
      <c r="O12" s="31"/>
      <c r="P12" s="31"/>
      <c r="Q12" s="31"/>
      <c r="R12" s="31"/>
      <c r="S12" s="31"/>
      <c r="T12" s="31"/>
      <c r="U12" s="31"/>
      <c r="V12" s="31"/>
      <c r="W12" s="31"/>
      <c r="X12" s="31"/>
    </row>
    <row r="13" spans="1:24">
      <c r="A13" s="31"/>
      <c r="B13" s="31"/>
      <c r="C13" s="31"/>
      <c r="D13" s="31"/>
      <c r="E13" s="31"/>
      <c r="F13" s="31"/>
      <c r="G13" s="31"/>
      <c r="H13" s="31"/>
      <c r="I13" s="31"/>
      <c r="J13" s="31"/>
      <c r="K13" s="31"/>
      <c r="L13" s="31"/>
      <c r="M13" s="31"/>
      <c r="N13" s="31"/>
      <c r="O13" s="31"/>
      <c r="P13" s="31"/>
      <c r="Q13" s="31"/>
      <c r="R13" s="31"/>
      <c r="S13" s="31"/>
      <c r="T13" s="31"/>
      <c r="U13" s="31"/>
      <c r="V13" s="31"/>
      <c r="W13" s="31"/>
      <c r="X13" s="31"/>
    </row>
    <row r="14" spans="1:24">
      <c r="A14" s="31"/>
      <c r="B14" s="31"/>
      <c r="C14" s="31"/>
      <c r="D14" s="31"/>
      <c r="E14" s="31"/>
      <c r="F14" s="31"/>
      <c r="G14" s="31"/>
      <c r="H14" s="31"/>
      <c r="I14" s="31"/>
      <c r="J14" s="31"/>
      <c r="K14" s="31"/>
      <c r="L14" s="31"/>
      <c r="M14" s="31"/>
      <c r="N14" s="31"/>
      <c r="O14" s="31"/>
      <c r="P14" s="31"/>
      <c r="Q14" s="31"/>
      <c r="R14" s="31"/>
      <c r="S14" s="31"/>
      <c r="T14" s="31"/>
      <c r="U14" s="31"/>
      <c r="V14" s="31"/>
      <c r="W14" s="31"/>
      <c r="X14" s="31"/>
    </row>
    <row r="15" spans="1:24">
      <c r="A15" s="31"/>
      <c r="B15" s="31"/>
      <c r="C15" s="31"/>
      <c r="D15" s="31"/>
      <c r="E15" s="31"/>
      <c r="F15" s="31"/>
      <c r="G15" s="31"/>
      <c r="H15" s="31"/>
      <c r="I15" s="31"/>
      <c r="J15" s="31"/>
      <c r="K15" s="31"/>
      <c r="L15" s="31"/>
      <c r="M15" s="31"/>
      <c r="N15" s="31"/>
      <c r="O15" s="31"/>
      <c r="P15" s="31"/>
      <c r="Q15" s="31"/>
      <c r="R15" s="31"/>
      <c r="S15" s="31"/>
      <c r="T15" s="31"/>
      <c r="U15" s="31"/>
      <c r="V15" s="31"/>
      <c r="W15" s="31"/>
      <c r="X15" s="31"/>
    </row>
    <row r="16" spans="1:24">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ht="15.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15.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5.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5.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ht="15.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ht="15.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ht="15.7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ht="15.7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ht="15.7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15.7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15.7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15.75" customHeight="1">
      <c r="A33" s="31"/>
      <c r="E33" s="31"/>
      <c r="F33" s="31"/>
      <c r="G33" s="31"/>
      <c r="H33" s="31"/>
      <c r="I33" s="31"/>
      <c r="J33" s="31"/>
      <c r="K33" s="31"/>
      <c r="L33" s="31"/>
      <c r="M33" s="31"/>
      <c r="N33" s="31"/>
      <c r="O33" s="31"/>
      <c r="P33" s="31"/>
      <c r="Q33" s="31"/>
      <c r="R33" s="31"/>
      <c r="S33" s="31"/>
      <c r="T33" s="31"/>
      <c r="U33" s="31"/>
      <c r="V33" s="31"/>
      <c r="W33" s="31"/>
      <c r="X33" s="31"/>
    </row>
    <row r="34" spans="1:24" ht="15.75" customHeight="1">
      <c r="A34" s="31"/>
      <c r="B34" s="1" t="s">
        <v>413</v>
      </c>
      <c r="E34" s="31"/>
      <c r="F34" s="31"/>
      <c r="G34" s="31"/>
      <c r="H34" s="31"/>
      <c r="I34" s="31"/>
      <c r="J34" s="31"/>
      <c r="K34" s="31"/>
      <c r="L34" s="31"/>
      <c r="M34" s="31"/>
      <c r="N34" s="31"/>
      <c r="O34" s="31"/>
      <c r="P34" s="31"/>
      <c r="Q34" s="31"/>
      <c r="R34" s="31"/>
      <c r="S34" s="31"/>
      <c r="T34" s="31"/>
      <c r="U34" s="31"/>
      <c r="V34" s="31"/>
      <c r="W34" s="31"/>
      <c r="X34" s="31"/>
    </row>
    <row r="35" spans="1:24" ht="15.75" customHeight="1">
      <c r="A35" s="31"/>
      <c r="B35" s="1" t="s">
        <v>414</v>
      </c>
    </row>
    <row r="36" spans="1:24" ht="15.75" customHeight="1">
      <c r="A36" s="31"/>
    </row>
    <row r="37" spans="1:24" ht="15.75" customHeight="1">
      <c r="A37" s="31"/>
    </row>
    <row r="38" spans="1:24" ht="15.75" customHeight="1">
      <c r="A38" s="31"/>
    </row>
    <row r="39" spans="1:24" ht="15.75" customHeight="1">
      <c r="A39" s="31"/>
    </row>
    <row r="40" spans="1:24" ht="15.75" customHeight="1">
      <c r="A40" s="31"/>
    </row>
    <row r="41" spans="1:24" ht="15.75" customHeight="1">
      <c r="A41" s="31"/>
    </row>
    <row r="42" spans="1:24" ht="15.75" customHeight="1">
      <c r="A42" s="31"/>
    </row>
    <row r="43" spans="1:24" ht="15.75" customHeight="1">
      <c r="A43" s="31"/>
    </row>
    <row r="44" spans="1:24" ht="15.75" customHeight="1">
      <c r="A44" s="31"/>
    </row>
    <row r="45" spans="1:24" ht="15.75" customHeight="1">
      <c r="A45" s="31"/>
    </row>
    <row r="46" spans="1:24" ht="15.75" customHeight="1">
      <c r="A46" s="31"/>
    </row>
    <row r="47" spans="1:24" ht="15.75" customHeight="1">
      <c r="A47" s="31"/>
    </row>
    <row r="48" spans="1:24" ht="15.75" customHeight="1">
      <c r="A48" s="31"/>
    </row>
    <row r="49" spans="1:1" ht="15.75" customHeight="1">
      <c r="A49" s="31"/>
    </row>
    <row r="50" spans="1:1" ht="15.75" customHeight="1">
      <c r="A50" s="31"/>
    </row>
    <row r="51" spans="1:1" ht="15.75" customHeight="1">
      <c r="A51" s="31"/>
    </row>
    <row r="52" spans="1:1" ht="15.75" customHeight="1">
      <c r="A52" s="31"/>
    </row>
    <row r="53" spans="1:1" ht="15.75" customHeight="1">
      <c r="A53" s="31"/>
    </row>
    <row r="54" spans="1:1" ht="15.75" customHeight="1">
      <c r="A54" s="31"/>
    </row>
    <row r="55" spans="1:1" ht="15.75" customHeight="1">
      <c r="A55" s="31"/>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c r="A1" s="31"/>
      <c r="B1" s="460" t="s">
        <v>526</v>
      </c>
      <c r="C1" s="378"/>
      <c r="D1" s="378"/>
      <c r="E1" s="31"/>
      <c r="F1" s="31"/>
      <c r="G1" s="31"/>
      <c r="H1" s="31"/>
      <c r="I1" s="31"/>
      <c r="J1" s="31"/>
      <c r="K1" s="31"/>
      <c r="L1" s="31"/>
      <c r="M1" s="31"/>
      <c r="N1" s="31"/>
      <c r="O1" s="31"/>
      <c r="P1" s="31"/>
      <c r="Q1" s="31"/>
      <c r="R1" s="31"/>
      <c r="S1" s="31"/>
      <c r="T1" s="31"/>
      <c r="U1" s="31"/>
    </row>
    <row r="2" spans="1:26">
      <c r="A2" s="31"/>
      <c r="B2" s="31"/>
      <c r="C2" s="31"/>
      <c r="D2" s="31"/>
      <c r="E2" s="31"/>
      <c r="F2" s="31"/>
      <c r="G2" s="31"/>
      <c r="H2" s="31"/>
      <c r="I2" s="31"/>
      <c r="J2" s="31"/>
      <c r="K2" s="31"/>
      <c r="L2" s="31"/>
      <c r="M2" s="31"/>
      <c r="N2" s="31"/>
      <c r="O2" s="31"/>
      <c r="P2" s="31"/>
      <c r="Q2" s="31"/>
      <c r="R2" s="31"/>
      <c r="S2" s="31"/>
      <c r="T2" s="31"/>
      <c r="U2" s="31"/>
    </row>
    <row r="3" spans="1:26" ht="30">
      <c r="A3" s="31"/>
      <c r="B3" s="222"/>
      <c r="C3" s="223" t="s">
        <v>527</v>
      </c>
      <c r="D3" s="223" t="s">
        <v>528</v>
      </c>
      <c r="E3" s="31"/>
      <c r="F3" s="31"/>
      <c r="G3" s="31"/>
      <c r="H3" s="31"/>
      <c r="I3" s="31"/>
      <c r="J3" s="31"/>
      <c r="K3" s="31"/>
      <c r="L3" s="31"/>
      <c r="M3" s="31"/>
      <c r="N3" s="31"/>
      <c r="O3" s="31"/>
      <c r="P3" s="31"/>
      <c r="Q3" s="31"/>
      <c r="R3" s="31"/>
      <c r="S3" s="31"/>
      <c r="T3" s="31"/>
      <c r="U3" s="31"/>
    </row>
    <row r="4" spans="1:26" ht="33.75">
      <c r="A4" s="224" t="s">
        <v>529</v>
      </c>
      <c r="B4" s="225" t="s">
        <v>530</v>
      </c>
      <c r="C4" s="226" t="s">
        <v>531</v>
      </c>
      <c r="D4" s="227" t="s">
        <v>532</v>
      </c>
      <c r="E4" s="31"/>
      <c r="F4" s="31"/>
      <c r="G4" s="31"/>
      <c r="H4" s="31"/>
      <c r="I4" s="31"/>
      <c r="J4" s="31"/>
      <c r="K4" s="31"/>
      <c r="L4" s="31"/>
      <c r="M4" s="31"/>
      <c r="N4" s="31"/>
      <c r="O4" s="31"/>
      <c r="P4" s="31"/>
      <c r="Q4" s="31"/>
      <c r="R4" s="31"/>
      <c r="S4" s="31"/>
      <c r="T4" s="31"/>
      <c r="U4" s="31"/>
    </row>
    <row r="5" spans="1:26" ht="67.5">
      <c r="A5" s="224" t="s">
        <v>486</v>
      </c>
      <c r="B5" s="228" t="s">
        <v>533</v>
      </c>
      <c r="C5" s="229" t="s">
        <v>534</v>
      </c>
      <c r="D5" s="230" t="s">
        <v>535</v>
      </c>
      <c r="E5" s="31"/>
      <c r="F5" s="31"/>
      <c r="G5" s="31"/>
      <c r="H5" s="31"/>
      <c r="I5" s="31"/>
      <c r="J5" s="31"/>
      <c r="K5" s="31"/>
      <c r="L5" s="31"/>
      <c r="M5" s="31"/>
      <c r="N5" s="31"/>
      <c r="O5" s="31"/>
      <c r="P5" s="31"/>
      <c r="Q5" s="31"/>
      <c r="R5" s="31"/>
      <c r="S5" s="31"/>
      <c r="T5" s="31"/>
      <c r="U5" s="31"/>
    </row>
    <row r="6" spans="1:26" ht="67.5">
      <c r="A6" s="224" t="s">
        <v>176</v>
      </c>
      <c r="B6" s="231" t="s">
        <v>536</v>
      </c>
      <c r="C6" s="229" t="s">
        <v>537</v>
      </c>
      <c r="D6" s="230" t="s">
        <v>538</v>
      </c>
      <c r="E6" s="31"/>
      <c r="F6" s="31"/>
      <c r="G6" s="31"/>
      <c r="H6" s="31"/>
      <c r="I6" s="31"/>
      <c r="J6" s="31"/>
      <c r="K6" s="31"/>
      <c r="L6" s="31"/>
      <c r="M6" s="31"/>
      <c r="N6" s="31"/>
      <c r="O6" s="31"/>
      <c r="P6" s="31"/>
      <c r="Q6" s="31"/>
      <c r="R6" s="31"/>
      <c r="S6" s="31"/>
      <c r="T6" s="31"/>
      <c r="U6" s="31"/>
    </row>
    <row r="7" spans="1:26" ht="101.25">
      <c r="A7" s="224" t="s">
        <v>539</v>
      </c>
      <c r="B7" s="232" t="s">
        <v>540</v>
      </c>
      <c r="C7" s="229" t="s">
        <v>541</v>
      </c>
      <c r="D7" s="230" t="s">
        <v>542</v>
      </c>
      <c r="E7" s="31"/>
      <c r="F7" s="31"/>
      <c r="G7" s="31"/>
      <c r="H7" s="31"/>
      <c r="I7" s="31"/>
      <c r="J7" s="31"/>
      <c r="K7" s="31"/>
      <c r="L7" s="31"/>
      <c r="M7" s="31"/>
      <c r="N7" s="31"/>
      <c r="O7" s="31"/>
      <c r="P7" s="31"/>
      <c r="Q7" s="31"/>
      <c r="R7" s="31"/>
      <c r="S7" s="31"/>
      <c r="T7" s="31"/>
      <c r="U7" s="31"/>
    </row>
    <row r="8" spans="1:26" ht="67.5">
      <c r="A8" s="224" t="s">
        <v>543</v>
      </c>
      <c r="B8" s="233" t="s">
        <v>544</v>
      </c>
      <c r="C8" s="229" t="s">
        <v>545</v>
      </c>
      <c r="D8" s="230" t="s">
        <v>546</v>
      </c>
      <c r="E8" s="31"/>
      <c r="F8" s="31"/>
      <c r="G8" s="31"/>
      <c r="H8" s="31"/>
      <c r="I8" s="31"/>
      <c r="J8" s="31"/>
      <c r="K8" s="31"/>
      <c r="L8" s="31"/>
      <c r="M8" s="31"/>
      <c r="N8" s="31"/>
      <c r="O8" s="31"/>
      <c r="P8" s="31"/>
      <c r="Q8" s="31"/>
      <c r="R8" s="31"/>
      <c r="S8" s="31"/>
      <c r="T8" s="31"/>
      <c r="U8" s="31"/>
    </row>
    <row r="9" spans="1:26" ht="20.25">
      <c r="A9" s="31"/>
      <c r="B9" s="31"/>
      <c r="C9" s="234"/>
      <c r="D9" s="234"/>
      <c r="E9" s="31"/>
      <c r="F9" s="31"/>
      <c r="G9" s="31"/>
      <c r="H9" s="31"/>
      <c r="I9" s="31"/>
      <c r="J9" s="31"/>
      <c r="K9" s="31"/>
      <c r="L9" s="31"/>
      <c r="M9" s="31"/>
      <c r="N9" s="31"/>
      <c r="O9" s="31"/>
      <c r="P9" s="31"/>
      <c r="Q9" s="31"/>
      <c r="R9" s="31"/>
      <c r="S9" s="31"/>
      <c r="T9" s="31"/>
      <c r="U9" s="31"/>
      <c r="V9" s="1"/>
      <c r="W9" s="1"/>
      <c r="X9" s="1"/>
      <c r="Y9" s="1"/>
      <c r="Z9" s="1"/>
    </row>
    <row r="10" spans="1:26" ht="20.25">
      <c r="A10" s="31"/>
      <c r="B10" s="1"/>
      <c r="C10" s="235"/>
      <c r="D10" s="235"/>
      <c r="E10" s="1"/>
      <c r="F10" s="1"/>
      <c r="G10" s="1"/>
      <c r="H10" s="1"/>
      <c r="I10" s="1"/>
      <c r="J10" s="1"/>
      <c r="K10" s="1"/>
      <c r="L10" s="1"/>
      <c r="M10" s="1"/>
      <c r="N10" s="1"/>
      <c r="O10" s="1"/>
      <c r="P10" s="1"/>
      <c r="Q10" s="1"/>
      <c r="R10" s="1"/>
      <c r="S10" s="1"/>
      <c r="T10" s="1"/>
      <c r="U10" s="1"/>
      <c r="V10" s="1"/>
      <c r="W10" s="1"/>
      <c r="X10" s="1"/>
      <c r="Y10" s="1"/>
      <c r="Z10" s="1"/>
    </row>
    <row r="11" spans="1:26">
      <c r="A11" s="31"/>
      <c r="B11" s="31" t="s">
        <v>547</v>
      </c>
      <c r="C11" s="31" t="s">
        <v>220</v>
      </c>
      <c r="D11" s="31" t="s">
        <v>367</v>
      </c>
      <c r="E11" s="1"/>
      <c r="F11" s="1"/>
      <c r="G11" s="1"/>
      <c r="H11" s="1"/>
      <c r="I11" s="1"/>
      <c r="J11" s="1"/>
      <c r="K11" s="1"/>
      <c r="L11" s="1"/>
      <c r="M11" s="1"/>
      <c r="N11" s="1"/>
      <c r="O11" s="1"/>
      <c r="P11" s="1"/>
      <c r="Q11" s="1"/>
      <c r="R11" s="1"/>
      <c r="S11" s="1"/>
      <c r="T11" s="1"/>
      <c r="U11" s="1"/>
      <c r="V11" s="1"/>
      <c r="W11" s="1"/>
      <c r="X11" s="1"/>
      <c r="Y11" s="1"/>
      <c r="Z11" s="1"/>
    </row>
    <row r="12" spans="1:26">
      <c r="A12" s="31"/>
      <c r="B12" s="31" t="s">
        <v>548</v>
      </c>
      <c r="C12" s="31" t="s">
        <v>485</v>
      </c>
      <c r="D12" s="31" t="s">
        <v>509</v>
      </c>
      <c r="E12" s="1"/>
      <c r="F12" s="1"/>
      <c r="G12" s="1"/>
      <c r="H12" s="1"/>
      <c r="I12" s="1"/>
      <c r="J12" s="1"/>
      <c r="K12" s="1"/>
      <c r="L12" s="1"/>
      <c r="M12" s="1"/>
      <c r="N12" s="1"/>
      <c r="O12" s="1"/>
      <c r="P12" s="1"/>
      <c r="Q12" s="1"/>
      <c r="R12" s="1"/>
      <c r="S12" s="1"/>
      <c r="T12" s="1"/>
      <c r="U12" s="1"/>
      <c r="V12" s="1"/>
      <c r="W12" s="1"/>
      <c r="X12" s="1"/>
      <c r="Y12" s="1"/>
      <c r="Z12" s="1"/>
    </row>
    <row r="13" spans="1:26">
      <c r="A13" s="31"/>
      <c r="B13" s="31"/>
      <c r="C13" s="31" t="s">
        <v>249</v>
      </c>
      <c r="D13" s="31" t="s">
        <v>101</v>
      </c>
      <c r="E13" s="1"/>
      <c r="F13" s="1"/>
      <c r="G13" s="1"/>
      <c r="H13" s="1"/>
      <c r="I13" s="1"/>
      <c r="J13" s="1"/>
      <c r="K13" s="1"/>
      <c r="L13" s="1"/>
      <c r="M13" s="1"/>
      <c r="N13" s="1"/>
      <c r="O13" s="1"/>
      <c r="P13" s="1"/>
      <c r="Q13" s="1"/>
      <c r="R13" s="1"/>
      <c r="S13" s="1"/>
      <c r="T13" s="1"/>
      <c r="U13" s="1"/>
      <c r="V13" s="1"/>
      <c r="W13" s="1"/>
      <c r="X13" s="1"/>
      <c r="Y13" s="1"/>
      <c r="Z13" s="1"/>
    </row>
    <row r="14" spans="1:26">
      <c r="A14" s="31"/>
      <c r="B14" s="31"/>
      <c r="C14" s="31" t="s">
        <v>175</v>
      </c>
      <c r="D14" s="31" t="s">
        <v>549</v>
      </c>
      <c r="E14" s="1"/>
      <c r="F14" s="1"/>
      <c r="G14" s="1"/>
      <c r="H14" s="1"/>
      <c r="I14" s="1"/>
      <c r="J14" s="1"/>
      <c r="K14" s="1"/>
      <c r="L14" s="1"/>
      <c r="M14" s="1"/>
      <c r="N14" s="1"/>
      <c r="O14" s="1"/>
      <c r="P14" s="1"/>
      <c r="Q14" s="1"/>
      <c r="R14" s="1"/>
      <c r="S14" s="1"/>
      <c r="T14" s="1"/>
      <c r="U14" s="1"/>
      <c r="V14" s="1"/>
      <c r="W14" s="1"/>
      <c r="X14" s="1"/>
      <c r="Y14" s="1"/>
      <c r="Z14" s="1"/>
    </row>
    <row r="15" spans="1:26">
      <c r="A15" s="31"/>
      <c r="B15" s="31"/>
      <c r="C15" s="31" t="s">
        <v>550</v>
      </c>
      <c r="D15" s="31" t="s">
        <v>551</v>
      </c>
      <c r="E15" s="1"/>
      <c r="F15" s="1"/>
      <c r="G15" s="1"/>
      <c r="H15" s="1"/>
      <c r="I15" s="1"/>
      <c r="J15" s="1"/>
      <c r="K15" s="1"/>
      <c r="L15" s="1"/>
      <c r="M15" s="1"/>
      <c r="N15" s="1"/>
      <c r="O15" s="1"/>
      <c r="P15" s="1"/>
      <c r="Q15" s="1"/>
      <c r="R15" s="1"/>
      <c r="S15" s="1"/>
      <c r="T15" s="1"/>
      <c r="U15" s="1"/>
      <c r="V15" s="1"/>
      <c r="W15" s="1"/>
      <c r="X15" s="1"/>
      <c r="Y15" s="1"/>
      <c r="Z15" s="1"/>
    </row>
    <row r="16" spans="1:26" ht="20.25">
      <c r="A16" s="31"/>
      <c r="B16" s="1"/>
      <c r="C16" s="235"/>
      <c r="D16" s="235"/>
      <c r="E16" s="1"/>
      <c r="F16" s="1"/>
      <c r="G16" s="1"/>
      <c r="H16" s="1"/>
      <c r="I16" s="1"/>
      <c r="J16" s="1"/>
      <c r="K16" s="1"/>
      <c r="L16" s="1"/>
      <c r="M16" s="1"/>
      <c r="N16" s="1"/>
      <c r="O16" s="1"/>
      <c r="P16" s="1"/>
      <c r="Q16" s="1"/>
      <c r="R16" s="1"/>
      <c r="S16" s="1"/>
      <c r="T16" s="1"/>
      <c r="U16" s="1"/>
      <c r="V16" s="1"/>
      <c r="W16" s="1"/>
      <c r="X16" s="1"/>
      <c r="Y16" s="1"/>
      <c r="Z16" s="1"/>
    </row>
    <row r="17" spans="1:26" ht="20.25">
      <c r="A17" s="31"/>
      <c r="B17" s="1"/>
      <c r="C17" s="235"/>
      <c r="D17" s="235"/>
      <c r="E17" s="1"/>
      <c r="F17" s="1"/>
      <c r="G17" s="1"/>
      <c r="H17" s="1"/>
      <c r="I17" s="1"/>
      <c r="J17" s="1"/>
      <c r="K17" s="1"/>
      <c r="L17" s="1"/>
      <c r="M17" s="1"/>
      <c r="N17" s="1"/>
      <c r="O17" s="1"/>
      <c r="P17" s="1"/>
      <c r="Q17" s="1"/>
      <c r="R17" s="1"/>
      <c r="S17" s="1"/>
      <c r="T17" s="1"/>
      <c r="U17" s="1"/>
      <c r="V17" s="1"/>
      <c r="W17" s="1"/>
      <c r="X17" s="1"/>
      <c r="Y17" s="1"/>
      <c r="Z17" s="1"/>
    </row>
    <row r="18" spans="1:26" ht="20.25">
      <c r="A18" s="31"/>
      <c r="B18" s="1"/>
      <c r="C18" s="235"/>
      <c r="D18" s="235"/>
      <c r="E18" s="1"/>
      <c r="F18" s="1"/>
      <c r="G18" s="1"/>
      <c r="H18" s="1"/>
      <c r="I18" s="1"/>
      <c r="J18" s="1"/>
      <c r="K18" s="1"/>
      <c r="L18" s="1"/>
      <c r="M18" s="1"/>
      <c r="N18" s="1"/>
      <c r="O18" s="1"/>
      <c r="P18" s="1"/>
      <c r="Q18" s="1"/>
      <c r="R18" s="1"/>
      <c r="S18" s="1"/>
      <c r="T18" s="1"/>
      <c r="U18" s="1"/>
      <c r="V18" s="1"/>
      <c r="W18" s="1"/>
      <c r="X18" s="1"/>
      <c r="Y18" s="1"/>
      <c r="Z18" s="1"/>
    </row>
    <row r="19" spans="1:26" ht="20.25">
      <c r="A19" s="224"/>
      <c r="B19" s="236"/>
      <c r="C19" s="237"/>
      <c r="D19" s="237"/>
    </row>
    <row r="20" spans="1:26" ht="20.25">
      <c r="A20" s="224"/>
      <c r="B20" s="236"/>
      <c r="C20" s="237"/>
      <c r="D20" s="237"/>
    </row>
    <row r="21" spans="1:26" ht="15.75" customHeight="1">
      <c r="A21" s="224"/>
      <c r="B21" s="236"/>
      <c r="C21" s="237"/>
      <c r="D21" s="237"/>
    </row>
    <row r="22" spans="1:26" ht="15.75" customHeight="1">
      <c r="A22" s="224"/>
      <c r="B22" s="236"/>
      <c r="C22" s="237"/>
      <c r="D22" s="237"/>
    </row>
    <row r="23" spans="1:26" ht="15.75" customHeight="1">
      <c r="A23" s="224"/>
      <c r="B23" s="236"/>
      <c r="C23" s="237"/>
      <c r="D23" s="237"/>
    </row>
    <row r="24" spans="1:26" ht="15.75" customHeight="1">
      <c r="A24" s="224"/>
      <c r="B24" s="236"/>
      <c r="C24" s="237"/>
      <c r="D24" s="237"/>
    </row>
    <row r="25" spans="1:26" ht="15.75" customHeight="1">
      <c r="A25" s="224"/>
      <c r="B25" s="236"/>
      <c r="C25" s="237"/>
      <c r="D25" s="237"/>
    </row>
    <row r="26" spans="1:26" ht="15.75" customHeight="1">
      <c r="A26" s="224"/>
      <c r="B26" s="236"/>
      <c r="C26" s="237"/>
      <c r="D26" s="237"/>
    </row>
    <row r="27" spans="1:26" ht="15.75" customHeight="1">
      <c r="A27" s="224"/>
      <c r="B27" s="236"/>
      <c r="C27" s="237"/>
      <c r="D27" s="237"/>
    </row>
    <row r="28" spans="1:26" ht="15.75" customHeight="1">
      <c r="A28" s="224"/>
      <c r="B28" s="236"/>
      <c r="C28" s="237"/>
      <c r="D28" s="237"/>
    </row>
    <row r="29" spans="1:26" ht="15.75" customHeight="1">
      <c r="A29" s="224"/>
      <c r="B29" s="236"/>
      <c r="C29" s="237"/>
      <c r="D29" s="237"/>
    </row>
    <row r="30" spans="1:26" ht="15.75" customHeight="1">
      <c r="A30" s="224"/>
      <c r="B30" s="236"/>
      <c r="C30" s="237"/>
      <c r="D30" s="237"/>
    </row>
    <row r="31" spans="1:26" ht="15.75" customHeight="1">
      <c r="A31" s="224"/>
      <c r="B31" s="236"/>
      <c r="C31" s="237"/>
      <c r="D31" s="237"/>
    </row>
    <row r="32" spans="1:26" ht="15.75" customHeight="1">
      <c r="A32" s="224"/>
      <c r="B32" s="236"/>
      <c r="C32" s="237"/>
      <c r="D32" s="237"/>
    </row>
    <row r="33" spans="1:4" ht="15.75" customHeight="1">
      <c r="A33" s="224"/>
      <c r="B33" s="236"/>
      <c r="C33" s="237"/>
      <c r="D33" s="237"/>
    </row>
    <row r="34" spans="1:4" ht="15.75" customHeight="1">
      <c r="A34" s="224"/>
      <c r="B34" s="236"/>
      <c r="C34" s="237"/>
      <c r="D34" s="237"/>
    </row>
    <row r="35" spans="1:4" ht="15.75" customHeight="1">
      <c r="A35" s="224"/>
      <c r="B35" s="236"/>
      <c r="C35" s="237"/>
      <c r="D35" s="237"/>
    </row>
    <row r="36" spans="1:4" ht="15.75" customHeight="1">
      <c r="A36" s="224"/>
      <c r="B36" s="236"/>
      <c r="C36" s="237"/>
      <c r="D36" s="237"/>
    </row>
    <row r="37" spans="1:4" ht="15.75" customHeight="1">
      <c r="A37" s="224"/>
      <c r="B37" s="236"/>
      <c r="C37" s="237"/>
      <c r="D37" s="237"/>
    </row>
    <row r="38" spans="1:4" ht="15.75" customHeight="1">
      <c r="A38" s="224"/>
      <c r="B38" s="236"/>
      <c r="C38" s="237"/>
      <c r="D38" s="237"/>
    </row>
    <row r="39" spans="1:4" ht="15.75" customHeight="1">
      <c r="A39" s="224"/>
      <c r="B39" s="236"/>
      <c r="C39" s="237"/>
      <c r="D39" s="237"/>
    </row>
    <row r="40" spans="1:4" ht="15.75" customHeight="1">
      <c r="A40" s="224"/>
      <c r="B40" s="236"/>
      <c r="C40" s="237"/>
      <c r="D40" s="237"/>
    </row>
    <row r="41" spans="1:4" ht="15.75" customHeight="1">
      <c r="A41" s="224"/>
      <c r="B41" s="236"/>
      <c r="C41" s="237"/>
      <c r="D41" s="237"/>
    </row>
    <row r="42" spans="1:4" ht="15.75" customHeight="1">
      <c r="A42" s="224"/>
      <c r="B42" s="236"/>
      <c r="C42" s="237"/>
      <c r="D42" s="237"/>
    </row>
    <row r="43" spans="1:4" ht="15.75" customHeight="1">
      <c r="A43" s="224"/>
      <c r="B43" s="236"/>
      <c r="C43" s="237"/>
      <c r="D43" s="237"/>
    </row>
    <row r="44" spans="1:4" ht="15.75" customHeight="1">
      <c r="A44" s="224"/>
      <c r="B44" s="236"/>
      <c r="C44" s="237"/>
      <c r="D44" s="237"/>
    </row>
    <row r="45" spans="1:4" ht="15.75" customHeight="1">
      <c r="A45" s="224"/>
      <c r="B45" s="236"/>
      <c r="C45" s="237"/>
      <c r="D45" s="237"/>
    </row>
    <row r="46" spans="1:4" ht="15.75" customHeight="1">
      <c r="A46" s="224"/>
      <c r="B46" s="236"/>
      <c r="C46" s="237"/>
      <c r="D46" s="237"/>
    </row>
    <row r="47" spans="1:4" ht="15.75" customHeight="1">
      <c r="A47" s="224"/>
      <c r="B47" s="236"/>
      <c r="C47" s="237"/>
      <c r="D47" s="237"/>
    </row>
    <row r="48" spans="1:4" ht="15.75" customHeight="1">
      <c r="A48" s="224"/>
      <c r="B48" s="236"/>
      <c r="C48" s="237"/>
      <c r="D48" s="237"/>
    </row>
    <row r="49" spans="1:4" ht="15.75" customHeight="1">
      <c r="A49" s="224"/>
      <c r="B49" s="236"/>
      <c r="C49" s="237"/>
      <c r="D49" s="237"/>
    </row>
    <row r="50" spans="1:4" ht="15.75" customHeight="1">
      <c r="A50" s="224"/>
      <c r="B50" s="236"/>
      <c r="C50" s="237"/>
      <c r="D50" s="237"/>
    </row>
    <row r="51" spans="1:4" ht="15.75" customHeight="1">
      <c r="A51" s="224"/>
      <c r="B51" s="236"/>
      <c r="C51" s="237"/>
      <c r="D51" s="237"/>
    </row>
    <row r="52" spans="1:4" ht="15.75" customHeight="1">
      <c r="A52" s="224"/>
      <c r="B52" s="236"/>
      <c r="C52" s="237"/>
      <c r="D52" s="237"/>
    </row>
    <row r="53" spans="1:4" ht="15.75" customHeight="1">
      <c r="A53" s="224"/>
      <c r="B53" s="236"/>
      <c r="C53" s="237"/>
      <c r="D53" s="237"/>
    </row>
    <row r="54" spans="1:4" ht="15.75" customHeight="1">
      <c r="A54" s="224"/>
      <c r="B54" s="236"/>
      <c r="C54" s="237"/>
      <c r="D54" s="237"/>
    </row>
    <row r="55" spans="1:4" ht="15.75" customHeight="1">
      <c r="A55" s="224"/>
      <c r="B55" s="236"/>
      <c r="C55" s="237"/>
      <c r="D55" s="237"/>
    </row>
    <row r="56" spans="1:4" ht="15.75" customHeight="1">
      <c r="A56" s="224"/>
      <c r="B56" s="236"/>
      <c r="C56" s="237"/>
      <c r="D56" s="237"/>
    </row>
    <row r="57" spans="1:4" ht="15.75" customHeight="1">
      <c r="A57" s="224"/>
      <c r="B57" s="236"/>
      <c r="C57" s="237"/>
      <c r="D57" s="237"/>
    </row>
    <row r="58" spans="1:4" ht="15.75" customHeight="1">
      <c r="A58" s="224"/>
      <c r="B58" s="236"/>
      <c r="C58" s="237"/>
      <c r="D58" s="237"/>
    </row>
    <row r="59" spans="1:4" ht="15.75" customHeight="1">
      <c r="A59" s="224"/>
      <c r="B59" s="236"/>
      <c r="C59" s="237"/>
      <c r="D59" s="237"/>
    </row>
    <row r="60" spans="1:4" ht="15.75" customHeight="1">
      <c r="A60" s="224"/>
      <c r="B60" s="236"/>
      <c r="C60" s="237"/>
      <c r="D60" s="237"/>
    </row>
    <row r="61" spans="1:4" ht="15.75" customHeight="1">
      <c r="A61" s="224"/>
      <c r="B61" s="236"/>
      <c r="C61" s="237"/>
      <c r="D61" s="237"/>
    </row>
    <row r="62" spans="1:4" ht="15.75" customHeight="1">
      <c r="A62" s="224"/>
      <c r="B62" s="236"/>
      <c r="C62" s="237"/>
      <c r="D62" s="237"/>
    </row>
    <row r="63" spans="1:4" ht="15.75" customHeight="1">
      <c r="A63" s="224"/>
      <c r="B63" s="236"/>
      <c r="C63" s="237"/>
      <c r="D63" s="237"/>
    </row>
    <row r="64" spans="1:4" ht="15.75" customHeight="1">
      <c r="A64" s="224"/>
      <c r="B64" s="236"/>
      <c r="C64" s="237"/>
      <c r="D64" s="237"/>
    </row>
    <row r="65" spans="1:4" ht="15.75" customHeight="1">
      <c r="A65" s="224"/>
      <c r="B65" s="236"/>
      <c r="C65" s="237"/>
      <c r="D65" s="237"/>
    </row>
    <row r="66" spans="1:4" ht="15.75" customHeight="1">
      <c r="A66" s="224"/>
      <c r="B66" s="236"/>
      <c r="C66" s="237"/>
      <c r="D66" s="237"/>
    </row>
    <row r="67" spans="1:4" ht="15.75" customHeight="1">
      <c r="A67" s="224"/>
      <c r="B67" s="236"/>
      <c r="C67" s="237"/>
      <c r="D67" s="237"/>
    </row>
    <row r="68" spans="1:4" ht="15.75" customHeight="1">
      <c r="A68" s="224"/>
      <c r="B68" s="236"/>
      <c r="C68" s="237"/>
      <c r="D68" s="237"/>
    </row>
    <row r="69" spans="1:4" ht="15.75" customHeight="1">
      <c r="A69" s="224"/>
      <c r="B69" s="236"/>
      <c r="C69" s="237"/>
      <c r="D69" s="237"/>
    </row>
    <row r="70" spans="1:4" ht="15.75" customHeight="1">
      <c r="A70" s="224"/>
      <c r="B70" s="236"/>
      <c r="C70" s="237"/>
      <c r="D70" s="237"/>
    </row>
    <row r="71" spans="1:4" ht="15.75" customHeight="1">
      <c r="A71" s="224"/>
      <c r="B71" s="236"/>
      <c r="C71" s="237"/>
      <c r="D71" s="237"/>
    </row>
    <row r="72" spans="1:4" ht="15.75" customHeight="1">
      <c r="A72" s="224"/>
      <c r="B72" s="236"/>
      <c r="C72" s="237"/>
      <c r="D72" s="237"/>
    </row>
    <row r="73" spans="1:4" ht="15.75" customHeight="1">
      <c r="A73" s="224"/>
      <c r="B73" s="236"/>
      <c r="C73" s="237"/>
      <c r="D73" s="237"/>
    </row>
    <row r="74" spans="1:4" ht="15.75" customHeight="1">
      <c r="A74" s="224"/>
      <c r="B74" s="236"/>
      <c r="C74" s="237"/>
      <c r="D74" s="237"/>
    </row>
    <row r="75" spans="1:4" ht="15.75" customHeight="1">
      <c r="A75" s="224"/>
      <c r="B75" s="236"/>
      <c r="C75" s="237"/>
      <c r="D75" s="237"/>
    </row>
    <row r="76" spans="1:4" ht="15.75" customHeight="1">
      <c r="A76" s="224"/>
      <c r="B76" s="236"/>
      <c r="C76" s="237"/>
      <c r="D76" s="237"/>
    </row>
    <row r="77" spans="1:4" ht="15.75" customHeight="1">
      <c r="A77" s="224"/>
      <c r="B77" s="236"/>
      <c r="C77" s="237"/>
      <c r="D77" s="237"/>
    </row>
    <row r="78" spans="1:4" ht="15.75" customHeight="1">
      <c r="A78" s="224"/>
      <c r="B78" s="236"/>
      <c r="C78" s="237"/>
      <c r="D78" s="237"/>
    </row>
    <row r="79" spans="1:4" ht="15.75" customHeight="1">
      <c r="A79" s="224"/>
      <c r="B79" s="236"/>
      <c r="C79" s="237"/>
      <c r="D79" s="237"/>
    </row>
    <row r="80" spans="1:4" ht="15.75" customHeight="1">
      <c r="A80" s="224"/>
      <c r="B80" s="236"/>
      <c r="C80" s="237"/>
      <c r="D80" s="237"/>
    </row>
    <row r="81" spans="1:4" ht="15.75" customHeight="1">
      <c r="A81" s="224"/>
      <c r="B81" s="236"/>
      <c r="C81" s="237"/>
      <c r="D81" s="237"/>
    </row>
    <row r="82" spans="1:4" ht="15.75" customHeight="1">
      <c r="A82" s="224"/>
      <c r="B82" s="236"/>
      <c r="C82" s="237"/>
      <c r="D82" s="237"/>
    </row>
    <row r="83" spans="1:4" ht="15.75" customHeight="1">
      <c r="A83" s="224"/>
      <c r="B83" s="236"/>
      <c r="C83" s="237"/>
      <c r="D83" s="237"/>
    </row>
    <row r="84" spans="1:4" ht="15.75" customHeight="1">
      <c r="A84" s="224"/>
      <c r="B84" s="236"/>
      <c r="C84" s="237"/>
      <c r="D84" s="237"/>
    </row>
    <row r="85" spans="1:4" ht="15.75" customHeight="1">
      <c r="A85" s="224"/>
      <c r="B85" s="236"/>
      <c r="C85" s="237"/>
      <c r="D85" s="237"/>
    </row>
    <row r="86" spans="1:4" ht="15.75" customHeight="1">
      <c r="A86" s="224"/>
      <c r="B86" s="236"/>
      <c r="C86" s="237"/>
      <c r="D86" s="237"/>
    </row>
    <row r="87" spans="1:4" ht="15.75" customHeight="1">
      <c r="A87" s="224"/>
      <c r="B87" s="236"/>
      <c r="C87" s="237"/>
      <c r="D87" s="237"/>
    </row>
    <row r="88" spans="1:4" ht="15.75" customHeight="1">
      <c r="A88" s="224"/>
      <c r="B88" s="236"/>
      <c r="C88" s="237"/>
      <c r="D88" s="237"/>
    </row>
    <row r="89" spans="1:4" ht="15.75" customHeight="1">
      <c r="A89" s="224"/>
      <c r="B89" s="236"/>
      <c r="C89" s="237"/>
      <c r="D89" s="237"/>
    </row>
    <row r="90" spans="1:4" ht="15.75" customHeight="1">
      <c r="A90" s="224"/>
      <c r="B90" s="236"/>
      <c r="C90" s="237"/>
      <c r="D90" s="237"/>
    </row>
    <row r="91" spans="1:4" ht="15.75" customHeight="1">
      <c r="A91" s="224"/>
      <c r="B91" s="236"/>
      <c r="C91" s="237"/>
      <c r="D91" s="237"/>
    </row>
    <row r="92" spans="1:4" ht="15.75" customHeight="1">
      <c r="A92" s="224"/>
      <c r="B92" s="236"/>
      <c r="C92" s="237"/>
      <c r="D92" s="237"/>
    </row>
    <row r="93" spans="1:4" ht="15.75" customHeight="1">
      <c r="A93" s="224"/>
      <c r="B93" s="236"/>
      <c r="C93" s="237"/>
      <c r="D93" s="237"/>
    </row>
    <row r="94" spans="1:4" ht="15.75" customHeight="1">
      <c r="A94" s="224"/>
      <c r="B94" s="236"/>
      <c r="C94" s="237"/>
      <c r="D94" s="237"/>
    </row>
    <row r="95" spans="1:4" ht="15.75" customHeight="1">
      <c r="A95" s="224"/>
      <c r="B95" s="236"/>
      <c r="C95" s="237"/>
      <c r="D95" s="237"/>
    </row>
    <row r="96" spans="1:4" ht="15.75" customHeight="1">
      <c r="A96" s="224"/>
      <c r="B96" s="236"/>
      <c r="C96" s="237"/>
      <c r="D96" s="237"/>
    </row>
    <row r="97" spans="1:4" ht="15.75" customHeight="1">
      <c r="A97" s="224"/>
      <c r="B97" s="236"/>
      <c r="C97" s="237"/>
      <c r="D97" s="237"/>
    </row>
    <row r="98" spans="1:4" ht="15.75" customHeight="1">
      <c r="A98" s="224"/>
      <c r="B98" s="236"/>
      <c r="C98" s="237"/>
      <c r="D98" s="237"/>
    </row>
    <row r="99" spans="1:4" ht="15.75" customHeight="1">
      <c r="A99" s="224"/>
      <c r="B99" s="236"/>
      <c r="C99" s="237"/>
      <c r="D99" s="237"/>
    </row>
    <row r="100" spans="1:4" ht="15.75" customHeight="1">
      <c r="A100" s="224"/>
      <c r="B100" s="236"/>
      <c r="C100" s="237"/>
      <c r="D100" s="237"/>
    </row>
    <row r="101" spans="1:4" ht="15.75" customHeight="1">
      <c r="A101" s="224"/>
      <c r="B101" s="236"/>
      <c r="C101" s="237"/>
      <c r="D101" s="237"/>
    </row>
    <row r="102" spans="1:4" ht="15.75" customHeight="1">
      <c r="A102" s="224"/>
      <c r="B102" s="236"/>
      <c r="C102" s="237"/>
      <c r="D102" s="237"/>
    </row>
    <row r="103" spans="1:4" ht="15.75" customHeight="1">
      <c r="A103" s="224"/>
      <c r="B103" s="236"/>
      <c r="C103" s="237"/>
      <c r="D103" s="237"/>
    </row>
    <row r="104" spans="1:4" ht="15.75" customHeight="1">
      <c r="A104" s="224"/>
      <c r="B104" s="236"/>
      <c r="C104" s="237"/>
      <c r="D104" s="237"/>
    </row>
    <row r="105" spans="1:4" ht="15.75" customHeight="1">
      <c r="A105" s="224"/>
      <c r="B105" s="236"/>
      <c r="C105" s="237"/>
      <c r="D105" s="237"/>
    </row>
    <row r="106" spans="1:4" ht="15.75" customHeight="1">
      <c r="A106" s="224"/>
      <c r="B106" s="236"/>
      <c r="C106" s="237"/>
      <c r="D106" s="237"/>
    </row>
    <row r="107" spans="1:4" ht="15.75" customHeight="1">
      <c r="A107" s="224"/>
      <c r="B107" s="236"/>
      <c r="C107" s="237"/>
      <c r="D107" s="237"/>
    </row>
    <row r="108" spans="1:4" ht="15.75" customHeight="1">
      <c r="A108" s="224"/>
      <c r="B108" s="236"/>
      <c r="C108" s="237"/>
      <c r="D108" s="237"/>
    </row>
    <row r="109" spans="1:4" ht="15.75" customHeight="1">
      <c r="A109" s="224"/>
      <c r="B109" s="236"/>
      <c r="C109" s="237"/>
      <c r="D109" s="237"/>
    </row>
    <row r="110" spans="1:4" ht="15.75" customHeight="1">
      <c r="A110" s="224"/>
      <c r="B110" s="236"/>
      <c r="C110" s="237"/>
      <c r="D110" s="237"/>
    </row>
    <row r="111" spans="1:4" ht="15.75" customHeight="1">
      <c r="A111" s="224"/>
      <c r="B111" s="236"/>
      <c r="C111" s="237"/>
      <c r="D111" s="237"/>
    </row>
    <row r="112" spans="1:4" ht="15.75" customHeight="1">
      <c r="A112" s="224"/>
      <c r="B112" s="236"/>
      <c r="C112" s="237"/>
      <c r="D112" s="237"/>
    </row>
    <row r="113" spans="1:4" ht="15.75" customHeight="1">
      <c r="A113" s="224"/>
      <c r="B113" s="236"/>
      <c r="C113" s="237"/>
      <c r="D113" s="237"/>
    </row>
    <row r="114" spans="1:4" ht="15.75" customHeight="1">
      <c r="A114" s="224"/>
      <c r="B114" s="236"/>
      <c r="C114" s="237"/>
      <c r="D114" s="237"/>
    </row>
    <row r="115" spans="1:4" ht="15.75" customHeight="1">
      <c r="A115" s="224"/>
      <c r="B115" s="236"/>
      <c r="C115" s="237"/>
      <c r="D115" s="237"/>
    </row>
    <row r="116" spans="1:4" ht="15.75" customHeight="1">
      <c r="A116" s="224"/>
      <c r="B116" s="236"/>
      <c r="C116" s="237"/>
      <c r="D116" s="237"/>
    </row>
    <row r="117" spans="1:4" ht="15.75" customHeight="1">
      <c r="A117" s="224"/>
      <c r="B117" s="236"/>
      <c r="C117" s="237"/>
      <c r="D117" s="237"/>
    </row>
    <row r="118" spans="1:4" ht="15.75" customHeight="1">
      <c r="A118" s="224"/>
      <c r="B118" s="236"/>
      <c r="C118" s="237"/>
      <c r="D118" s="237"/>
    </row>
    <row r="119" spans="1:4" ht="15.75" customHeight="1">
      <c r="A119" s="224"/>
      <c r="B119" s="236"/>
      <c r="C119" s="237"/>
      <c r="D119" s="237"/>
    </row>
    <row r="120" spans="1:4" ht="15.75" customHeight="1">
      <c r="A120" s="224"/>
      <c r="B120" s="236"/>
      <c r="C120" s="237"/>
      <c r="D120" s="237"/>
    </row>
    <row r="121" spans="1:4" ht="15.75" customHeight="1">
      <c r="A121" s="224"/>
      <c r="B121" s="236"/>
      <c r="C121" s="237"/>
      <c r="D121" s="237"/>
    </row>
    <row r="122" spans="1:4" ht="15.75" customHeight="1">
      <c r="A122" s="224"/>
      <c r="B122" s="236"/>
      <c r="C122" s="237"/>
      <c r="D122" s="237"/>
    </row>
    <row r="123" spans="1:4" ht="15.75" customHeight="1">
      <c r="A123" s="224"/>
      <c r="B123" s="236"/>
      <c r="C123" s="237"/>
      <c r="D123" s="237"/>
    </row>
    <row r="124" spans="1:4" ht="15.75" customHeight="1">
      <c r="A124" s="224"/>
      <c r="B124" s="236"/>
      <c r="C124" s="237"/>
      <c r="D124" s="237"/>
    </row>
    <row r="125" spans="1:4" ht="15.75" customHeight="1">
      <c r="A125" s="224"/>
      <c r="B125" s="236"/>
      <c r="C125" s="237"/>
      <c r="D125" s="237"/>
    </row>
    <row r="126" spans="1:4" ht="15.75" customHeight="1">
      <c r="A126" s="224"/>
      <c r="B126" s="236"/>
      <c r="C126" s="237"/>
      <c r="D126" s="237"/>
    </row>
    <row r="127" spans="1:4" ht="15.75" customHeight="1">
      <c r="A127" s="224"/>
      <c r="B127" s="236"/>
      <c r="C127" s="237"/>
      <c r="D127" s="237"/>
    </row>
    <row r="128" spans="1:4" ht="15.75" customHeight="1">
      <c r="A128" s="224"/>
      <c r="B128" s="236"/>
      <c r="C128" s="237"/>
      <c r="D128" s="237"/>
    </row>
    <row r="129" spans="1:26" ht="15.75" customHeight="1">
      <c r="A129" s="224"/>
      <c r="B129" s="236"/>
      <c r="C129" s="237"/>
      <c r="D129" s="237"/>
    </row>
    <row r="130" spans="1:26" ht="15.75" customHeight="1">
      <c r="A130" s="224"/>
      <c r="B130" s="236"/>
      <c r="C130" s="237"/>
      <c r="D130" s="237"/>
    </row>
    <row r="131" spans="1:26" ht="15.75" customHeight="1">
      <c r="A131" s="224"/>
      <c r="B131" s="236"/>
      <c r="C131" s="237"/>
      <c r="D131" s="237"/>
    </row>
    <row r="132" spans="1:26" ht="15.75" customHeight="1">
      <c r="A132" s="224"/>
      <c r="B132" s="236"/>
      <c r="C132" s="237"/>
      <c r="D132" s="237"/>
    </row>
    <row r="133" spans="1:26" ht="15.75" customHeight="1">
      <c r="A133" s="224"/>
      <c r="B133" s="236"/>
      <c r="C133" s="237"/>
      <c r="D133" s="237"/>
    </row>
    <row r="134" spans="1:26" ht="15.75" customHeight="1">
      <c r="A134" s="224"/>
      <c r="B134" s="236"/>
      <c r="C134" s="237"/>
      <c r="D134" s="237"/>
    </row>
    <row r="135" spans="1:26" ht="15.75" customHeight="1">
      <c r="A135" s="224"/>
      <c r="B135" s="236"/>
      <c r="C135" s="237"/>
      <c r="D135" s="237"/>
    </row>
    <row r="136" spans="1:26" ht="15.75" customHeight="1">
      <c r="A136" s="224"/>
      <c r="B136" s="236"/>
      <c r="C136" s="237"/>
      <c r="D136" s="237"/>
    </row>
    <row r="137" spans="1:26" ht="15.75" customHeight="1">
      <c r="A137" s="224"/>
      <c r="B137" s="236"/>
      <c r="C137" s="237"/>
      <c r="D137" s="237"/>
    </row>
    <row r="138" spans="1:26" ht="15.75" customHeight="1">
      <c r="A138" s="224"/>
      <c r="B138" s="236"/>
      <c r="C138" s="237"/>
      <c r="D138" s="237"/>
    </row>
    <row r="139" spans="1:26" ht="15.75" customHeight="1">
      <c r="A139" s="31"/>
      <c r="B139" s="236"/>
      <c r="C139" s="236"/>
      <c r="D139" s="236"/>
    </row>
    <row r="140" spans="1:26" ht="15.75" customHeight="1">
      <c r="A140" s="31"/>
      <c r="B140" s="238" t="s">
        <v>552</v>
      </c>
      <c r="C140" s="238" t="s">
        <v>553</v>
      </c>
      <c r="D140" s="1" t="s">
        <v>552</v>
      </c>
      <c r="E140" s="1" t="s">
        <v>553</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31"/>
      <c r="B141" s="239" t="s">
        <v>554</v>
      </c>
      <c r="C141" s="239" t="s">
        <v>555</v>
      </c>
      <c r="D141" s="1" t="s">
        <v>554</v>
      </c>
      <c r="E141" s="1"/>
      <c r="F141" s="1" t="str">
        <f t="shared" ref="F141:F152" si="0">IF(NOT(ISBLANK(D141)),D141,IF(NOT(ISBLANK(E141)),"     "&amp;E141,FALSE))</f>
        <v>Afectación Económica o presupuestal</v>
      </c>
      <c r="G141" s="1" t="s">
        <v>554</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31"/>
      <c r="B142" s="239" t="s">
        <v>554</v>
      </c>
      <c r="C142" s="239" t="s">
        <v>534</v>
      </c>
      <c r="D142" s="1"/>
      <c r="E142" s="1" t="s">
        <v>555</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31"/>
      <c r="B143" s="239" t="s">
        <v>554</v>
      </c>
      <c r="C143" s="239" t="s">
        <v>537</v>
      </c>
      <c r="D143" s="1"/>
      <c r="E143" s="1" t="s">
        <v>534</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31"/>
      <c r="B144" s="239" t="s">
        <v>554</v>
      </c>
      <c r="C144" s="239" t="s">
        <v>541</v>
      </c>
      <c r="D144" s="1"/>
      <c r="E144" s="1" t="s">
        <v>537</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31"/>
      <c r="B145" s="239" t="s">
        <v>554</v>
      </c>
      <c r="C145" s="239" t="s">
        <v>545</v>
      </c>
      <c r="D145" s="1"/>
      <c r="E145" s="1" t="s">
        <v>541</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31"/>
      <c r="B146" s="239" t="s">
        <v>528</v>
      </c>
      <c r="C146" s="239" t="s">
        <v>532</v>
      </c>
      <c r="D146" s="1"/>
      <c r="E146" s="1" t="s">
        <v>545</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31"/>
      <c r="B147" s="239" t="s">
        <v>528</v>
      </c>
      <c r="C147" s="239" t="s">
        <v>556</v>
      </c>
      <c r="D147" s="1" t="s">
        <v>528</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31"/>
      <c r="B148" s="239" t="s">
        <v>528</v>
      </c>
      <c r="C148" s="239" t="s">
        <v>538</v>
      </c>
      <c r="D148" s="1"/>
      <c r="E148" s="1" t="s">
        <v>532</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31"/>
      <c r="B149" s="239" t="s">
        <v>528</v>
      </c>
      <c r="C149" s="239" t="s">
        <v>542</v>
      </c>
      <c r="D149" s="1"/>
      <c r="E149" s="1" t="s">
        <v>556</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31"/>
      <c r="B150" s="239" t="s">
        <v>528</v>
      </c>
      <c r="C150" s="239" t="s">
        <v>546</v>
      </c>
      <c r="D150" s="1"/>
      <c r="E150" s="1" t="s">
        <v>538</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31"/>
      <c r="B151" s="1"/>
      <c r="C151" s="1"/>
      <c r="D151" s="1"/>
      <c r="E151" s="1" t="s">
        <v>542</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31"/>
      <c r="B152" s="1" t="str">
        <f ca="1">IFERROR(__xludf.DUMMYFUNCTION("ARRAY_CONSTRAIN(ARRAYFORMULA(UNIQUE('Tabla Impacto'!$B$140:$B$150)), 3, 1)"),"Criterios")</f>
        <v>Criterios</v>
      </c>
      <c r="C152" s="1"/>
      <c r="D152" s="1"/>
      <c r="E152" s="1" t="s">
        <v>546</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31"/>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240" t="s">
        <v>557</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240" t="s">
        <v>558</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241"/>
      <c r="B1" s="467" t="s">
        <v>559</v>
      </c>
      <c r="C1" s="375"/>
      <c r="D1" s="375"/>
      <c r="E1" s="375"/>
      <c r="F1" s="376"/>
      <c r="G1" s="241"/>
      <c r="H1" s="241"/>
      <c r="I1" s="241"/>
      <c r="J1" s="241"/>
      <c r="K1" s="241"/>
      <c r="L1" s="241"/>
      <c r="M1" s="241"/>
      <c r="N1" s="241"/>
      <c r="O1" s="241"/>
      <c r="P1" s="241"/>
      <c r="Q1" s="241"/>
      <c r="R1" s="241"/>
      <c r="S1" s="241"/>
      <c r="T1" s="241"/>
      <c r="U1" s="241"/>
      <c r="V1" s="241"/>
      <c r="W1" s="241"/>
      <c r="X1" s="241"/>
      <c r="Y1" s="241"/>
      <c r="Z1" s="241"/>
    </row>
    <row r="2" spans="1:26" ht="12.75" customHeight="1">
      <c r="A2" s="241"/>
      <c r="B2" s="242"/>
      <c r="C2" s="242"/>
      <c r="D2" s="242"/>
      <c r="E2" s="242"/>
      <c r="F2" s="242"/>
      <c r="G2" s="241"/>
      <c r="H2" s="241"/>
      <c r="I2" s="241"/>
      <c r="J2" s="241"/>
      <c r="K2" s="241"/>
      <c r="L2" s="241"/>
      <c r="M2" s="241"/>
      <c r="N2" s="241"/>
      <c r="O2" s="241"/>
      <c r="P2" s="241"/>
      <c r="Q2" s="241"/>
      <c r="R2" s="241"/>
      <c r="S2" s="241"/>
      <c r="T2" s="241"/>
      <c r="U2" s="241"/>
      <c r="V2" s="241"/>
      <c r="W2" s="241"/>
      <c r="X2" s="241"/>
      <c r="Y2" s="241"/>
      <c r="Z2" s="241"/>
    </row>
    <row r="3" spans="1:26" ht="12.75" customHeight="1">
      <c r="A3" s="241"/>
      <c r="B3" s="468" t="s">
        <v>560</v>
      </c>
      <c r="C3" s="375"/>
      <c r="D3" s="469"/>
      <c r="E3" s="243" t="s">
        <v>92</v>
      </c>
      <c r="F3" s="244" t="s">
        <v>561</v>
      </c>
      <c r="G3" s="241"/>
      <c r="H3" s="241"/>
      <c r="I3" s="241"/>
      <c r="J3" s="241"/>
      <c r="K3" s="241"/>
      <c r="L3" s="241"/>
      <c r="M3" s="241"/>
      <c r="N3" s="241"/>
      <c r="O3" s="241"/>
      <c r="P3" s="241"/>
      <c r="Q3" s="241"/>
      <c r="R3" s="241"/>
      <c r="S3" s="241"/>
      <c r="T3" s="241"/>
      <c r="U3" s="241"/>
      <c r="V3" s="241"/>
      <c r="W3" s="241"/>
      <c r="X3" s="241"/>
      <c r="Y3" s="241"/>
      <c r="Z3" s="241"/>
    </row>
    <row r="4" spans="1:26" ht="12.75" customHeight="1">
      <c r="A4" s="241"/>
      <c r="B4" s="470" t="s">
        <v>562</v>
      </c>
      <c r="C4" s="473" t="s">
        <v>85</v>
      </c>
      <c r="D4" s="245" t="s">
        <v>103</v>
      </c>
      <c r="E4" s="246" t="s">
        <v>563</v>
      </c>
      <c r="F4" s="247">
        <v>0.25</v>
      </c>
      <c r="G4" s="241"/>
      <c r="H4" s="241"/>
      <c r="I4" s="241"/>
      <c r="J4" s="241"/>
      <c r="K4" s="241"/>
      <c r="L4" s="241"/>
      <c r="M4" s="241"/>
      <c r="N4" s="241"/>
      <c r="O4" s="241"/>
      <c r="P4" s="241"/>
      <c r="Q4" s="241"/>
      <c r="R4" s="241"/>
      <c r="S4" s="241"/>
      <c r="T4" s="241"/>
      <c r="U4" s="241"/>
      <c r="V4" s="241"/>
      <c r="W4" s="241"/>
      <c r="X4" s="241"/>
      <c r="Y4" s="241"/>
      <c r="Z4" s="241"/>
    </row>
    <row r="5" spans="1:26" ht="12.75" customHeight="1">
      <c r="A5" s="241"/>
      <c r="B5" s="471"/>
      <c r="C5" s="474"/>
      <c r="D5" s="248" t="s">
        <v>132</v>
      </c>
      <c r="E5" s="249" t="s">
        <v>564</v>
      </c>
      <c r="F5" s="250">
        <v>0.15</v>
      </c>
      <c r="G5" s="241"/>
      <c r="H5" s="241"/>
      <c r="I5" s="241"/>
      <c r="J5" s="241"/>
      <c r="K5" s="241"/>
      <c r="L5" s="241"/>
      <c r="M5" s="241"/>
      <c r="N5" s="241"/>
      <c r="O5" s="241"/>
      <c r="P5" s="241"/>
      <c r="Q5" s="241"/>
      <c r="R5" s="241"/>
      <c r="S5" s="241"/>
      <c r="T5" s="241"/>
      <c r="U5" s="241"/>
      <c r="V5" s="241"/>
      <c r="W5" s="241"/>
      <c r="X5" s="241"/>
      <c r="Y5" s="241"/>
      <c r="Z5" s="241"/>
    </row>
    <row r="6" spans="1:26" ht="12.75" customHeight="1">
      <c r="A6" s="241"/>
      <c r="B6" s="471"/>
      <c r="C6" s="465"/>
      <c r="D6" s="248" t="s">
        <v>166</v>
      </c>
      <c r="E6" s="249" t="s">
        <v>565</v>
      </c>
      <c r="F6" s="250">
        <v>0.1</v>
      </c>
      <c r="G6" s="241"/>
      <c r="H6" s="241"/>
      <c r="I6" s="241"/>
      <c r="J6" s="241"/>
      <c r="K6" s="241"/>
      <c r="L6" s="241"/>
      <c r="M6" s="241"/>
      <c r="N6" s="241"/>
      <c r="O6" s="241"/>
      <c r="P6" s="241"/>
      <c r="Q6" s="241"/>
      <c r="R6" s="241"/>
      <c r="S6" s="241"/>
      <c r="T6" s="241"/>
      <c r="U6" s="241"/>
      <c r="V6" s="241"/>
      <c r="W6" s="241"/>
      <c r="X6" s="241"/>
      <c r="Y6" s="241"/>
      <c r="Z6" s="241"/>
    </row>
    <row r="7" spans="1:26" ht="12.75" customHeight="1">
      <c r="A7" s="241"/>
      <c r="B7" s="471"/>
      <c r="C7" s="464" t="s">
        <v>86</v>
      </c>
      <c r="D7" s="248" t="s">
        <v>191</v>
      </c>
      <c r="E7" s="249" t="s">
        <v>566</v>
      </c>
      <c r="F7" s="250">
        <v>0.25</v>
      </c>
      <c r="G7" s="241"/>
      <c r="H7" s="241"/>
      <c r="I7" s="241"/>
      <c r="J7" s="241"/>
      <c r="K7" s="241"/>
      <c r="L7" s="241"/>
      <c r="M7" s="241"/>
      <c r="N7" s="241"/>
      <c r="O7" s="241"/>
      <c r="P7" s="241"/>
      <c r="Q7" s="241"/>
      <c r="R7" s="241"/>
      <c r="S7" s="241"/>
      <c r="T7" s="241"/>
      <c r="U7" s="241"/>
      <c r="V7" s="241"/>
      <c r="W7" s="241"/>
      <c r="X7" s="241"/>
      <c r="Y7" s="241"/>
      <c r="Z7" s="241"/>
    </row>
    <row r="8" spans="1:26" ht="12.75" customHeight="1">
      <c r="A8" s="241"/>
      <c r="B8" s="472"/>
      <c r="C8" s="465"/>
      <c r="D8" s="248" t="s">
        <v>104</v>
      </c>
      <c r="E8" s="249" t="s">
        <v>567</v>
      </c>
      <c r="F8" s="250">
        <v>0.15</v>
      </c>
      <c r="G8" s="241"/>
      <c r="H8" s="241"/>
      <c r="I8" s="241"/>
      <c r="J8" s="241"/>
      <c r="K8" s="241"/>
      <c r="L8" s="241"/>
      <c r="M8" s="241"/>
      <c r="N8" s="241"/>
      <c r="O8" s="241"/>
      <c r="P8" s="241"/>
      <c r="Q8" s="241"/>
      <c r="R8" s="241"/>
      <c r="S8" s="241"/>
      <c r="T8" s="241"/>
      <c r="U8" s="241"/>
      <c r="V8" s="241"/>
      <c r="W8" s="241"/>
      <c r="X8" s="241"/>
      <c r="Y8" s="241"/>
      <c r="Z8" s="241"/>
    </row>
    <row r="9" spans="1:26" ht="12.75" customHeight="1">
      <c r="A9" s="241"/>
      <c r="B9" s="475" t="s">
        <v>568</v>
      </c>
      <c r="C9" s="464" t="s">
        <v>88</v>
      </c>
      <c r="D9" s="248" t="s">
        <v>105</v>
      </c>
      <c r="E9" s="249" t="s">
        <v>569</v>
      </c>
      <c r="F9" s="251" t="s">
        <v>570</v>
      </c>
      <c r="G9" s="241"/>
      <c r="H9" s="241"/>
      <c r="I9" s="241"/>
      <c r="J9" s="241"/>
      <c r="K9" s="241"/>
      <c r="L9" s="241"/>
      <c r="M9" s="241"/>
      <c r="N9" s="241"/>
      <c r="O9" s="241"/>
      <c r="P9" s="241"/>
      <c r="Q9" s="241"/>
      <c r="R9" s="241"/>
      <c r="S9" s="241"/>
      <c r="T9" s="241"/>
      <c r="U9" s="241"/>
      <c r="V9" s="241"/>
      <c r="W9" s="241"/>
      <c r="X9" s="241"/>
      <c r="Y9" s="241"/>
      <c r="Z9" s="241"/>
    </row>
    <row r="10" spans="1:26" ht="12.75" customHeight="1">
      <c r="A10" s="241"/>
      <c r="B10" s="471"/>
      <c r="C10" s="465"/>
      <c r="D10" s="248" t="s">
        <v>309</v>
      </c>
      <c r="E10" s="249" t="s">
        <v>571</v>
      </c>
      <c r="F10" s="251" t="s">
        <v>570</v>
      </c>
      <c r="G10" s="241"/>
      <c r="H10" s="241"/>
      <c r="I10" s="241"/>
      <c r="J10" s="241"/>
      <c r="K10" s="241"/>
      <c r="L10" s="241"/>
      <c r="M10" s="241"/>
      <c r="N10" s="241"/>
      <c r="O10" s="241"/>
      <c r="P10" s="241"/>
      <c r="Q10" s="241"/>
      <c r="R10" s="241"/>
      <c r="S10" s="241"/>
      <c r="T10" s="241"/>
      <c r="U10" s="241"/>
      <c r="V10" s="241"/>
      <c r="W10" s="241"/>
      <c r="X10" s="241"/>
      <c r="Y10" s="241"/>
      <c r="Z10" s="241"/>
    </row>
    <row r="11" spans="1:26" ht="12.75" customHeight="1">
      <c r="A11" s="241"/>
      <c r="B11" s="471"/>
      <c r="C11" s="464" t="s">
        <v>89</v>
      </c>
      <c r="D11" s="248" t="s">
        <v>106</v>
      </c>
      <c r="E11" s="249" t="s">
        <v>572</v>
      </c>
      <c r="F11" s="251" t="s">
        <v>570</v>
      </c>
      <c r="G11" s="241"/>
      <c r="H11" s="241"/>
      <c r="I11" s="241"/>
      <c r="J11" s="241"/>
      <c r="K11" s="241"/>
      <c r="L11" s="241"/>
      <c r="M11" s="241"/>
      <c r="N11" s="241"/>
      <c r="O11" s="241"/>
      <c r="P11" s="241"/>
      <c r="Q11" s="241"/>
      <c r="R11" s="241"/>
      <c r="S11" s="241"/>
      <c r="T11" s="241"/>
      <c r="U11" s="241"/>
      <c r="V11" s="241"/>
      <c r="W11" s="241"/>
      <c r="X11" s="241"/>
      <c r="Y11" s="241"/>
      <c r="Z11" s="241"/>
    </row>
    <row r="12" spans="1:26" ht="12.75" customHeight="1">
      <c r="A12" s="241"/>
      <c r="B12" s="471"/>
      <c r="C12" s="465"/>
      <c r="D12" s="248" t="s">
        <v>167</v>
      </c>
      <c r="E12" s="249" t="s">
        <v>573</v>
      </c>
      <c r="F12" s="251" t="s">
        <v>570</v>
      </c>
      <c r="G12" s="241"/>
      <c r="H12" s="241"/>
      <c r="I12" s="241"/>
      <c r="J12" s="241"/>
      <c r="K12" s="241"/>
      <c r="L12" s="241"/>
      <c r="M12" s="241"/>
      <c r="N12" s="241"/>
      <c r="O12" s="241"/>
      <c r="P12" s="241"/>
      <c r="Q12" s="241"/>
      <c r="R12" s="241"/>
      <c r="S12" s="241"/>
      <c r="T12" s="241"/>
      <c r="U12" s="241"/>
      <c r="V12" s="241"/>
      <c r="W12" s="241"/>
      <c r="X12" s="241"/>
      <c r="Y12" s="241"/>
      <c r="Z12" s="241"/>
    </row>
    <row r="13" spans="1:26" ht="12.75" customHeight="1">
      <c r="A13" s="241"/>
      <c r="B13" s="471"/>
      <c r="C13" s="464" t="s">
        <v>90</v>
      </c>
      <c r="D13" s="248" t="s">
        <v>107</v>
      </c>
      <c r="E13" s="249" t="s">
        <v>574</v>
      </c>
      <c r="F13" s="251" t="s">
        <v>570</v>
      </c>
      <c r="G13" s="241"/>
      <c r="H13" s="241"/>
      <c r="I13" s="241"/>
      <c r="J13" s="241"/>
      <c r="K13" s="241"/>
      <c r="L13" s="241"/>
      <c r="M13" s="241"/>
      <c r="N13" s="241"/>
      <c r="O13" s="241"/>
      <c r="P13" s="241"/>
      <c r="Q13" s="241"/>
      <c r="R13" s="241"/>
      <c r="S13" s="241"/>
      <c r="T13" s="241"/>
      <c r="U13" s="241"/>
      <c r="V13" s="241"/>
      <c r="W13" s="241"/>
      <c r="X13" s="241"/>
      <c r="Y13" s="241"/>
      <c r="Z13" s="241"/>
    </row>
    <row r="14" spans="1:26" ht="12.75" customHeight="1">
      <c r="A14" s="241"/>
      <c r="B14" s="476"/>
      <c r="C14" s="466"/>
      <c r="D14" s="252" t="s">
        <v>310</v>
      </c>
      <c r="E14" s="253" t="s">
        <v>575</v>
      </c>
      <c r="F14" s="254" t="s">
        <v>570</v>
      </c>
      <c r="G14" s="241"/>
      <c r="H14" s="241"/>
      <c r="I14" s="241"/>
      <c r="J14" s="241"/>
      <c r="K14" s="241"/>
      <c r="L14" s="241"/>
      <c r="M14" s="241"/>
      <c r="N14" s="241"/>
      <c r="O14" s="241"/>
      <c r="P14" s="241"/>
      <c r="Q14" s="241"/>
      <c r="R14" s="241"/>
      <c r="S14" s="241"/>
      <c r="T14" s="241"/>
      <c r="U14" s="241"/>
      <c r="V14" s="241"/>
      <c r="W14" s="241"/>
      <c r="X14" s="241"/>
      <c r="Y14" s="241"/>
      <c r="Z14" s="241"/>
    </row>
    <row r="15" spans="1:26" ht="49.5" customHeight="1">
      <c r="A15" s="241"/>
      <c r="B15" s="461" t="s">
        <v>576</v>
      </c>
      <c r="C15" s="462"/>
      <c r="D15" s="462"/>
      <c r="E15" s="462"/>
      <c r="F15" s="463"/>
      <c r="G15" s="241"/>
      <c r="H15" s="241"/>
      <c r="I15" s="241"/>
      <c r="J15" s="241"/>
      <c r="K15" s="241"/>
      <c r="L15" s="241"/>
      <c r="M15" s="241"/>
      <c r="N15" s="241"/>
      <c r="O15" s="241"/>
      <c r="P15" s="241"/>
      <c r="Q15" s="241"/>
      <c r="R15" s="241"/>
      <c r="S15" s="241"/>
      <c r="T15" s="241"/>
      <c r="U15" s="241"/>
      <c r="V15" s="241"/>
      <c r="W15" s="241"/>
      <c r="X15" s="241"/>
      <c r="Y15" s="241"/>
      <c r="Z15" s="241"/>
    </row>
    <row r="16" spans="1:26" ht="27" customHeight="1">
      <c r="A16" s="255"/>
      <c r="B16" s="256"/>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row>
    <row r="17" spans="1:26" ht="12.75" customHeight="1">
      <c r="A17" s="255"/>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row>
    <row r="18" spans="1:26" ht="12.75" customHeight="1">
      <c r="A18" s="255"/>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row>
    <row r="19" spans="1:26" ht="12.75" customHeight="1">
      <c r="A19" s="255"/>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row>
    <row r="20" spans="1:26" ht="12.75" customHeight="1">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row>
    <row r="21" spans="1:26" ht="12.75" customHeight="1">
      <c r="A21" s="255"/>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row>
    <row r="22" spans="1:26" ht="12.7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row>
    <row r="23" spans="1:26" ht="12.75" customHeight="1">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row>
    <row r="24" spans="1:26" ht="12.75" customHeight="1">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row>
    <row r="25" spans="1:26" ht="12.75" customHeight="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row>
    <row r="26" spans="1:26" ht="12.75" customHeight="1">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row>
    <row r="27" spans="1:26" ht="12.75" customHeight="1">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row>
    <row r="28" spans="1:26" ht="12.75" customHeight="1">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row>
    <row r="29" spans="1:26" ht="12.75" customHeight="1">
      <c r="A29" s="25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row>
    <row r="30" spans="1:26" ht="12.75" customHeight="1">
      <c r="A30" s="25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row>
    <row r="31" spans="1:26" ht="12.75" customHeight="1">
      <c r="A31" s="25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row>
    <row r="32" spans="1:26" ht="12.75" customHeight="1">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row>
    <row r="33" spans="1:26" ht="12.75" customHeight="1">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row>
    <row r="34" spans="1:26" ht="12.75" customHeight="1">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row>
    <row r="35" spans="1:26" ht="12.75" customHeight="1">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row>
    <row r="36" spans="1:26" ht="12.75" customHeight="1">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ht="12.75" customHeight="1">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ht="12.75" customHeight="1">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ht="12.75" customHeight="1">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ht="12.75" customHeight="1">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ht="12.75" customHeight="1">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26" ht="12.75" customHeight="1">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ht="12.75" customHeight="1">
      <c r="A43" s="255"/>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ht="12.75" customHeight="1">
      <c r="A44" s="255"/>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ht="12.75" customHeight="1">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26" ht="12.75" customHeight="1">
      <c r="A46" s="25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26" ht="12.75" customHeight="1">
      <c r="A47" s="25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ht="12.75" customHeight="1">
      <c r="A48" s="255"/>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ht="12.75" customHeight="1">
      <c r="A49" s="255"/>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ht="12.75" customHeight="1">
      <c r="A50" s="255"/>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ht="12.75" customHeight="1">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ht="12.75" customHeight="1">
      <c r="A52" s="255"/>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ht="12.75" customHeight="1">
      <c r="A53" s="255"/>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ht="12.75" customHeight="1">
      <c r="A54" s="255"/>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ht="12.75" customHeight="1">
      <c r="A55" s="255"/>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ht="12.75" customHeight="1">
      <c r="A56" s="255"/>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ht="12.75" customHeight="1">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2.75" customHeight="1">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ht="12.75" customHeight="1">
      <c r="A59" s="255"/>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ht="12.75" customHeight="1">
      <c r="A60" s="255"/>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ht="12.75" customHeight="1">
      <c r="A61" s="255"/>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ht="12.75" customHeight="1">
      <c r="A62" s="255"/>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ht="12.75" customHeight="1">
      <c r="A63" s="255"/>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ht="12.75" customHeight="1">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1:26" ht="12.75" customHeight="1">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1:26" ht="12.75" customHeight="1">
      <c r="A66" s="255"/>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1:26" ht="12.75" customHeight="1">
      <c r="A67" s="255"/>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1:26" ht="12.75" customHeight="1">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1:26" ht="12.75" customHeight="1">
      <c r="A69" s="255"/>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1:26" ht="12.75" customHeight="1">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1:26" ht="12.75" customHeigh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1:26" ht="12.75" customHeight="1">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1:26" ht="12.75" customHeight="1">
      <c r="A73" s="255"/>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1:26" ht="12.75" customHeight="1">
      <c r="A74" s="255"/>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1:26" ht="12.75" customHeight="1">
      <c r="A75" s="255"/>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1:26" ht="12.75" customHeight="1">
      <c r="A76" s="255"/>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1:26" ht="12.75" customHeight="1">
      <c r="A77" s="255"/>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1:26" ht="12.75" customHeight="1">
      <c r="A78" s="255"/>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1:26" ht="12.75" customHeight="1">
      <c r="A79" s="255"/>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1:26" ht="12.75" customHeight="1">
      <c r="A80" s="255"/>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1:26" ht="12.75" customHeight="1">
      <c r="A81" s="255"/>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1:26" ht="12.75" customHeight="1">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1:26" ht="12.75" customHeight="1">
      <c r="A83" s="255"/>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1:26" ht="12.75" customHeight="1">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1:26" ht="12.75" customHeight="1">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1:26" ht="12.75" customHeight="1">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1:26" ht="12.75" customHeight="1">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1:26" ht="12.75" customHeight="1">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2.75" customHeight="1">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2.75" customHeigh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2.75" customHeight="1">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12.75" customHeight="1">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2.75" customHeight="1">
      <c r="A93" s="255"/>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2.75" customHeight="1">
      <c r="A94" s="255"/>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2.75" customHeight="1">
      <c r="A95" s="255"/>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2.75" customHeight="1">
      <c r="A96" s="25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2.75" customHeight="1">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2.75" customHeight="1">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2.75" customHeight="1">
      <c r="A99" s="25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2.75" customHeight="1">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2.75" customHeight="1">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1:26" ht="12.75" customHeight="1">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1:26" ht="12.75" customHeight="1">
      <c r="A103" s="25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1:26" ht="12.75" customHeight="1">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1:26" ht="12.75" customHeight="1">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1:26" ht="12.75" customHeight="1">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1:26" ht="12.75" customHeight="1">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1:26" ht="12.75" customHeight="1">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1:26" ht="12.75" customHeight="1">
      <c r="A109" s="255"/>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1:26" ht="12.75" customHeight="1">
      <c r="A110" s="255"/>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1:26" ht="12.75" customHeight="1">
      <c r="A111" s="255"/>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1:26" ht="12.75" customHeight="1">
      <c r="A112" s="255"/>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1:26" ht="12.75" customHeight="1">
      <c r="A113" s="255"/>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1:26" ht="12.75" customHeight="1">
      <c r="A114" s="255"/>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1:26" ht="12.75" customHeight="1">
      <c r="A115" s="25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1:26" ht="12.75" customHeight="1">
      <c r="A116" s="25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1:26" ht="12.75" customHeight="1">
      <c r="A117" s="255"/>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1:26" ht="12.75" customHeight="1">
      <c r="A118" s="255"/>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1:26" ht="12.75" customHeight="1">
      <c r="A119" s="255"/>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1:26" ht="12.75" customHeight="1">
      <c r="A120" s="255"/>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1:26" ht="12.75" customHeight="1">
      <c r="A121" s="255"/>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1:26" ht="12.75" customHeight="1">
      <c r="A122" s="255"/>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1:26" ht="12.75" customHeight="1">
      <c r="A123" s="255"/>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1:26" ht="12.75" customHeight="1">
      <c r="A124" s="255"/>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1:26" ht="12.75" customHeight="1">
      <c r="A125" s="255"/>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1:26" ht="12.75" customHeight="1">
      <c r="A126" s="255"/>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1:26" ht="12.75" customHeight="1">
      <c r="A127" s="255"/>
      <c r="B127" s="255"/>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1:26" ht="12.75" customHeight="1">
      <c r="A128" s="255"/>
      <c r="B128" s="255"/>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1:26" ht="12.75" customHeight="1">
      <c r="A129" s="255"/>
      <c r="B129" s="255"/>
      <c r="C129" s="255"/>
      <c r="D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1:26" ht="12.75" customHeight="1">
      <c r="A130" s="255"/>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1:26" ht="12.75" customHeight="1">
      <c r="A131" s="255"/>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1:26" ht="12.75" customHeight="1">
      <c r="A132" s="25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1:26" ht="12.75" customHeight="1">
      <c r="A133" s="25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1:26" ht="12.75" customHeight="1">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1:26" ht="12.75" customHeight="1">
      <c r="A135" s="25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1:26" ht="12.75" customHeight="1">
      <c r="A136" s="255"/>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1:26" ht="12.75" customHeight="1">
      <c r="A137" s="25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1:26" ht="12.75" customHeight="1">
      <c r="A138" s="25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1:26" ht="12.75" customHeight="1">
      <c r="A139" s="25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1:26" ht="12.75" customHeight="1">
      <c r="A140" s="255"/>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1:26" ht="12.75" customHeight="1">
      <c r="A141" s="255"/>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1:26" ht="12.75" customHeight="1">
      <c r="A142" s="25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1:26" ht="12.75" customHeight="1">
      <c r="A143" s="25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1:26" ht="12.75" customHeight="1">
      <c r="A144" s="255"/>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1:26" ht="12.75" customHeight="1">
      <c r="A145" s="25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1:26" ht="12.75" customHeight="1">
      <c r="A146" s="25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1:26" ht="12.75" customHeight="1">
      <c r="A147" s="255"/>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1:26" ht="12.75" customHeight="1">
      <c r="A148" s="255"/>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1:26" ht="12.75" customHeight="1">
      <c r="A149" s="25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1:26" ht="12.75" customHeight="1">
      <c r="A150" s="25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1:26" ht="12.75" customHeight="1">
      <c r="A151" s="25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1:26" ht="12.75" customHeight="1">
      <c r="A152" s="25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1:26" ht="12.75" customHeight="1">
      <c r="A153" s="25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1:26" ht="12.75" customHeight="1">
      <c r="A154" s="25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1:26" ht="12.75" customHeight="1">
      <c r="A155" s="255"/>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1:26" ht="12.75" customHeight="1">
      <c r="A156" s="255"/>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1:26" ht="12.75" customHeight="1">
      <c r="A157" s="25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1:26" ht="12.75" customHeight="1">
      <c r="A158" s="25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1:26" ht="12.75" customHeight="1">
      <c r="A159" s="25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1:26" ht="12.75" customHeight="1">
      <c r="A160" s="25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1:26" ht="12.75" customHeight="1">
      <c r="A161" s="25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1:26" ht="12.75" customHeight="1">
      <c r="A162" s="25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1:26" ht="12.75" customHeight="1">
      <c r="A163" s="25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1:26" ht="12.75" customHeight="1">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1:26" ht="12.75" customHeight="1">
      <c r="A165" s="25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1:26" ht="12.75" customHeight="1">
      <c r="A166" s="25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1:26" ht="12.75" customHeight="1">
      <c r="A167" s="255"/>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1:26" ht="12.75" customHeight="1">
      <c r="A168" s="255"/>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1:26" ht="12.75" customHeight="1">
      <c r="A169" s="255"/>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1:26" ht="12.75" customHeight="1">
      <c r="A170" s="255"/>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1:26" ht="12.75" customHeight="1">
      <c r="A171" s="255"/>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1:26" ht="12.75" customHeight="1">
      <c r="A172" s="255"/>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1:26" ht="12.75" customHeight="1">
      <c r="A173" s="25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1:26" ht="12.75" customHeight="1">
      <c r="A174" s="25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1:26" ht="12.75" customHeight="1">
      <c r="A175" s="25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1:26" ht="12.75" customHeight="1">
      <c r="A176" s="25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1:26" ht="12.75" customHeight="1">
      <c r="A177" s="25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1:26" ht="12.75" customHeight="1">
      <c r="A178" s="25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1:26" ht="12.75" customHeight="1">
      <c r="A179" s="25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1:26" ht="12.75" customHeight="1">
      <c r="A180" s="25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1:26" ht="12.75" customHeight="1">
      <c r="A181" s="25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1:26" ht="12.75" customHeight="1">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1:26" ht="12.75" customHeight="1">
      <c r="A183" s="25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1:26" ht="12.75" customHeight="1">
      <c r="A184" s="25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1:26" ht="12.75" customHeight="1">
      <c r="A185" s="25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1:26" ht="12.75" customHeight="1">
      <c r="A186" s="25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1:26" ht="12.75" customHeight="1">
      <c r="A187" s="25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1:26" ht="12.75" customHeight="1">
      <c r="A188" s="25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1:26" ht="12.75" customHeight="1">
      <c r="A189" s="25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1:26" ht="12.75" customHeight="1">
      <c r="A190" s="25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1:26" ht="12.75" customHeight="1">
      <c r="A191" s="255"/>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1:26" ht="12.75" customHeight="1">
      <c r="A192" s="255"/>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1:26" ht="12.75" customHeight="1">
      <c r="A193" s="255"/>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1:26" ht="12.75" customHeight="1">
      <c r="A194" s="255"/>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1:26" ht="12.75" customHeight="1">
      <c r="A195" s="255"/>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1:26" ht="12.75" customHeight="1">
      <c r="A196" s="255"/>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1:26" ht="12.75" customHeight="1">
      <c r="A197" s="255"/>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1:26" ht="12.75" customHeight="1">
      <c r="A198" s="25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1:26" ht="12.75" customHeight="1">
      <c r="A199" s="255"/>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1:26" ht="12.75" customHeight="1">
      <c r="A200" s="255"/>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1:26" ht="12.75" customHeight="1">
      <c r="A201" s="255"/>
      <c r="B201" s="25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1:26" ht="12.75" customHeight="1">
      <c r="A202" s="255"/>
      <c r="B202" s="25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1:26" ht="12.75" customHeight="1">
      <c r="A203" s="255"/>
      <c r="B203" s="25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1:26" ht="12.75" customHeight="1">
      <c r="A204" s="255"/>
      <c r="B204" s="25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1:26" ht="12.75" customHeight="1">
      <c r="A205" s="255"/>
      <c r="B205" s="25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1:26" ht="12.75" customHeight="1">
      <c r="A206" s="255"/>
      <c r="B206" s="25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1:26" ht="12.75" customHeight="1">
      <c r="A207" s="255"/>
      <c r="B207" s="25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1:26" ht="12.75" customHeight="1">
      <c r="A208" s="255"/>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1:26" ht="12.75" customHeight="1">
      <c r="A209" s="255"/>
      <c r="B209" s="25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1:26" ht="12.75" customHeight="1">
      <c r="A210" s="255"/>
      <c r="B210" s="25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1:26" ht="12.75" customHeight="1">
      <c r="A211" s="255"/>
      <c r="B211" s="25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1:26" ht="12.75" customHeight="1">
      <c r="A212" s="255"/>
      <c r="B212" s="25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1:26" ht="12.75" customHeight="1">
      <c r="A213" s="255"/>
      <c r="B213" s="25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1:26" ht="12.75" customHeight="1">
      <c r="A214" s="255"/>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1:26" ht="12.75" customHeight="1">
      <c r="A215" s="255"/>
      <c r="B215" s="25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1:26" ht="12.75" customHeight="1">
      <c r="A216" s="255"/>
      <c r="B216" s="25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1:26" ht="12.75" customHeight="1">
      <c r="A217" s="255"/>
      <c r="B217" s="25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1:26" ht="12.75" customHeight="1">
      <c r="A218" s="255"/>
      <c r="B218" s="25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1:26" ht="12.75" customHeight="1">
      <c r="A219" s="255"/>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1:26" ht="12.75" customHeight="1">
      <c r="A220" s="255"/>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cols>
    <col min="1" max="6" width="10.7109375" customWidth="1"/>
  </cols>
  <sheetData>
    <row r="2" spans="2:5">
      <c r="B2" s="1" t="s">
        <v>293</v>
      </c>
      <c r="E2" s="1" t="s">
        <v>216</v>
      </c>
    </row>
    <row r="3" spans="2:5">
      <c r="B3" s="1" t="s">
        <v>577</v>
      </c>
      <c r="E3" s="1" t="s">
        <v>122</v>
      </c>
    </row>
    <row r="4" spans="2:5">
      <c r="B4" s="1" t="s">
        <v>578</v>
      </c>
      <c r="E4" s="1" t="s">
        <v>96</v>
      </c>
    </row>
    <row r="5" spans="2:5">
      <c r="B5" s="1" t="s">
        <v>108</v>
      </c>
    </row>
    <row r="8" spans="2:5">
      <c r="B8" s="1" t="s">
        <v>579</v>
      </c>
    </row>
    <row r="9" spans="2:5">
      <c r="B9" s="1" t="s">
        <v>580</v>
      </c>
    </row>
    <row r="10" spans="2:5">
      <c r="B10" s="1" t="s">
        <v>581</v>
      </c>
    </row>
    <row r="13" spans="2:5">
      <c r="B13" s="1" t="s">
        <v>582</v>
      </c>
    </row>
    <row r="14" spans="2:5">
      <c r="B14" s="1" t="s">
        <v>583</v>
      </c>
    </row>
    <row r="15" spans="2:5">
      <c r="B15" s="1" t="s">
        <v>584</v>
      </c>
    </row>
    <row r="16" spans="2:5">
      <c r="B16" s="1" t="s">
        <v>142</v>
      </c>
    </row>
    <row r="17" spans="2:2">
      <c r="B17" s="1" t="s">
        <v>307</v>
      </c>
    </row>
    <row r="18" spans="2:2">
      <c r="B18" s="1" t="s">
        <v>15</v>
      </c>
    </row>
    <row r="19" spans="2:2">
      <c r="B19" s="1" t="s">
        <v>188</v>
      </c>
    </row>
    <row r="20" spans="2:2">
      <c r="B20" s="1" t="s">
        <v>585</v>
      </c>
    </row>
    <row r="21" spans="2:2" ht="15.75" customHeight="1">
      <c r="B21" s="1" t="s">
        <v>291</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32.85546875" customWidth="1"/>
    <col min="2" max="6" width="11.42578125" customWidth="1"/>
    <col min="7" max="21" width="10.7109375" customWidth="1"/>
  </cols>
  <sheetData>
    <row r="1" spans="1:21" ht="12.75" customHeight="1">
      <c r="A1" s="257"/>
      <c r="B1" s="257"/>
      <c r="C1" s="257"/>
      <c r="D1" s="257"/>
      <c r="E1" s="257"/>
      <c r="F1" s="257"/>
      <c r="G1" s="257"/>
      <c r="H1" s="257"/>
      <c r="I1" s="257"/>
      <c r="J1" s="257"/>
      <c r="K1" s="257"/>
      <c r="L1" s="257"/>
      <c r="M1" s="257"/>
      <c r="N1" s="257"/>
      <c r="O1" s="257"/>
      <c r="P1" s="257"/>
      <c r="Q1" s="257"/>
      <c r="R1" s="257"/>
      <c r="S1" s="257"/>
      <c r="T1" s="257"/>
      <c r="U1" s="257"/>
    </row>
    <row r="2" spans="1:21" ht="12.75" customHeight="1">
      <c r="A2" s="257"/>
      <c r="B2" s="257"/>
      <c r="C2" s="257"/>
      <c r="D2" s="257"/>
      <c r="E2" s="257"/>
      <c r="F2" s="257"/>
      <c r="G2" s="257"/>
      <c r="H2" s="257"/>
      <c r="I2" s="257"/>
      <c r="J2" s="257"/>
      <c r="K2" s="257"/>
      <c r="L2" s="257"/>
      <c r="M2" s="257"/>
      <c r="N2" s="257"/>
      <c r="O2" s="257"/>
      <c r="P2" s="257"/>
      <c r="Q2" s="257"/>
      <c r="R2" s="257"/>
      <c r="S2" s="257"/>
      <c r="T2" s="257"/>
      <c r="U2" s="257"/>
    </row>
    <row r="3" spans="1:21" ht="12.75" customHeight="1">
      <c r="A3" s="258" t="s">
        <v>103</v>
      </c>
      <c r="B3" s="257"/>
      <c r="C3" s="257"/>
      <c r="D3" s="257"/>
      <c r="E3" s="257"/>
      <c r="F3" s="257"/>
      <c r="G3" s="257"/>
      <c r="H3" s="257"/>
      <c r="I3" s="257"/>
      <c r="J3" s="257"/>
      <c r="K3" s="257"/>
      <c r="L3" s="257"/>
      <c r="M3" s="257"/>
      <c r="N3" s="257"/>
      <c r="O3" s="257"/>
      <c r="P3" s="257"/>
      <c r="Q3" s="257"/>
      <c r="R3" s="257"/>
      <c r="S3" s="257"/>
      <c r="T3" s="257"/>
      <c r="U3" s="257"/>
    </row>
    <row r="4" spans="1:21" ht="12.75" customHeight="1">
      <c r="A4" s="258" t="s">
        <v>132</v>
      </c>
      <c r="B4" s="257"/>
      <c r="C4" s="257"/>
      <c r="D4" s="257"/>
      <c r="E4" s="257"/>
      <c r="F4" s="257"/>
      <c r="G4" s="257"/>
      <c r="H4" s="257"/>
      <c r="I4" s="257"/>
      <c r="J4" s="257"/>
      <c r="K4" s="257"/>
      <c r="L4" s="257"/>
      <c r="M4" s="257"/>
      <c r="N4" s="257"/>
      <c r="O4" s="257"/>
      <c r="P4" s="257"/>
      <c r="Q4" s="257"/>
      <c r="R4" s="257"/>
      <c r="S4" s="257"/>
      <c r="T4" s="257"/>
      <c r="U4" s="257"/>
    </row>
    <row r="5" spans="1:21" ht="12.75" customHeight="1">
      <c r="A5" s="258" t="s">
        <v>166</v>
      </c>
      <c r="B5" s="257"/>
      <c r="C5" s="257"/>
      <c r="D5" s="257"/>
      <c r="E5" s="257"/>
      <c r="F5" s="257"/>
      <c r="G5" s="257"/>
      <c r="H5" s="257"/>
      <c r="I5" s="257"/>
      <c r="J5" s="257"/>
      <c r="K5" s="257"/>
      <c r="L5" s="257"/>
      <c r="M5" s="257"/>
      <c r="N5" s="257"/>
      <c r="O5" s="257"/>
      <c r="P5" s="257"/>
      <c r="Q5" s="257"/>
      <c r="R5" s="257"/>
      <c r="S5" s="257"/>
      <c r="T5" s="257"/>
      <c r="U5" s="257"/>
    </row>
    <row r="6" spans="1:21" ht="12.75" customHeight="1">
      <c r="A6" s="258" t="s">
        <v>191</v>
      </c>
      <c r="B6" s="257"/>
      <c r="C6" s="257"/>
      <c r="D6" s="257"/>
      <c r="E6" s="257"/>
      <c r="F6" s="257"/>
      <c r="G6" s="257"/>
      <c r="H6" s="257"/>
      <c r="I6" s="257"/>
      <c r="J6" s="257"/>
      <c r="K6" s="257"/>
      <c r="L6" s="257"/>
      <c r="M6" s="257"/>
      <c r="N6" s="257"/>
      <c r="O6" s="257"/>
      <c r="P6" s="257"/>
      <c r="Q6" s="257"/>
      <c r="R6" s="257"/>
      <c r="S6" s="257"/>
      <c r="T6" s="257"/>
      <c r="U6" s="257"/>
    </row>
    <row r="7" spans="1:21" ht="12.75" customHeight="1">
      <c r="A7" s="258" t="s">
        <v>104</v>
      </c>
      <c r="B7" s="257"/>
      <c r="C7" s="257"/>
      <c r="D7" s="257"/>
      <c r="E7" s="257"/>
      <c r="F7" s="257"/>
      <c r="G7" s="257"/>
      <c r="H7" s="257"/>
      <c r="I7" s="257"/>
      <c r="J7" s="257"/>
      <c r="K7" s="257"/>
      <c r="L7" s="257"/>
      <c r="M7" s="257"/>
      <c r="N7" s="257"/>
      <c r="O7" s="257"/>
      <c r="P7" s="257"/>
      <c r="Q7" s="257"/>
      <c r="R7" s="257"/>
      <c r="S7" s="257"/>
      <c r="T7" s="257"/>
      <c r="U7" s="257"/>
    </row>
    <row r="8" spans="1:21" ht="12.75" customHeight="1">
      <c r="A8" s="258" t="s">
        <v>105</v>
      </c>
      <c r="B8" s="257"/>
      <c r="C8" s="257"/>
      <c r="D8" s="257"/>
      <c r="E8" s="257"/>
      <c r="F8" s="257"/>
      <c r="G8" s="257"/>
      <c r="H8" s="257"/>
      <c r="I8" s="257"/>
      <c r="J8" s="257"/>
      <c r="K8" s="257"/>
      <c r="L8" s="257"/>
      <c r="M8" s="257"/>
      <c r="N8" s="257"/>
      <c r="O8" s="257"/>
      <c r="P8" s="257"/>
      <c r="Q8" s="257"/>
      <c r="R8" s="257"/>
      <c r="S8" s="257"/>
      <c r="T8" s="257"/>
      <c r="U8" s="257"/>
    </row>
    <row r="9" spans="1:21" ht="12.75" customHeight="1">
      <c r="A9" s="258" t="s">
        <v>309</v>
      </c>
      <c r="B9" s="257"/>
      <c r="C9" s="257"/>
      <c r="D9" s="257"/>
      <c r="E9" s="257"/>
      <c r="F9" s="257"/>
      <c r="G9" s="257"/>
      <c r="H9" s="257"/>
      <c r="I9" s="257"/>
      <c r="J9" s="257"/>
      <c r="K9" s="257"/>
      <c r="L9" s="257"/>
      <c r="M9" s="257"/>
      <c r="N9" s="257"/>
      <c r="O9" s="257"/>
      <c r="P9" s="257"/>
      <c r="Q9" s="257"/>
      <c r="R9" s="257"/>
      <c r="S9" s="257"/>
      <c r="T9" s="257"/>
      <c r="U9" s="257"/>
    </row>
    <row r="10" spans="1:21" ht="12.75" customHeight="1">
      <c r="A10" s="258" t="s">
        <v>106</v>
      </c>
      <c r="B10" s="257"/>
      <c r="C10" s="257"/>
      <c r="D10" s="257"/>
      <c r="E10" s="257"/>
      <c r="F10" s="257"/>
      <c r="G10" s="257"/>
      <c r="H10" s="257"/>
      <c r="I10" s="257"/>
      <c r="J10" s="257"/>
      <c r="K10" s="257"/>
      <c r="L10" s="257"/>
      <c r="M10" s="257"/>
      <c r="N10" s="257"/>
      <c r="O10" s="257"/>
      <c r="P10" s="257"/>
      <c r="Q10" s="257"/>
      <c r="R10" s="257"/>
      <c r="S10" s="257"/>
      <c r="T10" s="257"/>
      <c r="U10" s="257"/>
    </row>
    <row r="11" spans="1:21" ht="12.75" customHeight="1">
      <c r="A11" s="258" t="s">
        <v>167</v>
      </c>
      <c r="B11" s="257"/>
      <c r="C11" s="257"/>
      <c r="D11" s="257"/>
      <c r="E11" s="257"/>
      <c r="F11" s="257"/>
      <c r="G11" s="257"/>
      <c r="H11" s="257"/>
      <c r="I11" s="257"/>
      <c r="J11" s="257"/>
      <c r="K11" s="257"/>
      <c r="L11" s="257"/>
      <c r="M11" s="257"/>
      <c r="N11" s="257"/>
      <c r="O11" s="257"/>
      <c r="P11" s="257"/>
      <c r="Q11" s="257"/>
      <c r="R11" s="257"/>
      <c r="S11" s="257"/>
      <c r="T11" s="257"/>
      <c r="U11" s="257"/>
    </row>
    <row r="12" spans="1:21" ht="12.75" customHeight="1">
      <c r="A12" s="258" t="s">
        <v>586</v>
      </c>
      <c r="B12" s="257"/>
      <c r="C12" s="257"/>
      <c r="D12" s="257"/>
      <c r="E12" s="257"/>
      <c r="F12" s="257"/>
      <c r="G12" s="257"/>
      <c r="H12" s="257"/>
      <c r="I12" s="257"/>
      <c r="J12" s="257"/>
      <c r="K12" s="257"/>
      <c r="L12" s="257"/>
      <c r="M12" s="257"/>
      <c r="N12" s="257"/>
      <c r="O12" s="257"/>
      <c r="P12" s="257"/>
      <c r="Q12" s="257"/>
      <c r="R12" s="257"/>
      <c r="S12" s="257"/>
      <c r="T12" s="257"/>
      <c r="U12" s="257"/>
    </row>
    <row r="13" spans="1:21" ht="12.75" customHeight="1">
      <c r="A13" s="258" t="s">
        <v>587</v>
      </c>
      <c r="B13" s="257"/>
      <c r="C13" s="257"/>
      <c r="D13" s="257"/>
      <c r="E13" s="257"/>
      <c r="F13" s="257"/>
      <c r="G13" s="257"/>
      <c r="H13" s="257"/>
      <c r="I13" s="257"/>
      <c r="J13" s="257"/>
      <c r="K13" s="257"/>
      <c r="L13" s="257"/>
      <c r="M13" s="257"/>
      <c r="N13" s="257"/>
      <c r="O13" s="257"/>
      <c r="P13" s="257"/>
      <c r="Q13" s="257"/>
      <c r="R13" s="257"/>
      <c r="S13" s="257"/>
      <c r="T13" s="257"/>
      <c r="U13" s="257"/>
    </row>
    <row r="14" spans="1:21" ht="12.75" customHeight="1">
      <c r="A14" s="258" t="s">
        <v>588</v>
      </c>
      <c r="B14" s="257"/>
      <c r="C14" s="257"/>
      <c r="D14" s="257"/>
      <c r="E14" s="257"/>
      <c r="F14" s="257"/>
      <c r="G14" s="257"/>
      <c r="H14" s="257"/>
      <c r="I14" s="257"/>
      <c r="J14" s="257"/>
      <c r="K14" s="257"/>
      <c r="L14" s="257"/>
      <c r="M14" s="257"/>
      <c r="N14" s="257"/>
      <c r="O14" s="257"/>
      <c r="P14" s="257"/>
      <c r="Q14" s="257"/>
      <c r="R14" s="257"/>
      <c r="S14" s="257"/>
      <c r="T14" s="257"/>
      <c r="U14" s="257"/>
    </row>
    <row r="15" spans="1:21" ht="12.75" customHeight="1">
      <c r="A15" s="257"/>
      <c r="B15" s="257"/>
      <c r="C15" s="257"/>
      <c r="D15" s="257"/>
      <c r="E15" s="257"/>
      <c r="F15" s="257"/>
      <c r="G15" s="257"/>
      <c r="H15" s="257"/>
      <c r="I15" s="257"/>
      <c r="J15" s="257"/>
      <c r="K15" s="257"/>
      <c r="L15" s="257"/>
      <c r="M15" s="257"/>
      <c r="N15" s="257"/>
      <c r="O15" s="257"/>
      <c r="P15" s="257"/>
      <c r="Q15" s="257"/>
      <c r="R15" s="257"/>
      <c r="S15" s="257"/>
      <c r="T15" s="257"/>
      <c r="U15" s="257"/>
    </row>
    <row r="16" spans="1:21" ht="12.75" customHeight="1">
      <c r="A16" s="258" t="s">
        <v>589</v>
      </c>
      <c r="B16" s="257"/>
      <c r="C16" s="257"/>
      <c r="D16" s="257"/>
      <c r="E16" s="257"/>
      <c r="F16" s="257"/>
      <c r="G16" s="257"/>
      <c r="H16" s="257"/>
      <c r="I16" s="257"/>
      <c r="J16" s="257"/>
      <c r="K16" s="257"/>
      <c r="L16" s="257"/>
      <c r="M16" s="257"/>
      <c r="N16" s="257"/>
      <c r="O16" s="257"/>
      <c r="P16" s="257"/>
      <c r="Q16" s="257"/>
      <c r="R16" s="257"/>
      <c r="S16" s="257"/>
      <c r="T16" s="257"/>
      <c r="U16" s="257"/>
    </row>
    <row r="17" spans="1:21" ht="12.75" customHeight="1">
      <c r="A17" s="258" t="s">
        <v>293</v>
      </c>
      <c r="B17" s="257"/>
      <c r="C17" s="257"/>
      <c r="D17" s="257"/>
      <c r="E17" s="257"/>
      <c r="F17" s="257"/>
      <c r="G17" s="257"/>
      <c r="H17" s="257"/>
      <c r="I17" s="257"/>
      <c r="J17" s="257"/>
      <c r="K17" s="257"/>
      <c r="L17" s="257"/>
      <c r="M17" s="257"/>
      <c r="N17" s="257"/>
      <c r="O17" s="257"/>
      <c r="P17" s="257"/>
      <c r="Q17" s="257"/>
      <c r="R17" s="257"/>
      <c r="S17" s="257"/>
      <c r="T17" s="257"/>
      <c r="U17" s="257"/>
    </row>
    <row r="18" spans="1:21" ht="12.75" customHeight="1">
      <c r="A18" s="258" t="s">
        <v>577</v>
      </c>
      <c r="B18" s="257"/>
      <c r="C18" s="257"/>
      <c r="D18" s="257"/>
      <c r="E18" s="257"/>
      <c r="F18" s="257"/>
      <c r="G18" s="257"/>
      <c r="H18" s="257"/>
      <c r="I18" s="257"/>
      <c r="J18" s="257"/>
      <c r="K18" s="257"/>
      <c r="L18" s="257"/>
      <c r="M18" s="257"/>
      <c r="N18" s="257"/>
      <c r="O18" s="257"/>
      <c r="P18" s="257"/>
      <c r="Q18" s="257"/>
      <c r="R18" s="257"/>
      <c r="S18" s="257"/>
      <c r="T18" s="257"/>
      <c r="U18" s="257"/>
    </row>
    <row r="19" spans="1:21" ht="12.75" customHeight="1">
      <c r="A19" s="257"/>
      <c r="B19" s="257"/>
      <c r="C19" s="257"/>
      <c r="D19" s="257"/>
      <c r="E19" s="257"/>
      <c r="F19" s="257"/>
      <c r="G19" s="257"/>
      <c r="H19" s="257"/>
      <c r="I19" s="257"/>
      <c r="J19" s="257"/>
      <c r="K19" s="257"/>
      <c r="L19" s="257"/>
      <c r="M19" s="257"/>
      <c r="N19" s="257"/>
      <c r="O19" s="257"/>
      <c r="P19" s="257"/>
      <c r="Q19" s="257"/>
      <c r="R19" s="257"/>
      <c r="S19" s="257"/>
      <c r="T19" s="257"/>
      <c r="U19" s="257"/>
    </row>
    <row r="20" spans="1:21" ht="12.75" customHeight="1">
      <c r="A20" s="258" t="s">
        <v>580</v>
      </c>
      <c r="B20" s="257"/>
      <c r="C20" s="257"/>
      <c r="D20" s="257"/>
      <c r="E20" s="257"/>
      <c r="F20" s="257"/>
      <c r="G20" s="257"/>
      <c r="H20" s="257"/>
      <c r="I20" s="257"/>
      <c r="J20" s="257"/>
      <c r="K20" s="257"/>
      <c r="L20" s="257"/>
      <c r="M20" s="257"/>
      <c r="N20" s="257"/>
      <c r="O20" s="257"/>
      <c r="P20" s="257"/>
      <c r="Q20" s="257"/>
      <c r="R20" s="257"/>
      <c r="S20" s="257"/>
      <c r="T20" s="257"/>
      <c r="U20" s="257"/>
    </row>
    <row r="21" spans="1:21" ht="12.75" customHeight="1">
      <c r="A21" s="258" t="s">
        <v>581</v>
      </c>
      <c r="B21" s="257"/>
      <c r="C21" s="257"/>
      <c r="D21" s="257"/>
      <c r="E21" s="257"/>
      <c r="F21" s="257"/>
      <c r="G21" s="257"/>
      <c r="H21" s="257"/>
      <c r="I21" s="257"/>
      <c r="J21" s="257"/>
      <c r="K21" s="257"/>
      <c r="L21" s="257"/>
      <c r="M21" s="257"/>
      <c r="N21" s="257"/>
      <c r="O21" s="257"/>
      <c r="P21" s="257"/>
      <c r="Q21" s="257"/>
      <c r="R21" s="257"/>
      <c r="S21" s="257"/>
      <c r="T21" s="257"/>
      <c r="U21" s="257"/>
    </row>
    <row r="22" spans="1:21" ht="12.75" customHeight="1">
      <c r="A22" s="257"/>
      <c r="B22" s="257"/>
      <c r="C22" s="257"/>
      <c r="D22" s="257"/>
      <c r="E22" s="257"/>
      <c r="F22" s="257"/>
      <c r="G22" s="257"/>
      <c r="H22" s="257"/>
      <c r="I22" s="257"/>
      <c r="J22" s="257"/>
      <c r="K22" s="257"/>
      <c r="L22" s="257"/>
      <c r="M22" s="257"/>
      <c r="N22" s="257"/>
      <c r="O22" s="257"/>
      <c r="P22" s="257"/>
      <c r="Q22" s="257"/>
      <c r="R22" s="257"/>
      <c r="S22" s="257"/>
      <c r="T22" s="257"/>
      <c r="U22" s="257"/>
    </row>
    <row r="23" spans="1:21" ht="12.75" customHeight="1">
      <c r="A23" s="257"/>
      <c r="B23" s="257"/>
      <c r="C23" s="257"/>
      <c r="D23" s="257"/>
      <c r="E23" s="257"/>
      <c r="F23" s="257"/>
      <c r="G23" s="257"/>
      <c r="H23" s="257"/>
      <c r="I23" s="257"/>
      <c r="J23" s="257"/>
      <c r="K23" s="257"/>
      <c r="L23" s="257"/>
      <c r="M23" s="257"/>
      <c r="N23" s="257"/>
      <c r="O23" s="257"/>
      <c r="P23" s="257"/>
      <c r="Q23" s="257"/>
      <c r="R23" s="257"/>
      <c r="S23" s="257"/>
      <c r="T23" s="257"/>
      <c r="U23" s="257"/>
    </row>
    <row r="24" spans="1:21" ht="12.75" customHeight="1">
      <c r="A24" s="257"/>
      <c r="B24" s="257"/>
      <c r="C24" s="257"/>
      <c r="D24" s="257"/>
      <c r="E24" s="257"/>
      <c r="F24" s="257"/>
      <c r="G24" s="257"/>
      <c r="H24" s="257"/>
      <c r="I24" s="257"/>
      <c r="J24" s="257"/>
      <c r="K24" s="257"/>
      <c r="L24" s="257"/>
      <c r="M24" s="257"/>
      <c r="N24" s="257"/>
      <c r="O24" s="257"/>
      <c r="P24" s="257"/>
      <c r="Q24" s="257"/>
      <c r="R24" s="257"/>
      <c r="S24" s="257"/>
      <c r="T24" s="257"/>
      <c r="U24" s="257"/>
    </row>
    <row r="25" spans="1:21" ht="12.75" customHeight="1">
      <c r="A25" s="257"/>
      <c r="B25" s="257"/>
      <c r="C25" s="257"/>
      <c r="D25" s="257"/>
      <c r="E25" s="257"/>
      <c r="F25" s="257"/>
      <c r="G25" s="257"/>
      <c r="H25" s="257"/>
      <c r="I25" s="257"/>
      <c r="J25" s="257"/>
      <c r="K25" s="257"/>
      <c r="L25" s="257"/>
      <c r="M25" s="257"/>
      <c r="N25" s="257"/>
      <c r="O25" s="257"/>
      <c r="P25" s="257"/>
      <c r="Q25" s="257"/>
      <c r="R25" s="257"/>
      <c r="S25" s="257"/>
      <c r="T25" s="257"/>
      <c r="U25" s="257"/>
    </row>
    <row r="26" spans="1:21" ht="12.75" customHeight="1">
      <c r="A26" s="257"/>
      <c r="B26" s="257"/>
      <c r="C26" s="257"/>
      <c r="D26" s="257"/>
      <c r="E26" s="257"/>
      <c r="F26" s="257"/>
      <c r="G26" s="257"/>
      <c r="H26" s="257"/>
      <c r="I26" s="257"/>
      <c r="J26" s="257"/>
      <c r="K26" s="257"/>
      <c r="L26" s="257"/>
      <c r="M26" s="257"/>
      <c r="N26" s="257"/>
      <c r="O26" s="257"/>
      <c r="P26" s="257"/>
      <c r="Q26" s="257"/>
      <c r="R26" s="257"/>
      <c r="S26" s="257"/>
      <c r="T26" s="257"/>
      <c r="U26" s="257"/>
    </row>
    <row r="27" spans="1:21" ht="12.75" customHeight="1">
      <c r="A27" s="257"/>
      <c r="B27" s="257"/>
      <c r="C27" s="257"/>
      <c r="D27" s="257"/>
      <c r="E27" s="257"/>
      <c r="F27" s="257"/>
      <c r="G27" s="257"/>
      <c r="H27" s="257"/>
      <c r="I27" s="257"/>
      <c r="J27" s="257"/>
      <c r="K27" s="257"/>
      <c r="L27" s="257"/>
      <c r="M27" s="257"/>
      <c r="N27" s="257"/>
      <c r="O27" s="257"/>
      <c r="P27" s="257"/>
      <c r="Q27" s="257"/>
      <c r="R27" s="257"/>
      <c r="S27" s="257"/>
      <c r="T27" s="257"/>
      <c r="U27" s="257"/>
    </row>
    <row r="28" spans="1:21" ht="12.75" customHeight="1">
      <c r="A28" s="257"/>
      <c r="B28" s="257"/>
      <c r="C28" s="257"/>
      <c r="D28" s="257"/>
      <c r="E28" s="257"/>
      <c r="F28" s="257"/>
      <c r="G28" s="257"/>
      <c r="H28" s="257"/>
      <c r="I28" s="257"/>
      <c r="J28" s="257"/>
      <c r="K28" s="257"/>
      <c r="L28" s="257"/>
      <c r="M28" s="257"/>
      <c r="N28" s="257"/>
      <c r="O28" s="257"/>
      <c r="P28" s="257"/>
      <c r="Q28" s="257"/>
      <c r="R28" s="257"/>
      <c r="S28" s="257"/>
      <c r="T28" s="257"/>
      <c r="U28" s="257"/>
    </row>
    <row r="29" spans="1:21" ht="12.75" customHeight="1">
      <c r="A29" s="257"/>
      <c r="B29" s="257"/>
      <c r="C29" s="257"/>
      <c r="D29" s="257"/>
      <c r="E29" s="257"/>
      <c r="F29" s="257"/>
      <c r="G29" s="257"/>
      <c r="H29" s="257"/>
      <c r="I29" s="257"/>
      <c r="J29" s="257"/>
      <c r="K29" s="257"/>
      <c r="L29" s="257"/>
      <c r="M29" s="257"/>
      <c r="N29" s="257"/>
      <c r="O29" s="257"/>
      <c r="P29" s="257"/>
      <c r="Q29" s="257"/>
      <c r="R29" s="257"/>
      <c r="S29" s="257"/>
      <c r="T29" s="257"/>
      <c r="U29" s="257"/>
    </row>
    <row r="30" spans="1:21" ht="12.75" customHeight="1">
      <c r="A30" s="257"/>
      <c r="B30" s="257"/>
      <c r="C30" s="257"/>
      <c r="D30" s="257"/>
      <c r="E30" s="257"/>
      <c r="F30" s="257"/>
      <c r="G30" s="257"/>
      <c r="H30" s="257"/>
      <c r="I30" s="257"/>
      <c r="J30" s="257"/>
      <c r="K30" s="257"/>
      <c r="L30" s="257"/>
      <c r="M30" s="257"/>
      <c r="N30" s="257"/>
      <c r="O30" s="257"/>
      <c r="P30" s="257"/>
      <c r="Q30" s="257"/>
      <c r="R30" s="257"/>
      <c r="S30" s="257"/>
      <c r="T30" s="257"/>
      <c r="U30" s="257"/>
    </row>
    <row r="31" spans="1:21" ht="12.75" customHeight="1">
      <c r="A31" s="257"/>
      <c r="B31" s="257"/>
      <c r="C31" s="257"/>
      <c r="D31" s="257"/>
      <c r="E31" s="257"/>
      <c r="F31" s="257"/>
      <c r="G31" s="257"/>
      <c r="H31" s="257"/>
      <c r="I31" s="257"/>
      <c r="J31" s="257"/>
      <c r="K31" s="257"/>
      <c r="L31" s="257"/>
      <c r="M31" s="257"/>
      <c r="N31" s="257"/>
      <c r="O31" s="257"/>
      <c r="P31" s="257"/>
      <c r="Q31" s="257"/>
      <c r="R31" s="257"/>
      <c r="S31" s="257"/>
      <c r="T31" s="257"/>
      <c r="U31" s="257"/>
    </row>
    <row r="32" spans="1:21" ht="12.75" customHeight="1">
      <c r="A32" s="257"/>
      <c r="B32" s="257"/>
      <c r="C32" s="257"/>
      <c r="D32" s="257"/>
      <c r="E32" s="257"/>
      <c r="F32" s="257"/>
      <c r="G32" s="257"/>
      <c r="H32" s="257"/>
      <c r="I32" s="257"/>
      <c r="J32" s="257"/>
      <c r="K32" s="257"/>
      <c r="L32" s="257"/>
      <c r="M32" s="257"/>
      <c r="N32" s="257"/>
      <c r="O32" s="257"/>
      <c r="P32" s="257"/>
      <c r="Q32" s="257"/>
      <c r="R32" s="257"/>
      <c r="S32" s="257"/>
      <c r="T32" s="257"/>
      <c r="U32" s="257"/>
    </row>
    <row r="33" spans="1:21" ht="12.75" customHeight="1">
      <c r="A33" s="257"/>
      <c r="B33" s="257"/>
      <c r="C33" s="257"/>
      <c r="D33" s="257"/>
      <c r="E33" s="257"/>
      <c r="F33" s="257"/>
      <c r="G33" s="257"/>
      <c r="H33" s="257"/>
      <c r="I33" s="257"/>
      <c r="J33" s="257"/>
      <c r="K33" s="257"/>
      <c r="L33" s="257"/>
      <c r="M33" s="257"/>
      <c r="N33" s="257"/>
      <c r="O33" s="257"/>
      <c r="P33" s="257"/>
      <c r="Q33" s="257"/>
      <c r="R33" s="257"/>
      <c r="S33" s="257"/>
      <c r="T33" s="257"/>
      <c r="U33" s="257"/>
    </row>
    <row r="34" spans="1:21" ht="12.75" customHeight="1">
      <c r="A34" s="257"/>
      <c r="B34" s="257"/>
      <c r="C34" s="257"/>
      <c r="D34" s="257"/>
      <c r="E34" s="257"/>
      <c r="F34" s="257"/>
      <c r="G34" s="257"/>
      <c r="H34" s="257"/>
      <c r="I34" s="257"/>
      <c r="J34" s="257"/>
      <c r="K34" s="257"/>
      <c r="L34" s="257"/>
      <c r="M34" s="257"/>
      <c r="N34" s="257"/>
      <c r="O34" s="257"/>
      <c r="P34" s="257"/>
      <c r="Q34" s="257"/>
      <c r="R34" s="257"/>
      <c r="S34" s="257"/>
      <c r="T34" s="257"/>
      <c r="U34" s="257"/>
    </row>
    <row r="35" spans="1:21" ht="12.75" customHeight="1">
      <c r="A35" s="257"/>
      <c r="B35" s="257"/>
      <c r="C35" s="257"/>
      <c r="D35" s="257"/>
      <c r="E35" s="257"/>
      <c r="F35" s="257"/>
      <c r="G35" s="257"/>
      <c r="H35" s="257"/>
      <c r="I35" s="257"/>
      <c r="J35" s="257"/>
      <c r="K35" s="257"/>
      <c r="L35" s="257"/>
      <c r="M35" s="257"/>
      <c r="N35" s="257"/>
      <c r="O35" s="257"/>
      <c r="P35" s="257"/>
      <c r="Q35" s="257"/>
      <c r="R35" s="257"/>
      <c r="S35" s="257"/>
      <c r="T35" s="257"/>
      <c r="U35" s="257"/>
    </row>
    <row r="36" spans="1:21" ht="12.75" customHeight="1">
      <c r="A36" s="257"/>
      <c r="B36" s="257"/>
      <c r="C36" s="257"/>
      <c r="D36" s="257"/>
      <c r="E36" s="257"/>
      <c r="F36" s="257"/>
      <c r="G36" s="257"/>
      <c r="H36" s="257"/>
      <c r="I36" s="257"/>
      <c r="J36" s="257"/>
      <c r="K36" s="257"/>
      <c r="L36" s="257"/>
      <c r="M36" s="257"/>
      <c r="N36" s="257"/>
      <c r="O36" s="257"/>
      <c r="P36" s="257"/>
      <c r="Q36" s="257"/>
      <c r="R36" s="257"/>
      <c r="S36" s="257"/>
      <c r="T36" s="257"/>
      <c r="U36" s="257"/>
    </row>
    <row r="37" spans="1:21" ht="12.75" customHeight="1">
      <c r="A37" s="257"/>
      <c r="B37" s="257"/>
      <c r="C37" s="257"/>
      <c r="D37" s="257"/>
      <c r="E37" s="257"/>
      <c r="F37" s="257"/>
      <c r="G37" s="257"/>
      <c r="H37" s="257"/>
      <c r="I37" s="257"/>
      <c r="J37" s="257"/>
      <c r="K37" s="257"/>
      <c r="L37" s="257"/>
      <c r="M37" s="257"/>
      <c r="N37" s="257"/>
      <c r="O37" s="257"/>
      <c r="P37" s="257"/>
      <c r="Q37" s="257"/>
      <c r="R37" s="257"/>
      <c r="S37" s="257"/>
      <c r="T37" s="257"/>
      <c r="U37" s="257"/>
    </row>
    <row r="38" spans="1:21" ht="12.75" customHeight="1">
      <c r="A38" s="257"/>
      <c r="B38" s="257"/>
      <c r="C38" s="257"/>
      <c r="D38" s="257"/>
      <c r="E38" s="257"/>
      <c r="F38" s="257"/>
      <c r="G38" s="257"/>
      <c r="H38" s="257"/>
      <c r="I38" s="257"/>
      <c r="J38" s="257"/>
      <c r="K38" s="257"/>
      <c r="L38" s="257"/>
      <c r="M38" s="257"/>
      <c r="N38" s="257"/>
      <c r="O38" s="257"/>
      <c r="P38" s="257"/>
      <c r="Q38" s="257"/>
      <c r="R38" s="257"/>
      <c r="S38" s="257"/>
      <c r="T38" s="257"/>
      <c r="U38" s="257"/>
    </row>
    <row r="39" spans="1:21" ht="12.75" customHeight="1">
      <c r="A39" s="257"/>
      <c r="B39" s="257"/>
      <c r="C39" s="257"/>
      <c r="D39" s="257"/>
      <c r="E39" s="257"/>
      <c r="F39" s="257"/>
      <c r="G39" s="257"/>
      <c r="H39" s="257"/>
      <c r="I39" s="257"/>
      <c r="J39" s="257"/>
      <c r="K39" s="257"/>
      <c r="L39" s="257"/>
      <c r="M39" s="257"/>
      <c r="N39" s="257"/>
      <c r="O39" s="257"/>
      <c r="P39" s="257"/>
      <c r="Q39" s="257"/>
      <c r="R39" s="257"/>
      <c r="S39" s="257"/>
      <c r="T39" s="257"/>
      <c r="U39" s="257"/>
    </row>
    <row r="40" spans="1:21" ht="12.75" customHeight="1">
      <c r="A40" s="257"/>
      <c r="B40" s="257"/>
      <c r="C40" s="257"/>
      <c r="D40" s="257"/>
      <c r="E40" s="257"/>
      <c r="F40" s="257"/>
      <c r="G40" s="257"/>
      <c r="H40" s="257"/>
      <c r="I40" s="257"/>
      <c r="J40" s="257"/>
      <c r="K40" s="257"/>
      <c r="L40" s="257"/>
      <c r="M40" s="257"/>
      <c r="N40" s="257"/>
      <c r="O40" s="257"/>
      <c r="P40" s="257"/>
      <c r="Q40" s="257"/>
      <c r="R40" s="257"/>
      <c r="S40" s="257"/>
      <c r="T40" s="257"/>
      <c r="U40" s="257"/>
    </row>
    <row r="41" spans="1:21" ht="12.75" customHeight="1">
      <c r="A41" s="257"/>
      <c r="B41" s="257"/>
      <c r="C41" s="257"/>
      <c r="D41" s="257"/>
      <c r="E41" s="257"/>
      <c r="F41" s="257"/>
      <c r="G41" s="257"/>
      <c r="H41" s="257"/>
      <c r="I41" s="257"/>
      <c r="J41" s="257"/>
      <c r="K41" s="257"/>
      <c r="L41" s="257"/>
      <c r="M41" s="257"/>
      <c r="N41" s="257"/>
      <c r="O41" s="257"/>
      <c r="P41" s="257"/>
      <c r="Q41" s="257"/>
      <c r="R41" s="257"/>
      <c r="S41" s="257"/>
      <c r="T41" s="257"/>
      <c r="U41" s="257"/>
    </row>
    <row r="42" spans="1:21" ht="12.75" customHeight="1">
      <c r="A42" s="257"/>
      <c r="B42" s="257"/>
      <c r="C42" s="257"/>
      <c r="D42" s="257"/>
      <c r="E42" s="257"/>
      <c r="F42" s="257"/>
      <c r="G42" s="257"/>
      <c r="H42" s="257"/>
      <c r="I42" s="257"/>
      <c r="J42" s="257"/>
      <c r="K42" s="257"/>
      <c r="L42" s="257"/>
      <c r="M42" s="257"/>
      <c r="N42" s="257"/>
      <c r="O42" s="257"/>
      <c r="P42" s="257"/>
      <c r="Q42" s="257"/>
      <c r="R42" s="257"/>
      <c r="S42" s="257"/>
      <c r="T42" s="257"/>
      <c r="U42" s="257"/>
    </row>
    <row r="43" spans="1:21" ht="12.75" customHeight="1">
      <c r="A43" s="257"/>
      <c r="B43" s="257"/>
      <c r="C43" s="257"/>
      <c r="D43" s="257"/>
      <c r="E43" s="257"/>
      <c r="F43" s="257"/>
      <c r="G43" s="257"/>
      <c r="H43" s="257"/>
      <c r="I43" s="257"/>
      <c r="J43" s="257"/>
      <c r="K43" s="257"/>
      <c r="L43" s="257"/>
      <c r="M43" s="257"/>
      <c r="N43" s="257"/>
      <c r="O43" s="257"/>
      <c r="P43" s="257"/>
      <c r="Q43" s="257"/>
      <c r="R43" s="257"/>
      <c r="S43" s="257"/>
      <c r="T43" s="257"/>
      <c r="U43" s="257"/>
    </row>
    <row r="44" spans="1:21" ht="12.75" customHeight="1">
      <c r="A44" s="257"/>
      <c r="B44" s="257"/>
      <c r="C44" s="257"/>
      <c r="D44" s="257"/>
      <c r="E44" s="257"/>
      <c r="F44" s="257"/>
      <c r="G44" s="257"/>
      <c r="H44" s="257"/>
      <c r="I44" s="257"/>
      <c r="J44" s="257"/>
      <c r="K44" s="257"/>
      <c r="L44" s="257"/>
      <c r="M44" s="257"/>
      <c r="N44" s="257"/>
      <c r="O44" s="257"/>
      <c r="P44" s="257"/>
      <c r="Q44" s="257"/>
      <c r="R44" s="257"/>
      <c r="S44" s="257"/>
      <c r="T44" s="257"/>
      <c r="U44" s="257"/>
    </row>
    <row r="45" spans="1:21" ht="12.75" customHeight="1">
      <c r="A45" s="257"/>
      <c r="B45" s="257"/>
      <c r="C45" s="257"/>
      <c r="D45" s="257"/>
      <c r="E45" s="257"/>
      <c r="F45" s="257"/>
      <c r="G45" s="257"/>
      <c r="H45" s="257"/>
      <c r="I45" s="257"/>
      <c r="J45" s="257"/>
      <c r="K45" s="257"/>
      <c r="L45" s="257"/>
      <c r="M45" s="257"/>
      <c r="N45" s="257"/>
      <c r="O45" s="257"/>
      <c r="P45" s="257"/>
      <c r="Q45" s="257"/>
      <c r="R45" s="257"/>
      <c r="S45" s="257"/>
      <c r="T45" s="257"/>
      <c r="U45" s="257"/>
    </row>
    <row r="46" spans="1:21" ht="12.75" customHeight="1">
      <c r="A46" s="257"/>
      <c r="B46" s="257"/>
      <c r="C46" s="257"/>
      <c r="D46" s="257"/>
      <c r="E46" s="257"/>
      <c r="F46" s="257"/>
      <c r="G46" s="257"/>
      <c r="H46" s="257"/>
      <c r="I46" s="257"/>
      <c r="J46" s="257"/>
      <c r="K46" s="257"/>
      <c r="L46" s="257"/>
      <c r="M46" s="257"/>
      <c r="N46" s="257"/>
      <c r="O46" s="257"/>
      <c r="P46" s="257"/>
      <c r="Q46" s="257"/>
      <c r="R46" s="257"/>
      <c r="S46" s="257"/>
      <c r="T46" s="257"/>
      <c r="U46" s="257"/>
    </row>
    <row r="47" spans="1:21" ht="12.75" customHeight="1">
      <c r="A47" s="257"/>
      <c r="B47" s="257"/>
      <c r="C47" s="257"/>
      <c r="D47" s="257"/>
      <c r="E47" s="257"/>
      <c r="F47" s="257"/>
      <c r="G47" s="257"/>
      <c r="H47" s="257"/>
      <c r="I47" s="257"/>
      <c r="J47" s="257"/>
      <c r="K47" s="257"/>
      <c r="L47" s="257"/>
      <c r="M47" s="257"/>
      <c r="N47" s="257"/>
      <c r="O47" s="257"/>
      <c r="P47" s="257"/>
      <c r="Q47" s="257"/>
      <c r="R47" s="257"/>
      <c r="S47" s="257"/>
      <c r="T47" s="257"/>
      <c r="U47" s="257"/>
    </row>
    <row r="48" spans="1:21" ht="12.75" customHeight="1">
      <c r="A48" s="257"/>
      <c r="B48" s="257"/>
      <c r="C48" s="257"/>
      <c r="D48" s="257"/>
      <c r="E48" s="257"/>
      <c r="F48" s="257"/>
      <c r="G48" s="257"/>
      <c r="H48" s="257"/>
      <c r="I48" s="257"/>
      <c r="J48" s="257"/>
      <c r="K48" s="257"/>
      <c r="L48" s="257"/>
      <c r="M48" s="257"/>
      <c r="N48" s="257"/>
      <c r="O48" s="257"/>
      <c r="P48" s="257"/>
      <c r="Q48" s="257"/>
      <c r="R48" s="257"/>
      <c r="S48" s="257"/>
      <c r="T48" s="257"/>
      <c r="U48" s="257"/>
    </row>
    <row r="49" spans="1:21" ht="12.75" customHeight="1">
      <c r="A49" s="257"/>
      <c r="B49" s="257"/>
      <c r="C49" s="257"/>
      <c r="D49" s="257"/>
      <c r="E49" s="257"/>
      <c r="F49" s="257"/>
      <c r="G49" s="257"/>
      <c r="H49" s="257"/>
      <c r="I49" s="257"/>
      <c r="J49" s="257"/>
      <c r="K49" s="257"/>
      <c r="L49" s="257"/>
      <c r="M49" s="257"/>
      <c r="N49" s="257"/>
      <c r="O49" s="257"/>
      <c r="P49" s="257"/>
      <c r="Q49" s="257"/>
      <c r="R49" s="257"/>
      <c r="S49" s="257"/>
      <c r="T49" s="257"/>
      <c r="U49" s="257"/>
    </row>
    <row r="50" spans="1:21" ht="12.75" customHeight="1">
      <c r="A50" s="257"/>
      <c r="B50" s="257"/>
      <c r="C50" s="257"/>
      <c r="D50" s="257"/>
      <c r="E50" s="257"/>
      <c r="F50" s="257"/>
      <c r="G50" s="257"/>
      <c r="H50" s="257"/>
      <c r="I50" s="257"/>
      <c r="J50" s="257"/>
      <c r="K50" s="257"/>
      <c r="L50" s="257"/>
      <c r="M50" s="257"/>
      <c r="N50" s="257"/>
      <c r="O50" s="257"/>
      <c r="P50" s="257"/>
      <c r="Q50" s="257"/>
      <c r="R50" s="257"/>
      <c r="S50" s="257"/>
      <c r="T50" s="257"/>
      <c r="U50" s="257"/>
    </row>
    <row r="51" spans="1:21" ht="12.75" customHeight="1">
      <c r="A51" s="257"/>
      <c r="B51" s="257"/>
      <c r="C51" s="257"/>
      <c r="D51" s="257"/>
      <c r="E51" s="257"/>
      <c r="F51" s="257"/>
      <c r="G51" s="257"/>
      <c r="H51" s="257"/>
      <c r="I51" s="257"/>
      <c r="J51" s="257"/>
      <c r="K51" s="257"/>
      <c r="L51" s="257"/>
      <c r="M51" s="257"/>
      <c r="N51" s="257"/>
      <c r="O51" s="257"/>
      <c r="P51" s="257"/>
      <c r="Q51" s="257"/>
      <c r="R51" s="257"/>
      <c r="S51" s="257"/>
      <c r="T51" s="257"/>
      <c r="U51" s="257"/>
    </row>
    <row r="52" spans="1:21" ht="12.75" customHeight="1">
      <c r="A52" s="257"/>
      <c r="B52" s="257"/>
      <c r="C52" s="257"/>
      <c r="D52" s="257"/>
      <c r="E52" s="257"/>
      <c r="F52" s="257"/>
      <c r="G52" s="257"/>
      <c r="H52" s="257"/>
      <c r="I52" s="257"/>
      <c r="J52" s="257"/>
      <c r="K52" s="257"/>
      <c r="L52" s="257"/>
      <c r="M52" s="257"/>
      <c r="N52" s="257"/>
      <c r="O52" s="257"/>
      <c r="P52" s="257"/>
      <c r="Q52" s="257"/>
      <c r="R52" s="257"/>
      <c r="S52" s="257"/>
      <c r="T52" s="257"/>
      <c r="U52" s="257"/>
    </row>
    <row r="53" spans="1:21" ht="12.75" customHeight="1">
      <c r="A53" s="257"/>
      <c r="B53" s="257"/>
      <c r="C53" s="257"/>
      <c r="D53" s="257"/>
      <c r="E53" s="257"/>
      <c r="F53" s="257"/>
      <c r="G53" s="257"/>
      <c r="H53" s="257"/>
      <c r="I53" s="257"/>
      <c r="J53" s="257"/>
      <c r="K53" s="257"/>
      <c r="L53" s="257"/>
      <c r="M53" s="257"/>
      <c r="N53" s="257"/>
      <c r="O53" s="257"/>
      <c r="P53" s="257"/>
      <c r="Q53" s="257"/>
      <c r="R53" s="257"/>
      <c r="S53" s="257"/>
      <c r="T53" s="257"/>
      <c r="U53" s="257"/>
    </row>
    <row r="54" spans="1:21" ht="12.75" customHeight="1">
      <c r="A54" s="257"/>
      <c r="B54" s="257"/>
      <c r="C54" s="257"/>
      <c r="D54" s="257"/>
      <c r="E54" s="257"/>
      <c r="F54" s="257"/>
      <c r="G54" s="257"/>
      <c r="H54" s="257"/>
      <c r="I54" s="257"/>
      <c r="J54" s="257"/>
      <c r="K54" s="257"/>
      <c r="L54" s="257"/>
      <c r="M54" s="257"/>
      <c r="N54" s="257"/>
      <c r="O54" s="257"/>
      <c r="P54" s="257"/>
      <c r="Q54" s="257"/>
      <c r="R54" s="257"/>
      <c r="S54" s="257"/>
      <c r="T54" s="257"/>
      <c r="U54" s="257"/>
    </row>
    <row r="55" spans="1:21" ht="12.75" customHeight="1">
      <c r="A55" s="257"/>
      <c r="B55" s="257"/>
      <c r="C55" s="257"/>
      <c r="D55" s="257"/>
      <c r="E55" s="257"/>
      <c r="F55" s="257"/>
      <c r="G55" s="257"/>
      <c r="H55" s="257"/>
      <c r="I55" s="257"/>
      <c r="J55" s="257"/>
      <c r="K55" s="257"/>
      <c r="L55" s="257"/>
      <c r="M55" s="257"/>
      <c r="N55" s="257"/>
      <c r="O55" s="257"/>
      <c r="P55" s="257"/>
      <c r="Q55" s="257"/>
      <c r="R55" s="257"/>
      <c r="S55" s="257"/>
      <c r="T55" s="257"/>
      <c r="U55" s="257"/>
    </row>
    <row r="56" spans="1:21" ht="12.75" customHeight="1">
      <c r="A56" s="257"/>
      <c r="B56" s="257"/>
      <c r="C56" s="257"/>
      <c r="D56" s="257"/>
      <c r="E56" s="257"/>
      <c r="F56" s="257"/>
      <c r="G56" s="257"/>
      <c r="H56" s="257"/>
      <c r="I56" s="257"/>
      <c r="J56" s="257"/>
      <c r="K56" s="257"/>
      <c r="L56" s="257"/>
      <c r="M56" s="257"/>
      <c r="N56" s="257"/>
      <c r="O56" s="257"/>
      <c r="P56" s="257"/>
      <c r="Q56" s="257"/>
      <c r="R56" s="257"/>
      <c r="S56" s="257"/>
      <c r="T56" s="257"/>
      <c r="U56" s="257"/>
    </row>
    <row r="57" spans="1:21" ht="12.75" customHeight="1">
      <c r="A57" s="257"/>
      <c r="B57" s="257"/>
      <c r="C57" s="257"/>
      <c r="D57" s="257"/>
      <c r="E57" s="257"/>
      <c r="F57" s="257"/>
      <c r="G57" s="257"/>
      <c r="H57" s="257"/>
      <c r="I57" s="257"/>
      <c r="J57" s="257"/>
      <c r="K57" s="257"/>
      <c r="L57" s="257"/>
      <c r="M57" s="257"/>
      <c r="N57" s="257"/>
      <c r="O57" s="257"/>
      <c r="P57" s="257"/>
      <c r="Q57" s="257"/>
      <c r="R57" s="257"/>
      <c r="S57" s="257"/>
      <c r="T57" s="257"/>
      <c r="U57" s="257"/>
    </row>
    <row r="58" spans="1:21" ht="12.75" customHeight="1">
      <c r="A58" s="257"/>
      <c r="B58" s="257"/>
      <c r="C58" s="257"/>
      <c r="D58" s="257"/>
      <c r="E58" s="257"/>
      <c r="F58" s="257"/>
      <c r="G58" s="257"/>
      <c r="H58" s="257"/>
      <c r="I58" s="257"/>
      <c r="J58" s="257"/>
      <c r="K58" s="257"/>
      <c r="L58" s="257"/>
      <c r="M58" s="257"/>
      <c r="N58" s="257"/>
      <c r="O58" s="257"/>
      <c r="P58" s="257"/>
      <c r="Q58" s="257"/>
      <c r="R58" s="257"/>
      <c r="S58" s="257"/>
      <c r="T58" s="257"/>
      <c r="U58" s="257"/>
    </row>
    <row r="59" spans="1:21" ht="12.75" customHeight="1">
      <c r="A59" s="257"/>
      <c r="B59" s="257"/>
      <c r="C59" s="257"/>
      <c r="D59" s="257"/>
      <c r="E59" s="257"/>
      <c r="F59" s="257"/>
      <c r="G59" s="257"/>
      <c r="H59" s="257"/>
      <c r="I59" s="257"/>
      <c r="J59" s="257"/>
      <c r="K59" s="257"/>
      <c r="L59" s="257"/>
      <c r="M59" s="257"/>
      <c r="N59" s="257"/>
      <c r="O59" s="257"/>
      <c r="P59" s="257"/>
      <c r="Q59" s="257"/>
      <c r="R59" s="257"/>
      <c r="S59" s="257"/>
      <c r="T59" s="257"/>
      <c r="U59" s="257"/>
    </row>
    <row r="60" spans="1:21" ht="12.75" customHeight="1">
      <c r="A60" s="257"/>
      <c r="B60" s="257"/>
      <c r="C60" s="257"/>
      <c r="D60" s="257"/>
      <c r="E60" s="257"/>
      <c r="F60" s="257"/>
      <c r="G60" s="257"/>
      <c r="H60" s="257"/>
      <c r="I60" s="257"/>
      <c r="J60" s="257"/>
      <c r="K60" s="257"/>
      <c r="L60" s="257"/>
      <c r="M60" s="257"/>
      <c r="N60" s="257"/>
      <c r="O60" s="257"/>
      <c r="P60" s="257"/>
      <c r="Q60" s="257"/>
      <c r="R60" s="257"/>
      <c r="S60" s="257"/>
      <c r="T60" s="257"/>
      <c r="U60" s="257"/>
    </row>
    <row r="61" spans="1:21" ht="12.75" customHeight="1">
      <c r="A61" s="257"/>
      <c r="B61" s="257"/>
      <c r="C61" s="257"/>
      <c r="D61" s="257"/>
      <c r="E61" s="257"/>
      <c r="F61" s="257"/>
      <c r="G61" s="257"/>
      <c r="H61" s="257"/>
      <c r="I61" s="257"/>
      <c r="J61" s="257"/>
      <c r="K61" s="257"/>
      <c r="L61" s="257"/>
      <c r="M61" s="257"/>
      <c r="N61" s="257"/>
      <c r="O61" s="257"/>
      <c r="P61" s="257"/>
      <c r="Q61" s="257"/>
      <c r="R61" s="257"/>
      <c r="S61" s="257"/>
      <c r="T61" s="257"/>
      <c r="U61" s="257"/>
    </row>
    <row r="62" spans="1:21" ht="12.75" customHeight="1">
      <c r="A62" s="257"/>
      <c r="B62" s="257"/>
      <c r="C62" s="257"/>
      <c r="D62" s="257"/>
      <c r="E62" s="257"/>
      <c r="F62" s="257"/>
      <c r="G62" s="257"/>
      <c r="H62" s="257"/>
      <c r="I62" s="257"/>
      <c r="J62" s="257"/>
      <c r="K62" s="257"/>
      <c r="L62" s="257"/>
      <c r="M62" s="257"/>
      <c r="N62" s="257"/>
      <c r="O62" s="257"/>
      <c r="P62" s="257"/>
      <c r="Q62" s="257"/>
      <c r="R62" s="257"/>
      <c r="S62" s="257"/>
      <c r="T62" s="257"/>
      <c r="U62" s="257"/>
    </row>
    <row r="63" spans="1:21" ht="12.75" customHeight="1">
      <c r="A63" s="257"/>
      <c r="B63" s="257"/>
      <c r="C63" s="257"/>
      <c r="D63" s="257"/>
      <c r="E63" s="257"/>
      <c r="F63" s="257"/>
      <c r="G63" s="257"/>
      <c r="H63" s="257"/>
      <c r="I63" s="257"/>
      <c r="J63" s="257"/>
      <c r="K63" s="257"/>
      <c r="L63" s="257"/>
      <c r="M63" s="257"/>
      <c r="N63" s="257"/>
      <c r="O63" s="257"/>
      <c r="P63" s="257"/>
      <c r="Q63" s="257"/>
      <c r="R63" s="257"/>
      <c r="S63" s="257"/>
      <c r="T63" s="257"/>
      <c r="U63" s="257"/>
    </row>
    <row r="64" spans="1:21" ht="12.75" customHeight="1">
      <c r="A64" s="257"/>
      <c r="B64" s="257"/>
      <c r="C64" s="257"/>
      <c r="D64" s="257"/>
      <c r="E64" s="257"/>
      <c r="F64" s="257"/>
      <c r="G64" s="257"/>
      <c r="H64" s="257"/>
      <c r="I64" s="257"/>
      <c r="J64" s="257"/>
      <c r="K64" s="257"/>
      <c r="L64" s="257"/>
      <c r="M64" s="257"/>
      <c r="N64" s="257"/>
      <c r="O64" s="257"/>
      <c r="P64" s="257"/>
      <c r="Q64" s="257"/>
      <c r="R64" s="257"/>
      <c r="S64" s="257"/>
      <c r="T64" s="257"/>
      <c r="U64" s="257"/>
    </row>
    <row r="65" spans="1:21" ht="12.75" customHeight="1">
      <c r="A65" s="257"/>
      <c r="B65" s="257"/>
      <c r="C65" s="257"/>
      <c r="D65" s="257"/>
      <c r="E65" s="257"/>
      <c r="F65" s="257"/>
      <c r="G65" s="257"/>
      <c r="H65" s="257"/>
      <c r="I65" s="257"/>
      <c r="J65" s="257"/>
      <c r="K65" s="257"/>
      <c r="L65" s="257"/>
      <c r="M65" s="257"/>
      <c r="N65" s="257"/>
      <c r="O65" s="257"/>
      <c r="P65" s="257"/>
      <c r="Q65" s="257"/>
      <c r="R65" s="257"/>
      <c r="S65" s="257"/>
      <c r="T65" s="257"/>
      <c r="U65" s="257"/>
    </row>
    <row r="66" spans="1:21" ht="12.75" customHeight="1">
      <c r="A66" s="257"/>
      <c r="B66" s="257"/>
      <c r="C66" s="257"/>
      <c r="D66" s="257"/>
      <c r="E66" s="257"/>
      <c r="F66" s="257"/>
      <c r="G66" s="257"/>
      <c r="H66" s="257"/>
      <c r="I66" s="257"/>
      <c r="J66" s="257"/>
      <c r="K66" s="257"/>
      <c r="L66" s="257"/>
      <c r="M66" s="257"/>
      <c r="N66" s="257"/>
      <c r="O66" s="257"/>
      <c r="P66" s="257"/>
      <c r="Q66" s="257"/>
      <c r="R66" s="257"/>
      <c r="S66" s="257"/>
      <c r="T66" s="257"/>
      <c r="U66" s="257"/>
    </row>
    <row r="67" spans="1:21" ht="12.75" customHeight="1">
      <c r="A67" s="257"/>
      <c r="B67" s="257"/>
      <c r="C67" s="257"/>
      <c r="D67" s="257"/>
      <c r="E67" s="257"/>
      <c r="F67" s="257"/>
      <c r="G67" s="257"/>
      <c r="H67" s="257"/>
      <c r="I67" s="257"/>
      <c r="J67" s="257"/>
      <c r="K67" s="257"/>
      <c r="L67" s="257"/>
      <c r="M67" s="257"/>
      <c r="N67" s="257"/>
      <c r="O67" s="257"/>
      <c r="P67" s="257"/>
      <c r="Q67" s="257"/>
      <c r="R67" s="257"/>
      <c r="S67" s="257"/>
      <c r="T67" s="257"/>
      <c r="U67" s="257"/>
    </row>
    <row r="68" spans="1:21" ht="12.75" customHeight="1">
      <c r="A68" s="257"/>
      <c r="B68" s="257"/>
      <c r="C68" s="257"/>
      <c r="D68" s="257"/>
      <c r="E68" s="257"/>
      <c r="F68" s="257"/>
      <c r="G68" s="257"/>
      <c r="H68" s="257"/>
      <c r="I68" s="257"/>
      <c r="J68" s="257"/>
      <c r="K68" s="257"/>
      <c r="L68" s="257"/>
      <c r="M68" s="257"/>
      <c r="N68" s="257"/>
      <c r="O68" s="257"/>
      <c r="P68" s="257"/>
      <c r="Q68" s="257"/>
      <c r="R68" s="257"/>
      <c r="S68" s="257"/>
      <c r="T68" s="257"/>
      <c r="U68" s="257"/>
    </row>
    <row r="69" spans="1:21" ht="12.75" customHeight="1">
      <c r="A69" s="257"/>
      <c r="B69" s="257"/>
      <c r="C69" s="257"/>
      <c r="D69" s="257"/>
      <c r="E69" s="257"/>
      <c r="F69" s="257"/>
      <c r="G69" s="257"/>
      <c r="H69" s="257"/>
      <c r="I69" s="257"/>
      <c r="J69" s="257"/>
      <c r="K69" s="257"/>
      <c r="L69" s="257"/>
      <c r="M69" s="257"/>
      <c r="N69" s="257"/>
      <c r="O69" s="257"/>
      <c r="P69" s="257"/>
      <c r="Q69" s="257"/>
      <c r="R69" s="257"/>
      <c r="S69" s="257"/>
      <c r="T69" s="257"/>
      <c r="U69" s="257"/>
    </row>
    <row r="70" spans="1:21" ht="12.75" customHeight="1">
      <c r="A70" s="257"/>
      <c r="B70" s="257"/>
      <c r="C70" s="257"/>
      <c r="D70" s="257"/>
      <c r="E70" s="257"/>
      <c r="F70" s="257"/>
      <c r="G70" s="257"/>
      <c r="H70" s="257"/>
      <c r="I70" s="257"/>
      <c r="J70" s="257"/>
      <c r="K70" s="257"/>
      <c r="L70" s="257"/>
      <c r="M70" s="257"/>
      <c r="N70" s="257"/>
      <c r="O70" s="257"/>
      <c r="P70" s="257"/>
      <c r="Q70" s="257"/>
      <c r="R70" s="257"/>
      <c r="S70" s="257"/>
      <c r="T70" s="257"/>
      <c r="U70" s="257"/>
    </row>
    <row r="71" spans="1:21" ht="12.75" customHeight="1">
      <c r="A71" s="257"/>
      <c r="B71" s="257"/>
      <c r="C71" s="257"/>
      <c r="D71" s="257"/>
      <c r="E71" s="257"/>
      <c r="F71" s="257"/>
      <c r="G71" s="257"/>
      <c r="H71" s="257"/>
      <c r="I71" s="257"/>
      <c r="J71" s="257"/>
      <c r="K71" s="257"/>
      <c r="L71" s="257"/>
      <c r="M71" s="257"/>
      <c r="N71" s="257"/>
      <c r="O71" s="257"/>
      <c r="P71" s="257"/>
      <c r="Q71" s="257"/>
      <c r="R71" s="257"/>
      <c r="S71" s="257"/>
      <c r="T71" s="257"/>
      <c r="U71" s="257"/>
    </row>
    <row r="72" spans="1:21" ht="12.75" customHeight="1">
      <c r="A72" s="257"/>
      <c r="B72" s="257"/>
      <c r="C72" s="257"/>
      <c r="D72" s="257"/>
      <c r="E72" s="257"/>
      <c r="F72" s="257"/>
      <c r="G72" s="257"/>
      <c r="H72" s="257"/>
      <c r="I72" s="257"/>
      <c r="J72" s="257"/>
      <c r="K72" s="257"/>
      <c r="L72" s="257"/>
      <c r="M72" s="257"/>
      <c r="N72" s="257"/>
      <c r="O72" s="257"/>
      <c r="P72" s="257"/>
      <c r="Q72" s="257"/>
      <c r="R72" s="257"/>
      <c r="S72" s="257"/>
      <c r="T72" s="257"/>
      <c r="U72" s="257"/>
    </row>
    <row r="73" spans="1:21" ht="12.75" customHeight="1">
      <c r="A73" s="257"/>
      <c r="B73" s="257"/>
      <c r="C73" s="257"/>
      <c r="D73" s="257"/>
      <c r="E73" s="257"/>
      <c r="F73" s="257"/>
      <c r="G73" s="257"/>
      <c r="H73" s="257"/>
      <c r="I73" s="257"/>
      <c r="J73" s="257"/>
      <c r="K73" s="257"/>
      <c r="L73" s="257"/>
      <c r="M73" s="257"/>
      <c r="N73" s="257"/>
      <c r="O73" s="257"/>
      <c r="P73" s="257"/>
      <c r="Q73" s="257"/>
      <c r="R73" s="257"/>
      <c r="S73" s="257"/>
      <c r="T73" s="257"/>
      <c r="U73" s="257"/>
    </row>
    <row r="74" spans="1:21" ht="12.75" customHeight="1">
      <c r="A74" s="257"/>
      <c r="B74" s="257"/>
      <c r="C74" s="257"/>
      <c r="D74" s="257"/>
      <c r="E74" s="257"/>
      <c r="F74" s="257"/>
      <c r="G74" s="257"/>
      <c r="H74" s="257"/>
      <c r="I74" s="257"/>
      <c r="J74" s="257"/>
      <c r="K74" s="257"/>
      <c r="L74" s="257"/>
      <c r="M74" s="257"/>
      <c r="N74" s="257"/>
      <c r="O74" s="257"/>
      <c r="P74" s="257"/>
      <c r="Q74" s="257"/>
      <c r="R74" s="257"/>
      <c r="S74" s="257"/>
      <c r="T74" s="257"/>
      <c r="U74" s="257"/>
    </row>
    <row r="75" spans="1:21" ht="12.75" customHeight="1">
      <c r="A75" s="257"/>
      <c r="B75" s="257"/>
      <c r="C75" s="257"/>
      <c r="D75" s="257"/>
      <c r="E75" s="257"/>
      <c r="F75" s="257"/>
      <c r="G75" s="257"/>
      <c r="H75" s="257"/>
      <c r="I75" s="257"/>
      <c r="J75" s="257"/>
      <c r="K75" s="257"/>
      <c r="L75" s="257"/>
      <c r="M75" s="257"/>
      <c r="N75" s="257"/>
      <c r="O75" s="257"/>
      <c r="P75" s="257"/>
      <c r="Q75" s="257"/>
      <c r="R75" s="257"/>
      <c r="S75" s="257"/>
      <c r="T75" s="257"/>
      <c r="U75" s="257"/>
    </row>
    <row r="76" spans="1:21" ht="12.75" customHeight="1">
      <c r="A76" s="257"/>
      <c r="B76" s="257"/>
      <c r="C76" s="257"/>
      <c r="D76" s="257"/>
      <c r="E76" s="257"/>
      <c r="F76" s="257"/>
      <c r="G76" s="257"/>
      <c r="H76" s="257"/>
      <c r="I76" s="257"/>
      <c r="J76" s="257"/>
      <c r="K76" s="257"/>
      <c r="L76" s="257"/>
      <c r="M76" s="257"/>
      <c r="N76" s="257"/>
      <c r="O76" s="257"/>
      <c r="P76" s="257"/>
      <c r="Q76" s="257"/>
      <c r="R76" s="257"/>
      <c r="S76" s="257"/>
      <c r="T76" s="257"/>
      <c r="U76" s="257"/>
    </row>
    <row r="77" spans="1:21" ht="12.75" customHeight="1">
      <c r="A77" s="257"/>
      <c r="B77" s="257"/>
      <c r="C77" s="257"/>
      <c r="D77" s="257"/>
      <c r="E77" s="257"/>
      <c r="F77" s="257"/>
      <c r="G77" s="257"/>
      <c r="H77" s="257"/>
      <c r="I77" s="257"/>
      <c r="J77" s="257"/>
      <c r="K77" s="257"/>
      <c r="L77" s="257"/>
      <c r="M77" s="257"/>
      <c r="N77" s="257"/>
      <c r="O77" s="257"/>
      <c r="P77" s="257"/>
      <c r="Q77" s="257"/>
      <c r="R77" s="257"/>
      <c r="S77" s="257"/>
      <c r="T77" s="257"/>
      <c r="U77" s="257"/>
    </row>
    <row r="78" spans="1:21" ht="12.75" customHeight="1">
      <c r="A78" s="257"/>
      <c r="B78" s="257"/>
      <c r="C78" s="257"/>
      <c r="D78" s="257"/>
      <c r="E78" s="257"/>
      <c r="F78" s="257"/>
      <c r="G78" s="257"/>
      <c r="H78" s="257"/>
      <c r="I78" s="257"/>
      <c r="J78" s="257"/>
      <c r="K78" s="257"/>
      <c r="L78" s="257"/>
      <c r="M78" s="257"/>
      <c r="N78" s="257"/>
      <c r="O78" s="257"/>
      <c r="P78" s="257"/>
      <c r="Q78" s="257"/>
      <c r="R78" s="257"/>
      <c r="S78" s="257"/>
      <c r="T78" s="257"/>
      <c r="U78" s="257"/>
    </row>
    <row r="79" spans="1:21" ht="12.75" customHeight="1">
      <c r="A79" s="257"/>
      <c r="B79" s="257"/>
      <c r="C79" s="257"/>
      <c r="D79" s="257"/>
      <c r="E79" s="257"/>
      <c r="F79" s="257"/>
      <c r="G79" s="257"/>
      <c r="H79" s="257"/>
      <c r="I79" s="257"/>
      <c r="J79" s="257"/>
      <c r="K79" s="257"/>
      <c r="L79" s="257"/>
      <c r="M79" s="257"/>
      <c r="N79" s="257"/>
      <c r="O79" s="257"/>
      <c r="P79" s="257"/>
      <c r="Q79" s="257"/>
      <c r="R79" s="257"/>
      <c r="S79" s="257"/>
      <c r="T79" s="257"/>
      <c r="U79" s="257"/>
    </row>
    <row r="80" spans="1:21" ht="12.75" customHeight="1">
      <c r="A80" s="257"/>
      <c r="B80" s="257"/>
      <c r="C80" s="257"/>
      <c r="D80" s="257"/>
      <c r="E80" s="257"/>
      <c r="F80" s="257"/>
      <c r="G80" s="257"/>
      <c r="H80" s="257"/>
      <c r="I80" s="257"/>
      <c r="J80" s="257"/>
      <c r="K80" s="257"/>
      <c r="L80" s="257"/>
      <c r="M80" s="257"/>
      <c r="N80" s="257"/>
      <c r="O80" s="257"/>
      <c r="P80" s="257"/>
      <c r="Q80" s="257"/>
      <c r="R80" s="257"/>
      <c r="S80" s="257"/>
      <c r="T80" s="257"/>
      <c r="U80" s="257"/>
    </row>
    <row r="81" spans="1:21" ht="12.75" customHeight="1">
      <c r="A81" s="257"/>
      <c r="B81" s="257"/>
      <c r="C81" s="257"/>
      <c r="D81" s="257"/>
      <c r="E81" s="257"/>
      <c r="F81" s="257"/>
      <c r="G81" s="257"/>
      <c r="H81" s="257"/>
      <c r="I81" s="257"/>
      <c r="J81" s="257"/>
      <c r="K81" s="257"/>
      <c r="L81" s="257"/>
      <c r="M81" s="257"/>
      <c r="N81" s="257"/>
      <c r="O81" s="257"/>
      <c r="P81" s="257"/>
      <c r="Q81" s="257"/>
      <c r="R81" s="257"/>
      <c r="S81" s="257"/>
      <c r="T81" s="257"/>
      <c r="U81" s="257"/>
    </row>
    <row r="82" spans="1:21" ht="12.75" customHeight="1">
      <c r="A82" s="257"/>
      <c r="B82" s="257"/>
      <c r="C82" s="257"/>
      <c r="D82" s="257"/>
      <c r="E82" s="257"/>
      <c r="F82" s="257"/>
      <c r="G82" s="257"/>
      <c r="H82" s="257"/>
      <c r="I82" s="257"/>
      <c r="J82" s="257"/>
      <c r="K82" s="257"/>
      <c r="L82" s="257"/>
      <c r="M82" s="257"/>
      <c r="N82" s="257"/>
      <c r="O82" s="257"/>
      <c r="P82" s="257"/>
      <c r="Q82" s="257"/>
      <c r="R82" s="257"/>
      <c r="S82" s="257"/>
      <c r="T82" s="257"/>
      <c r="U82" s="257"/>
    </row>
    <row r="83" spans="1:21" ht="12.75" customHeight="1">
      <c r="A83" s="257"/>
      <c r="B83" s="257"/>
      <c r="C83" s="257"/>
      <c r="D83" s="257"/>
      <c r="E83" s="257"/>
      <c r="F83" s="257"/>
      <c r="G83" s="257"/>
      <c r="H83" s="257"/>
      <c r="I83" s="257"/>
      <c r="J83" s="257"/>
      <c r="K83" s="257"/>
      <c r="L83" s="257"/>
      <c r="M83" s="257"/>
      <c r="N83" s="257"/>
      <c r="O83" s="257"/>
      <c r="P83" s="257"/>
      <c r="Q83" s="257"/>
      <c r="R83" s="257"/>
      <c r="S83" s="257"/>
      <c r="T83" s="257"/>
      <c r="U83" s="257"/>
    </row>
    <row r="84" spans="1:21" ht="12.75" customHeight="1">
      <c r="A84" s="257"/>
      <c r="B84" s="257"/>
      <c r="C84" s="257"/>
      <c r="D84" s="257"/>
      <c r="E84" s="257"/>
      <c r="F84" s="257"/>
      <c r="G84" s="257"/>
      <c r="H84" s="257"/>
      <c r="I84" s="257"/>
      <c r="J84" s="257"/>
      <c r="K84" s="257"/>
      <c r="L84" s="257"/>
      <c r="M84" s="257"/>
      <c r="N84" s="257"/>
      <c r="O84" s="257"/>
      <c r="P84" s="257"/>
      <c r="Q84" s="257"/>
      <c r="R84" s="257"/>
      <c r="S84" s="257"/>
      <c r="T84" s="257"/>
      <c r="U84" s="257"/>
    </row>
    <row r="85" spans="1:21" ht="12.75" customHeight="1">
      <c r="A85" s="257"/>
      <c r="B85" s="257"/>
      <c r="C85" s="257"/>
      <c r="D85" s="257"/>
      <c r="E85" s="257"/>
      <c r="F85" s="257"/>
      <c r="G85" s="257"/>
      <c r="H85" s="257"/>
      <c r="I85" s="257"/>
      <c r="J85" s="257"/>
      <c r="K85" s="257"/>
      <c r="L85" s="257"/>
      <c r="M85" s="257"/>
      <c r="N85" s="257"/>
      <c r="O85" s="257"/>
      <c r="P85" s="257"/>
      <c r="Q85" s="257"/>
      <c r="R85" s="257"/>
      <c r="S85" s="257"/>
      <c r="T85" s="257"/>
      <c r="U85" s="257"/>
    </row>
    <row r="86" spans="1:21" ht="12.75" customHeight="1">
      <c r="A86" s="257"/>
      <c r="B86" s="257"/>
      <c r="C86" s="257"/>
      <c r="D86" s="257"/>
      <c r="E86" s="257"/>
      <c r="F86" s="257"/>
      <c r="G86" s="257"/>
      <c r="H86" s="257"/>
      <c r="I86" s="257"/>
      <c r="J86" s="257"/>
      <c r="K86" s="257"/>
      <c r="L86" s="257"/>
      <c r="M86" s="257"/>
      <c r="N86" s="257"/>
      <c r="O86" s="257"/>
      <c r="P86" s="257"/>
      <c r="Q86" s="257"/>
      <c r="R86" s="257"/>
      <c r="S86" s="257"/>
      <c r="T86" s="257"/>
      <c r="U86" s="257"/>
    </row>
    <row r="87" spans="1:21" ht="12.75" customHeight="1">
      <c r="A87" s="257"/>
      <c r="B87" s="257"/>
      <c r="C87" s="257"/>
      <c r="D87" s="257"/>
      <c r="E87" s="257"/>
      <c r="F87" s="257"/>
      <c r="G87" s="257"/>
      <c r="H87" s="257"/>
      <c r="I87" s="257"/>
      <c r="J87" s="257"/>
      <c r="K87" s="257"/>
      <c r="L87" s="257"/>
      <c r="M87" s="257"/>
      <c r="N87" s="257"/>
      <c r="O87" s="257"/>
      <c r="P87" s="257"/>
      <c r="Q87" s="257"/>
      <c r="R87" s="257"/>
      <c r="S87" s="257"/>
      <c r="T87" s="257"/>
      <c r="U87" s="257"/>
    </row>
    <row r="88" spans="1:21" ht="12.75" customHeight="1">
      <c r="A88" s="257"/>
      <c r="B88" s="257"/>
      <c r="C88" s="257"/>
      <c r="D88" s="257"/>
      <c r="E88" s="257"/>
      <c r="F88" s="257"/>
      <c r="G88" s="257"/>
      <c r="H88" s="257"/>
      <c r="I88" s="257"/>
      <c r="J88" s="257"/>
      <c r="K88" s="257"/>
      <c r="L88" s="257"/>
      <c r="M88" s="257"/>
      <c r="N88" s="257"/>
      <c r="O88" s="257"/>
      <c r="P88" s="257"/>
      <c r="Q88" s="257"/>
      <c r="R88" s="257"/>
      <c r="S88" s="257"/>
      <c r="T88" s="257"/>
      <c r="U88" s="257"/>
    </row>
    <row r="89" spans="1:21" ht="12.75" customHeight="1">
      <c r="A89" s="257"/>
      <c r="B89" s="257"/>
      <c r="C89" s="257"/>
      <c r="D89" s="257"/>
      <c r="E89" s="257"/>
      <c r="F89" s="257"/>
      <c r="G89" s="257"/>
      <c r="H89" s="257"/>
      <c r="I89" s="257"/>
      <c r="J89" s="257"/>
      <c r="K89" s="257"/>
      <c r="L89" s="257"/>
      <c r="M89" s="257"/>
      <c r="N89" s="257"/>
      <c r="O89" s="257"/>
      <c r="P89" s="257"/>
      <c r="Q89" s="257"/>
      <c r="R89" s="257"/>
      <c r="S89" s="257"/>
      <c r="T89" s="257"/>
      <c r="U89" s="257"/>
    </row>
    <row r="90" spans="1:21" ht="12.75" customHeight="1">
      <c r="A90" s="257"/>
      <c r="B90" s="257"/>
      <c r="C90" s="257"/>
      <c r="D90" s="257"/>
      <c r="E90" s="257"/>
      <c r="F90" s="257"/>
      <c r="G90" s="257"/>
      <c r="H90" s="257"/>
      <c r="I90" s="257"/>
      <c r="J90" s="257"/>
      <c r="K90" s="257"/>
      <c r="L90" s="257"/>
      <c r="M90" s="257"/>
      <c r="N90" s="257"/>
      <c r="O90" s="257"/>
      <c r="P90" s="257"/>
      <c r="Q90" s="257"/>
      <c r="R90" s="257"/>
      <c r="S90" s="257"/>
      <c r="T90" s="257"/>
      <c r="U90" s="257"/>
    </row>
    <row r="91" spans="1:21" ht="12.75" customHeight="1">
      <c r="A91" s="257"/>
      <c r="B91" s="257"/>
      <c r="C91" s="257"/>
      <c r="D91" s="257"/>
      <c r="E91" s="257"/>
      <c r="F91" s="257"/>
      <c r="G91" s="257"/>
      <c r="H91" s="257"/>
      <c r="I91" s="257"/>
      <c r="J91" s="257"/>
      <c r="K91" s="257"/>
      <c r="L91" s="257"/>
      <c r="M91" s="257"/>
      <c r="N91" s="257"/>
      <c r="O91" s="257"/>
      <c r="P91" s="257"/>
      <c r="Q91" s="257"/>
      <c r="R91" s="257"/>
      <c r="S91" s="257"/>
      <c r="T91" s="257"/>
      <c r="U91" s="257"/>
    </row>
    <row r="92" spans="1:21" ht="12.75" customHeight="1">
      <c r="A92" s="257"/>
      <c r="B92" s="257"/>
      <c r="C92" s="257"/>
      <c r="D92" s="257"/>
      <c r="E92" s="257"/>
      <c r="F92" s="257"/>
      <c r="G92" s="257"/>
      <c r="H92" s="257"/>
      <c r="I92" s="257"/>
      <c r="J92" s="257"/>
      <c r="K92" s="257"/>
      <c r="L92" s="257"/>
      <c r="M92" s="257"/>
      <c r="N92" s="257"/>
      <c r="O92" s="257"/>
      <c r="P92" s="257"/>
      <c r="Q92" s="257"/>
      <c r="R92" s="257"/>
      <c r="S92" s="257"/>
      <c r="T92" s="257"/>
      <c r="U92" s="257"/>
    </row>
    <row r="93" spans="1:21" ht="12.75" customHeight="1">
      <c r="A93" s="257"/>
      <c r="B93" s="257"/>
      <c r="C93" s="257"/>
      <c r="D93" s="257"/>
      <c r="E93" s="257"/>
      <c r="F93" s="257"/>
      <c r="G93" s="257"/>
      <c r="H93" s="257"/>
      <c r="I93" s="257"/>
      <c r="J93" s="257"/>
      <c r="K93" s="257"/>
      <c r="L93" s="257"/>
      <c r="M93" s="257"/>
      <c r="N93" s="257"/>
      <c r="O93" s="257"/>
      <c r="P93" s="257"/>
      <c r="Q93" s="257"/>
      <c r="R93" s="257"/>
      <c r="S93" s="257"/>
      <c r="T93" s="257"/>
      <c r="U93" s="257"/>
    </row>
    <row r="94" spans="1:21" ht="12.75" customHeight="1">
      <c r="A94" s="257"/>
      <c r="B94" s="257"/>
      <c r="C94" s="257"/>
      <c r="D94" s="257"/>
      <c r="E94" s="257"/>
      <c r="F94" s="257"/>
      <c r="G94" s="257"/>
      <c r="H94" s="257"/>
      <c r="I94" s="257"/>
      <c r="J94" s="257"/>
      <c r="K94" s="257"/>
      <c r="L94" s="257"/>
      <c r="M94" s="257"/>
      <c r="N94" s="257"/>
      <c r="O94" s="257"/>
      <c r="P94" s="257"/>
      <c r="Q94" s="257"/>
      <c r="R94" s="257"/>
      <c r="S94" s="257"/>
      <c r="T94" s="257"/>
      <c r="U94" s="257"/>
    </row>
    <row r="95" spans="1:21" ht="12.75" customHeight="1">
      <c r="A95" s="257"/>
      <c r="B95" s="257"/>
      <c r="C95" s="257"/>
      <c r="D95" s="257"/>
      <c r="E95" s="257"/>
      <c r="F95" s="257"/>
      <c r="G95" s="257"/>
      <c r="H95" s="257"/>
      <c r="I95" s="257"/>
      <c r="J95" s="257"/>
      <c r="K95" s="257"/>
      <c r="L95" s="257"/>
      <c r="M95" s="257"/>
      <c r="N95" s="257"/>
      <c r="O95" s="257"/>
      <c r="P95" s="257"/>
      <c r="Q95" s="257"/>
      <c r="R95" s="257"/>
      <c r="S95" s="257"/>
      <c r="T95" s="257"/>
      <c r="U95" s="257"/>
    </row>
    <row r="96" spans="1:21" ht="12.75" customHeight="1">
      <c r="A96" s="257"/>
      <c r="B96" s="257"/>
      <c r="C96" s="257"/>
      <c r="D96" s="257"/>
      <c r="E96" s="257"/>
      <c r="F96" s="257"/>
      <c r="G96" s="257"/>
      <c r="H96" s="257"/>
      <c r="I96" s="257"/>
      <c r="J96" s="257"/>
      <c r="K96" s="257"/>
      <c r="L96" s="257"/>
      <c r="M96" s="257"/>
      <c r="N96" s="257"/>
      <c r="O96" s="257"/>
      <c r="P96" s="257"/>
      <c r="Q96" s="257"/>
      <c r="R96" s="257"/>
      <c r="S96" s="257"/>
      <c r="T96" s="257"/>
      <c r="U96" s="257"/>
    </row>
    <row r="97" spans="1:21" ht="12.75" customHeight="1">
      <c r="A97" s="257"/>
      <c r="B97" s="257"/>
      <c r="C97" s="257"/>
      <c r="D97" s="257"/>
      <c r="E97" s="257"/>
      <c r="F97" s="257"/>
      <c r="G97" s="257"/>
      <c r="H97" s="257"/>
      <c r="I97" s="257"/>
      <c r="J97" s="257"/>
      <c r="K97" s="257"/>
      <c r="L97" s="257"/>
      <c r="M97" s="257"/>
      <c r="N97" s="257"/>
      <c r="O97" s="257"/>
      <c r="P97" s="257"/>
      <c r="Q97" s="257"/>
      <c r="R97" s="257"/>
      <c r="S97" s="257"/>
      <c r="T97" s="257"/>
      <c r="U97" s="257"/>
    </row>
    <row r="98" spans="1:21" ht="12.75" customHeight="1">
      <c r="A98" s="257"/>
      <c r="B98" s="257"/>
      <c r="C98" s="257"/>
      <c r="D98" s="257"/>
      <c r="E98" s="257"/>
      <c r="F98" s="257"/>
      <c r="G98" s="257"/>
      <c r="H98" s="257"/>
      <c r="I98" s="257"/>
      <c r="J98" s="257"/>
      <c r="K98" s="257"/>
      <c r="L98" s="257"/>
      <c r="M98" s="257"/>
      <c r="N98" s="257"/>
      <c r="O98" s="257"/>
      <c r="P98" s="257"/>
      <c r="Q98" s="257"/>
      <c r="R98" s="257"/>
      <c r="S98" s="257"/>
      <c r="T98" s="257"/>
      <c r="U98" s="257"/>
    </row>
    <row r="99" spans="1:21" ht="12.75" customHeight="1">
      <c r="A99" s="257"/>
      <c r="B99" s="257"/>
      <c r="C99" s="257"/>
      <c r="D99" s="257"/>
      <c r="E99" s="257"/>
      <c r="F99" s="257"/>
      <c r="G99" s="257"/>
      <c r="H99" s="257"/>
      <c r="I99" s="257"/>
      <c r="J99" s="257"/>
      <c r="K99" s="257"/>
      <c r="L99" s="257"/>
      <c r="M99" s="257"/>
      <c r="N99" s="257"/>
      <c r="O99" s="257"/>
      <c r="P99" s="257"/>
      <c r="Q99" s="257"/>
      <c r="R99" s="257"/>
      <c r="S99" s="257"/>
      <c r="T99" s="257"/>
      <c r="U99" s="257"/>
    </row>
    <row r="100" spans="1:21" ht="12.75" customHeight="1">
      <c r="A100" s="257"/>
      <c r="B100" s="257"/>
      <c r="C100" s="257"/>
      <c r="D100" s="257"/>
      <c r="E100" s="257"/>
      <c r="F100" s="257"/>
      <c r="G100" s="257"/>
      <c r="H100" s="257"/>
      <c r="I100" s="257"/>
      <c r="J100" s="257"/>
      <c r="K100" s="257"/>
      <c r="L100" s="257"/>
      <c r="M100" s="257"/>
      <c r="N100" s="257"/>
      <c r="O100" s="257"/>
      <c r="P100" s="257"/>
      <c r="Q100" s="257"/>
      <c r="R100" s="257"/>
      <c r="S100" s="257"/>
      <c r="T100" s="257"/>
      <c r="U100" s="257"/>
    </row>
    <row r="101" spans="1:21" ht="12.75" customHeight="1">
      <c r="A101" s="257"/>
      <c r="B101" s="257"/>
      <c r="C101" s="257"/>
      <c r="D101" s="257"/>
      <c r="E101" s="257"/>
      <c r="F101" s="257"/>
      <c r="G101" s="257"/>
      <c r="H101" s="257"/>
      <c r="I101" s="257"/>
      <c r="J101" s="257"/>
      <c r="K101" s="257"/>
      <c r="L101" s="257"/>
      <c r="M101" s="257"/>
      <c r="N101" s="257"/>
      <c r="O101" s="257"/>
      <c r="P101" s="257"/>
      <c r="Q101" s="257"/>
      <c r="R101" s="257"/>
      <c r="S101" s="257"/>
      <c r="T101" s="257"/>
      <c r="U101" s="257"/>
    </row>
    <row r="102" spans="1:21" ht="12.75" customHeight="1">
      <c r="A102" s="257"/>
      <c r="B102" s="257"/>
      <c r="C102" s="257"/>
      <c r="D102" s="257"/>
      <c r="E102" s="257"/>
      <c r="F102" s="257"/>
      <c r="G102" s="257"/>
      <c r="H102" s="257"/>
      <c r="I102" s="257"/>
      <c r="J102" s="257"/>
      <c r="K102" s="257"/>
      <c r="L102" s="257"/>
      <c r="M102" s="257"/>
      <c r="N102" s="257"/>
      <c r="O102" s="257"/>
      <c r="P102" s="257"/>
      <c r="Q102" s="257"/>
      <c r="R102" s="257"/>
      <c r="S102" s="257"/>
      <c r="T102" s="257"/>
      <c r="U102" s="257"/>
    </row>
    <row r="103" spans="1:21" ht="12.75" customHeight="1">
      <c r="A103" s="257"/>
      <c r="B103" s="257"/>
      <c r="C103" s="257"/>
      <c r="D103" s="257"/>
      <c r="E103" s="257"/>
      <c r="F103" s="257"/>
      <c r="G103" s="257"/>
      <c r="H103" s="257"/>
      <c r="I103" s="257"/>
      <c r="J103" s="257"/>
      <c r="K103" s="257"/>
      <c r="L103" s="257"/>
      <c r="M103" s="257"/>
      <c r="N103" s="257"/>
      <c r="O103" s="257"/>
      <c r="P103" s="257"/>
      <c r="Q103" s="257"/>
      <c r="R103" s="257"/>
      <c r="S103" s="257"/>
      <c r="T103" s="257"/>
      <c r="U103" s="257"/>
    </row>
    <row r="104" spans="1:21" ht="12.75" customHeight="1">
      <c r="A104" s="257"/>
      <c r="B104" s="257"/>
      <c r="C104" s="257"/>
      <c r="D104" s="257"/>
      <c r="E104" s="257"/>
      <c r="F104" s="257"/>
      <c r="G104" s="257"/>
      <c r="H104" s="257"/>
      <c r="I104" s="257"/>
      <c r="J104" s="257"/>
      <c r="K104" s="257"/>
      <c r="L104" s="257"/>
      <c r="M104" s="257"/>
      <c r="N104" s="257"/>
      <c r="O104" s="257"/>
      <c r="P104" s="257"/>
      <c r="Q104" s="257"/>
      <c r="R104" s="257"/>
      <c r="S104" s="257"/>
      <c r="T104" s="257"/>
      <c r="U104" s="257"/>
    </row>
    <row r="105" spans="1:21" ht="12.75" customHeight="1">
      <c r="A105" s="257"/>
      <c r="B105" s="257"/>
      <c r="C105" s="257"/>
      <c r="D105" s="257"/>
      <c r="E105" s="257"/>
      <c r="F105" s="257"/>
      <c r="G105" s="257"/>
      <c r="H105" s="257"/>
      <c r="I105" s="257"/>
      <c r="J105" s="257"/>
      <c r="K105" s="257"/>
      <c r="L105" s="257"/>
      <c r="M105" s="257"/>
      <c r="N105" s="257"/>
      <c r="O105" s="257"/>
      <c r="P105" s="257"/>
      <c r="Q105" s="257"/>
      <c r="R105" s="257"/>
      <c r="S105" s="257"/>
      <c r="T105" s="257"/>
      <c r="U105" s="257"/>
    </row>
    <row r="106" spans="1:21" ht="12.75" customHeight="1">
      <c r="A106" s="257"/>
      <c r="B106" s="257"/>
      <c r="C106" s="257"/>
      <c r="D106" s="257"/>
      <c r="E106" s="257"/>
      <c r="F106" s="257"/>
      <c r="G106" s="257"/>
      <c r="H106" s="257"/>
      <c r="I106" s="257"/>
      <c r="J106" s="257"/>
      <c r="K106" s="257"/>
      <c r="L106" s="257"/>
      <c r="M106" s="257"/>
      <c r="N106" s="257"/>
      <c r="O106" s="257"/>
      <c r="P106" s="257"/>
      <c r="Q106" s="257"/>
      <c r="R106" s="257"/>
      <c r="S106" s="257"/>
      <c r="T106" s="257"/>
      <c r="U106" s="257"/>
    </row>
    <row r="107" spans="1:21" ht="12.75" customHeight="1">
      <c r="A107" s="257"/>
      <c r="B107" s="257"/>
      <c r="C107" s="257"/>
      <c r="D107" s="257"/>
      <c r="E107" s="257"/>
      <c r="F107" s="257"/>
      <c r="G107" s="257"/>
      <c r="H107" s="257"/>
      <c r="I107" s="257"/>
      <c r="J107" s="257"/>
      <c r="K107" s="257"/>
      <c r="L107" s="257"/>
      <c r="M107" s="257"/>
      <c r="N107" s="257"/>
      <c r="O107" s="257"/>
      <c r="P107" s="257"/>
      <c r="Q107" s="257"/>
      <c r="R107" s="257"/>
      <c r="S107" s="257"/>
      <c r="T107" s="257"/>
      <c r="U107" s="257"/>
    </row>
    <row r="108" spans="1:21" ht="12.75" customHeight="1">
      <c r="A108" s="257"/>
      <c r="B108" s="257"/>
      <c r="C108" s="257"/>
      <c r="D108" s="257"/>
      <c r="E108" s="257"/>
      <c r="F108" s="257"/>
      <c r="G108" s="257"/>
      <c r="H108" s="257"/>
      <c r="I108" s="257"/>
      <c r="J108" s="257"/>
      <c r="K108" s="257"/>
      <c r="L108" s="257"/>
      <c r="M108" s="257"/>
      <c r="N108" s="257"/>
      <c r="O108" s="257"/>
      <c r="P108" s="257"/>
      <c r="Q108" s="257"/>
      <c r="R108" s="257"/>
      <c r="S108" s="257"/>
      <c r="T108" s="257"/>
      <c r="U108" s="257"/>
    </row>
    <row r="109" spans="1:21" ht="12.75" customHeight="1">
      <c r="A109" s="257"/>
      <c r="B109" s="257"/>
      <c r="C109" s="257"/>
      <c r="D109" s="257"/>
      <c r="E109" s="257"/>
      <c r="F109" s="257"/>
      <c r="G109" s="257"/>
      <c r="H109" s="257"/>
      <c r="I109" s="257"/>
      <c r="J109" s="257"/>
      <c r="K109" s="257"/>
      <c r="L109" s="257"/>
      <c r="M109" s="257"/>
      <c r="N109" s="257"/>
      <c r="O109" s="257"/>
      <c r="P109" s="257"/>
      <c r="Q109" s="257"/>
      <c r="R109" s="257"/>
      <c r="S109" s="257"/>
      <c r="T109" s="257"/>
      <c r="U109" s="257"/>
    </row>
    <row r="110" spans="1:21" ht="12.75" customHeight="1">
      <c r="A110" s="257"/>
      <c r="B110" s="257"/>
      <c r="C110" s="257"/>
      <c r="D110" s="257"/>
      <c r="E110" s="257"/>
      <c r="F110" s="257"/>
      <c r="G110" s="257"/>
      <c r="H110" s="257"/>
      <c r="I110" s="257"/>
      <c r="J110" s="257"/>
      <c r="K110" s="257"/>
      <c r="L110" s="257"/>
      <c r="M110" s="257"/>
      <c r="N110" s="257"/>
      <c r="O110" s="257"/>
      <c r="P110" s="257"/>
      <c r="Q110" s="257"/>
      <c r="R110" s="257"/>
      <c r="S110" s="257"/>
      <c r="T110" s="257"/>
      <c r="U110" s="257"/>
    </row>
    <row r="111" spans="1:21" ht="12.75" customHeight="1">
      <c r="A111" s="257"/>
      <c r="B111" s="257"/>
      <c r="C111" s="257"/>
      <c r="D111" s="257"/>
      <c r="E111" s="257"/>
      <c r="F111" s="257"/>
      <c r="G111" s="257"/>
      <c r="H111" s="257"/>
      <c r="I111" s="257"/>
      <c r="J111" s="257"/>
      <c r="K111" s="257"/>
      <c r="L111" s="257"/>
      <c r="M111" s="257"/>
      <c r="N111" s="257"/>
      <c r="O111" s="257"/>
      <c r="P111" s="257"/>
      <c r="Q111" s="257"/>
      <c r="R111" s="257"/>
      <c r="S111" s="257"/>
      <c r="T111" s="257"/>
      <c r="U111" s="257"/>
    </row>
    <row r="112" spans="1:21" ht="12.75" customHeight="1">
      <c r="A112" s="257"/>
      <c r="B112" s="257"/>
      <c r="C112" s="257"/>
      <c r="D112" s="257"/>
      <c r="E112" s="257"/>
      <c r="F112" s="257"/>
      <c r="G112" s="257"/>
      <c r="H112" s="257"/>
      <c r="I112" s="257"/>
      <c r="J112" s="257"/>
      <c r="K112" s="257"/>
      <c r="L112" s="257"/>
      <c r="M112" s="257"/>
      <c r="N112" s="257"/>
      <c r="O112" s="257"/>
      <c r="P112" s="257"/>
      <c r="Q112" s="257"/>
      <c r="R112" s="257"/>
      <c r="S112" s="257"/>
      <c r="T112" s="257"/>
      <c r="U112" s="257"/>
    </row>
    <row r="113" spans="1:21" ht="12.75" customHeight="1">
      <c r="A113" s="257"/>
      <c r="B113" s="257"/>
      <c r="C113" s="257"/>
      <c r="D113" s="257"/>
      <c r="E113" s="257"/>
      <c r="F113" s="257"/>
      <c r="G113" s="257"/>
      <c r="H113" s="257"/>
      <c r="I113" s="257"/>
      <c r="J113" s="257"/>
      <c r="K113" s="257"/>
      <c r="L113" s="257"/>
      <c r="M113" s="257"/>
      <c r="N113" s="257"/>
      <c r="O113" s="257"/>
      <c r="P113" s="257"/>
      <c r="Q113" s="257"/>
      <c r="R113" s="257"/>
      <c r="S113" s="257"/>
      <c r="T113" s="257"/>
      <c r="U113" s="257"/>
    </row>
    <row r="114" spans="1:21" ht="12.75" customHeight="1">
      <c r="A114" s="257"/>
      <c r="B114" s="257"/>
      <c r="C114" s="257"/>
      <c r="D114" s="257"/>
      <c r="E114" s="257"/>
      <c r="F114" s="257"/>
      <c r="G114" s="257"/>
      <c r="H114" s="257"/>
      <c r="I114" s="257"/>
      <c r="J114" s="257"/>
      <c r="K114" s="257"/>
      <c r="L114" s="257"/>
      <c r="M114" s="257"/>
      <c r="N114" s="257"/>
      <c r="O114" s="257"/>
      <c r="P114" s="257"/>
      <c r="Q114" s="257"/>
      <c r="R114" s="257"/>
      <c r="S114" s="257"/>
      <c r="T114" s="257"/>
      <c r="U114" s="257"/>
    </row>
    <row r="115" spans="1:21" ht="12.75" customHeight="1">
      <c r="A115" s="257"/>
      <c r="B115" s="257"/>
      <c r="C115" s="257"/>
      <c r="D115" s="257"/>
      <c r="E115" s="257"/>
      <c r="F115" s="257"/>
      <c r="G115" s="257"/>
      <c r="H115" s="257"/>
      <c r="I115" s="257"/>
      <c r="J115" s="257"/>
      <c r="K115" s="257"/>
      <c r="L115" s="257"/>
      <c r="M115" s="257"/>
      <c r="N115" s="257"/>
      <c r="O115" s="257"/>
      <c r="P115" s="257"/>
      <c r="Q115" s="257"/>
      <c r="R115" s="257"/>
      <c r="S115" s="257"/>
      <c r="T115" s="257"/>
      <c r="U115" s="257"/>
    </row>
    <row r="116" spans="1:21" ht="12.75" customHeight="1">
      <c r="A116" s="257"/>
      <c r="B116" s="257"/>
      <c r="C116" s="257"/>
      <c r="D116" s="257"/>
      <c r="E116" s="257"/>
      <c r="F116" s="257"/>
      <c r="G116" s="257"/>
      <c r="H116" s="257"/>
      <c r="I116" s="257"/>
      <c r="J116" s="257"/>
      <c r="K116" s="257"/>
      <c r="L116" s="257"/>
      <c r="M116" s="257"/>
      <c r="N116" s="257"/>
      <c r="O116" s="257"/>
      <c r="P116" s="257"/>
      <c r="Q116" s="257"/>
      <c r="R116" s="257"/>
      <c r="S116" s="257"/>
      <c r="T116" s="257"/>
      <c r="U116" s="257"/>
    </row>
    <row r="117" spans="1:21" ht="12.75" customHeight="1">
      <c r="A117" s="257"/>
      <c r="B117" s="257"/>
      <c r="C117" s="257"/>
      <c r="D117" s="257"/>
      <c r="E117" s="257"/>
      <c r="F117" s="257"/>
      <c r="G117" s="257"/>
      <c r="H117" s="257"/>
      <c r="I117" s="257"/>
      <c r="J117" s="257"/>
      <c r="K117" s="257"/>
      <c r="L117" s="257"/>
      <c r="M117" s="257"/>
      <c r="N117" s="257"/>
      <c r="O117" s="257"/>
      <c r="P117" s="257"/>
      <c r="Q117" s="257"/>
      <c r="R117" s="257"/>
      <c r="S117" s="257"/>
      <c r="T117" s="257"/>
      <c r="U117" s="257"/>
    </row>
    <row r="118" spans="1:21" ht="12.75" customHeight="1">
      <c r="A118" s="257"/>
      <c r="B118" s="257"/>
      <c r="C118" s="257"/>
      <c r="D118" s="257"/>
      <c r="E118" s="257"/>
      <c r="F118" s="257"/>
      <c r="G118" s="257"/>
      <c r="H118" s="257"/>
      <c r="I118" s="257"/>
      <c r="J118" s="257"/>
      <c r="K118" s="257"/>
      <c r="L118" s="257"/>
      <c r="M118" s="257"/>
      <c r="N118" s="257"/>
      <c r="O118" s="257"/>
      <c r="P118" s="257"/>
      <c r="Q118" s="257"/>
      <c r="R118" s="257"/>
      <c r="S118" s="257"/>
      <c r="T118" s="257"/>
      <c r="U118" s="257"/>
    </row>
    <row r="119" spans="1:21" ht="12.75" customHeight="1">
      <c r="A119" s="257"/>
      <c r="B119" s="257"/>
      <c r="C119" s="257"/>
      <c r="D119" s="257"/>
      <c r="E119" s="257"/>
      <c r="F119" s="257"/>
      <c r="G119" s="257"/>
      <c r="H119" s="257"/>
      <c r="I119" s="257"/>
      <c r="J119" s="257"/>
      <c r="K119" s="257"/>
      <c r="L119" s="257"/>
      <c r="M119" s="257"/>
      <c r="N119" s="257"/>
      <c r="O119" s="257"/>
      <c r="P119" s="257"/>
      <c r="Q119" s="257"/>
      <c r="R119" s="257"/>
      <c r="S119" s="257"/>
      <c r="T119" s="257"/>
      <c r="U119" s="257"/>
    </row>
    <row r="120" spans="1:21" ht="12.75" customHeight="1">
      <c r="A120" s="257"/>
      <c r="B120" s="257"/>
      <c r="C120" s="257"/>
      <c r="D120" s="257"/>
      <c r="E120" s="257"/>
      <c r="F120" s="257"/>
      <c r="G120" s="257"/>
      <c r="H120" s="257"/>
      <c r="I120" s="257"/>
      <c r="J120" s="257"/>
      <c r="K120" s="257"/>
      <c r="L120" s="257"/>
      <c r="M120" s="257"/>
      <c r="N120" s="257"/>
      <c r="O120" s="257"/>
      <c r="P120" s="257"/>
      <c r="Q120" s="257"/>
      <c r="R120" s="257"/>
      <c r="S120" s="257"/>
      <c r="T120" s="257"/>
      <c r="U120" s="257"/>
    </row>
    <row r="121" spans="1:21" ht="12.75" customHeight="1">
      <c r="A121" s="257"/>
      <c r="B121" s="257"/>
      <c r="C121" s="257"/>
      <c r="D121" s="257"/>
      <c r="E121" s="257"/>
      <c r="F121" s="257"/>
      <c r="G121" s="257"/>
      <c r="H121" s="257"/>
      <c r="I121" s="257"/>
      <c r="J121" s="257"/>
      <c r="K121" s="257"/>
      <c r="L121" s="257"/>
      <c r="M121" s="257"/>
      <c r="N121" s="257"/>
      <c r="O121" s="257"/>
      <c r="P121" s="257"/>
      <c r="Q121" s="257"/>
      <c r="R121" s="257"/>
      <c r="S121" s="257"/>
      <c r="T121" s="257"/>
      <c r="U121" s="257"/>
    </row>
    <row r="122" spans="1:21" ht="12.75" customHeight="1">
      <c r="A122" s="257"/>
      <c r="B122" s="257"/>
      <c r="C122" s="257"/>
      <c r="D122" s="257"/>
      <c r="E122" s="257"/>
      <c r="F122" s="257"/>
      <c r="G122" s="257"/>
      <c r="H122" s="257"/>
      <c r="I122" s="257"/>
      <c r="J122" s="257"/>
      <c r="K122" s="257"/>
      <c r="L122" s="257"/>
      <c r="M122" s="257"/>
      <c r="N122" s="257"/>
      <c r="O122" s="257"/>
      <c r="P122" s="257"/>
      <c r="Q122" s="257"/>
      <c r="R122" s="257"/>
      <c r="S122" s="257"/>
      <c r="T122" s="257"/>
      <c r="U122" s="257"/>
    </row>
    <row r="123" spans="1:21" ht="12.75" customHeight="1">
      <c r="A123" s="257"/>
      <c r="B123" s="257"/>
      <c r="C123" s="257"/>
      <c r="D123" s="257"/>
      <c r="E123" s="257"/>
      <c r="F123" s="257"/>
      <c r="G123" s="257"/>
      <c r="H123" s="257"/>
      <c r="I123" s="257"/>
      <c r="J123" s="257"/>
      <c r="K123" s="257"/>
      <c r="L123" s="257"/>
      <c r="M123" s="257"/>
      <c r="N123" s="257"/>
      <c r="O123" s="257"/>
      <c r="P123" s="257"/>
      <c r="Q123" s="257"/>
      <c r="R123" s="257"/>
      <c r="S123" s="257"/>
      <c r="T123" s="257"/>
      <c r="U123" s="257"/>
    </row>
    <row r="124" spans="1:21" ht="12.75" customHeight="1">
      <c r="A124" s="257"/>
      <c r="B124" s="257"/>
      <c r="C124" s="257"/>
      <c r="D124" s="257"/>
      <c r="E124" s="257"/>
      <c r="F124" s="257"/>
      <c r="G124" s="257"/>
      <c r="H124" s="257"/>
      <c r="I124" s="257"/>
      <c r="J124" s="257"/>
      <c r="K124" s="257"/>
      <c r="L124" s="257"/>
      <c r="M124" s="257"/>
      <c r="N124" s="257"/>
      <c r="O124" s="257"/>
      <c r="P124" s="257"/>
      <c r="Q124" s="257"/>
      <c r="R124" s="257"/>
      <c r="S124" s="257"/>
      <c r="T124" s="257"/>
      <c r="U124" s="257"/>
    </row>
    <row r="125" spans="1:21" ht="12.75" customHeight="1">
      <c r="A125" s="257"/>
      <c r="B125" s="257"/>
      <c r="C125" s="257"/>
      <c r="D125" s="257"/>
      <c r="E125" s="257"/>
      <c r="F125" s="257"/>
      <c r="G125" s="257"/>
      <c r="H125" s="257"/>
      <c r="I125" s="257"/>
      <c r="J125" s="257"/>
      <c r="K125" s="257"/>
      <c r="L125" s="257"/>
      <c r="M125" s="257"/>
      <c r="N125" s="257"/>
      <c r="O125" s="257"/>
      <c r="P125" s="257"/>
      <c r="Q125" s="257"/>
      <c r="R125" s="257"/>
      <c r="S125" s="257"/>
      <c r="T125" s="257"/>
      <c r="U125" s="257"/>
    </row>
    <row r="126" spans="1:21" ht="12.75" customHeight="1">
      <c r="A126" s="257"/>
      <c r="B126" s="257"/>
      <c r="C126" s="257"/>
      <c r="D126" s="257"/>
      <c r="E126" s="257"/>
      <c r="F126" s="257"/>
      <c r="G126" s="257"/>
      <c r="H126" s="257"/>
      <c r="I126" s="257"/>
      <c r="J126" s="257"/>
      <c r="K126" s="257"/>
      <c r="L126" s="257"/>
      <c r="M126" s="257"/>
      <c r="N126" s="257"/>
      <c r="O126" s="257"/>
      <c r="P126" s="257"/>
      <c r="Q126" s="257"/>
      <c r="R126" s="257"/>
      <c r="S126" s="257"/>
      <c r="T126" s="257"/>
      <c r="U126" s="257"/>
    </row>
    <row r="127" spans="1:21" ht="12.75" customHeight="1">
      <c r="A127" s="257"/>
      <c r="B127" s="257"/>
      <c r="C127" s="257"/>
      <c r="D127" s="257"/>
      <c r="E127" s="257"/>
      <c r="F127" s="257"/>
      <c r="G127" s="257"/>
      <c r="H127" s="257"/>
      <c r="I127" s="257"/>
      <c r="J127" s="257"/>
      <c r="K127" s="257"/>
      <c r="L127" s="257"/>
      <c r="M127" s="257"/>
      <c r="N127" s="257"/>
      <c r="O127" s="257"/>
      <c r="P127" s="257"/>
      <c r="Q127" s="257"/>
      <c r="R127" s="257"/>
      <c r="S127" s="257"/>
      <c r="T127" s="257"/>
      <c r="U127" s="257"/>
    </row>
    <row r="128" spans="1:21" ht="12.75" customHeight="1">
      <c r="A128" s="257"/>
      <c r="B128" s="257"/>
      <c r="C128" s="257"/>
      <c r="D128" s="257"/>
      <c r="E128" s="257"/>
      <c r="F128" s="257"/>
      <c r="G128" s="257"/>
      <c r="H128" s="257"/>
      <c r="I128" s="257"/>
      <c r="J128" s="257"/>
      <c r="K128" s="257"/>
      <c r="L128" s="257"/>
      <c r="M128" s="257"/>
      <c r="N128" s="257"/>
      <c r="O128" s="257"/>
      <c r="P128" s="257"/>
      <c r="Q128" s="257"/>
      <c r="R128" s="257"/>
      <c r="S128" s="257"/>
      <c r="T128" s="257"/>
      <c r="U128" s="257"/>
    </row>
    <row r="129" spans="1:21" ht="12.75" customHeight="1">
      <c r="A129" s="257"/>
      <c r="B129" s="257"/>
      <c r="C129" s="257"/>
      <c r="D129" s="257"/>
      <c r="E129" s="257"/>
      <c r="F129" s="257"/>
      <c r="G129" s="257"/>
      <c r="H129" s="257"/>
      <c r="I129" s="257"/>
      <c r="J129" s="257"/>
      <c r="K129" s="257"/>
      <c r="L129" s="257"/>
      <c r="M129" s="257"/>
      <c r="N129" s="257"/>
      <c r="O129" s="257"/>
      <c r="P129" s="257"/>
      <c r="Q129" s="257"/>
      <c r="R129" s="257"/>
      <c r="S129" s="257"/>
      <c r="T129" s="257"/>
      <c r="U129" s="257"/>
    </row>
    <row r="130" spans="1:21" ht="12.75" customHeight="1">
      <c r="A130" s="257"/>
      <c r="B130" s="257"/>
      <c r="C130" s="257"/>
      <c r="D130" s="257"/>
      <c r="E130" s="257"/>
      <c r="F130" s="257"/>
      <c r="G130" s="257"/>
      <c r="H130" s="257"/>
      <c r="I130" s="257"/>
      <c r="J130" s="257"/>
      <c r="K130" s="257"/>
      <c r="L130" s="257"/>
      <c r="M130" s="257"/>
      <c r="N130" s="257"/>
      <c r="O130" s="257"/>
      <c r="P130" s="257"/>
      <c r="Q130" s="257"/>
      <c r="R130" s="257"/>
      <c r="S130" s="257"/>
      <c r="T130" s="257"/>
      <c r="U130" s="257"/>
    </row>
    <row r="131" spans="1:21" ht="12.75" customHeight="1">
      <c r="A131" s="257"/>
      <c r="B131" s="257"/>
      <c r="C131" s="257"/>
      <c r="D131" s="257"/>
      <c r="E131" s="257"/>
      <c r="F131" s="257"/>
      <c r="G131" s="257"/>
      <c r="H131" s="257"/>
      <c r="I131" s="257"/>
      <c r="J131" s="257"/>
      <c r="K131" s="257"/>
      <c r="L131" s="257"/>
      <c r="M131" s="257"/>
      <c r="N131" s="257"/>
      <c r="O131" s="257"/>
      <c r="P131" s="257"/>
      <c r="Q131" s="257"/>
      <c r="R131" s="257"/>
      <c r="S131" s="257"/>
      <c r="T131" s="257"/>
      <c r="U131" s="257"/>
    </row>
    <row r="132" spans="1:21" ht="12.75" customHeight="1">
      <c r="A132" s="257"/>
      <c r="B132" s="257"/>
      <c r="C132" s="257"/>
      <c r="D132" s="257"/>
      <c r="E132" s="257"/>
      <c r="F132" s="257"/>
      <c r="G132" s="257"/>
      <c r="H132" s="257"/>
      <c r="I132" s="257"/>
      <c r="J132" s="257"/>
      <c r="K132" s="257"/>
      <c r="L132" s="257"/>
      <c r="M132" s="257"/>
      <c r="N132" s="257"/>
      <c r="O132" s="257"/>
      <c r="P132" s="257"/>
      <c r="Q132" s="257"/>
      <c r="R132" s="257"/>
      <c r="S132" s="257"/>
      <c r="T132" s="257"/>
      <c r="U132" s="257"/>
    </row>
    <row r="133" spans="1:21" ht="12.75" customHeight="1">
      <c r="A133" s="257"/>
      <c r="B133" s="257"/>
      <c r="C133" s="257"/>
      <c r="D133" s="257"/>
      <c r="E133" s="257"/>
      <c r="F133" s="257"/>
      <c r="G133" s="257"/>
      <c r="H133" s="257"/>
      <c r="I133" s="257"/>
      <c r="J133" s="257"/>
      <c r="K133" s="257"/>
      <c r="L133" s="257"/>
      <c r="M133" s="257"/>
      <c r="N133" s="257"/>
      <c r="O133" s="257"/>
      <c r="P133" s="257"/>
      <c r="Q133" s="257"/>
      <c r="R133" s="257"/>
      <c r="S133" s="257"/>
      <c r="T133" s="257"/>
      <c r="U133" s="257"/>
    </row>
    <row r="134" spans="1:21" ht="12.75"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row>
    <row r="135" spans="1:21" ht="12.75" customHeight="1">
      <c r="A135" s="257"/>
      <c r="B135" s="257"/>
      <c r="C135" s="257"/>
      <c r="D135" s="257"/>
      <c r="E135" s="257"/>
      <c r="F135" s="257"/>
      <c r="G135" s="257"/>
      <c r="H135" s="257"/>
      <c r="I135" s="257"/>
      <c r="J135" s="257"/>
      <c r="K135" s="257"/>
      <c r="L135" s="257"/>
      <c r="M135" s="257"/>
      <c r="N135" s="257"/>
      <c r="O135" s="257"/>
      <c r="P135" s="257"/>
      <c r="Q135" s="257"/>
      <c r="R135" s="257"/>
      <c r="S135" s="257"/>
      <c r="T135" s="257"/>
      <c r="U135" s="257"/>
    </row>
    <row r="136" spans="1:21" ht="12.75" customHeight="1">
      <c r="A136" s="257"/>
      <c r="B136" s="257"/>
      <c r="C136" s="257"/>
      <c r="D136" s="257"/>
      <c r="E136" s="257"/>
      <c r="F136" s="257"/>
      <c r="G136" s="257"/>
      <c r="H136" s="257"/>
      <c r="I136" s="257"/>
      <c r="J136" s="257"/>
      <c r="K136" s="257"/>
      <c r="L136" s="257"/>
      <c r="M136" s="257"/>
      <c r="N136" s="257"/>
      <c r="O136" s="257"/>
      <c r="P136" s="257"/>
      <c r="Q136" s="257"/>
      <c r="R136" s="257"/>
      <c r="S136" s="257"/>
      <c r="T136" s="257"/>
      <c r="U136" s="257"/>
    </row>
    <row r="137" spans="1:21" ht="12.75" customHeight="1">
      <c r="A137" s="257"/>
      <c r="B137" s="257"/>
      <c r="C137" s="257"/>
      <c r="D137" s="257"/>
      <c r="E137" s="257"/>
      <c r="F137" s="257"/>
      <c r="G137" s="257"/>
      <c r="H137" s="257"/>
      <c r="I137" s="257"/>
      <c r="J137" s="257"/>
      <c r="K137" s="257"/>
      <c r="L137" s="257"/>
      <c r="M137" s="257"/>
      <c r="N137" s="257"/>
      <c r="O137" s="257"/>
      <c r="P137" s="257"/>
      <c r="Q137" s="257"/>
      <c r="R137" s="257"/>
      <c r="S137" s="257"/>
      <c r="T137" s="257"/>
      <c r="U137" s="257"/>
    </row>
    <row r="138" spans="1:21" ht="12.75" customHeight="1">
      <c r="A138" s="257"/>
      <c r="B138" s="257"/>
      <c r="C138" s="257"/>
      <c r="D138" s="257"/>
      <c r="E138" s="257"/>
      <c r="F138" s="257"/>
      <c r="G138" s="257"/>
      <c r="H138" s="257"/>
      <c r="I138" s="257"/>
      <c r="J138" s="257"/>
      <c r="K138" s="257"/>
      <c r="L138" s="257"/>
      <c r="M138" s="257"/>
      <c r="N138" s="257"/>
      <c r="O138" s="257"/>
      <c r="P138" s="257"/>
      <c r="Q138" s="257"/>
      <c r="R138" s="257"/>
      <c r="S138" s="257"/>
      <c r="T138" s="257"/>
      <c r="U138" s="257"/>
    </row>
    <row r="139" spans="1:21" ht="12.75" customHeight="1">
      <c r="A139" s="257"/>
      <c r="B139" s="257"/>
      <c r="C139" s="257"/>
      <c r="D139" s="257"/>
      <c r="E139" s="257"/>
      <c r="F139" s="257"/>
      <c r="G139" s="257"/>
      <c r="H139" s="257"/>
      <c r="I139" s="257"/>
      <c r="J139" s="257"/>
      <c r="K139" s="257"/>
      <c r="L139" s="257"/>
      <c r="M139" s="257"/>
      <c r="N139" s="257"/>
      <c r="O139" s="257"/>
      <c r="P139" s="257"/>
      <c r="Q139" s="257"/>
      <c r="R139" s="257"/>
      <c r="S139" s="257"/>
      <c r="T139" s="257"/>
      <c r="U139" s="257"/>
    </row>
    <row r="140" spans="1:21" ht="12.75" customHeight="1">
      <c r="A140" s="257"/>
      <c r="B140" s="257"/>
      <c r="C140" s="257"/>
      <c r="D140" s="257"/>
      <c r="E140" s="257"/>
      <c r="F140" s="257"/>
      <c r="G140" s="257"/>
      <c r="H140" s="257"/>
      <c r="I140" s="257"/>
      <c r="J140" s="257"/>
      <c r="K140" s="257"/>
      <c r="L140" s="257"/>
      <c r="M140" s="257"/>
      <c r="N140" s="257"/>
      <c r="O140" s="257"/>
      <c r="P140" s="257"/>
      <c r="Q140" s="257"/>
      <c r="R140" s="257"/>
      <c r="S140" s="257"/>
      <c r="T140" s="257"/>
      <c r="U140" s="257"/>
    </row>
    <row r="141" spans="1:21" ht="12.75" customHeight="1">
      <c r="A141" s="257"/>
      <c r="B141" s="257"/>
      <c r="C141" s="257"/>
      <c r="D141" s="257"/>
      <c r="E141" s="257"/>
      <c r="F141" s="257"/>
      <c r="G141" s="257"/>
      <c r="H141" s="257"/>
      <c r="I141" s="257"/>
      <c r="J141" s="257"/>
      <c r="K141" s="257"/>
      <c r="L141" s="257"/>
      <c r="M141" s="257"/>
      <c r="N141" s="257"/>
      <c r="O141" s="257"/>
      <c r="P141" s="257"/>
      <c r="Q141" s="257"/>
      <c r="R141" s="257"/>
      <c r="S141" s="257"/>
      <c r="T141" s="257"/>
      <c r="U141" s="257"/>
    </row>
    <row r="142" spans="1:21" ht="12.75" customHeight="1">
      <c r="A142" s="257"/>
      <c r="B142" s="257"/>
      <c r="C142" s="257"/>
      <c r="D142" s="257"/>
      <c r="E142" s="257"/>
      <c r="F142" s="257"/>
      <c r="G142" s="257"/>
      <c r="H142" s="257"/>
      <c r="I142" s="257"/>
      <c r="J142" s="257"/>
      <c r="K142" s="257"/>
      <c r="L142" s="257"/>
      <c r="M142" s="257"/>
      <c r="N142" s="257"/>
      <c r="O142" s="257"/>
      <c r="P142" s="257"/>
      <c r="Q142" s="257"/>
      <c r="R142" s="257"/>
      <c r="S142" s="257"/>
      <c r="T142" s="257"/>
      <c r="U142" s="257"/>
    </row>
    <row r="143" spans="1:21" ht="12.75" customHeight="1">
      <c r="A143" s="257"/>
      <c r="B143" s="257"/>
      <c r="C143" s="257"/>
      <c r="D143" s="257"/>
      <c r="E143" s="257"/>
      <c r="F143" s="257"/>
      <c r="G143" s="257"/>
      <c r="H143" s="257"/>
      <c r="I143" s="257"/>
      <c r="J143" s="257"/>
      <c r="K143" s="257"/>
      <c r="L143" s="257"/>
      <c r="M143" s="257"/>
      <c r="N143" s="257"/>
      <c r="O143" s="257"/>
      <c r="P143" s="257"/>
      <c r="Q143" s="257"/>
      <c r="R143" s="257"/>
      <c r="S143" s="257"/>
      <c r="T143" s="257"/>
      <c r="U143" s="257"/>
    </row>
    <row r="144" spans="1:21" ht="12.75" customHeight="1">
      <c r="A144" s="257"/>
      <c r="B144" s="257"/>
      <c r="C144" s="257"/>
      <c r="D144" s="257"/>
      <c r="E144" s="257"/>
      <c r="F144" s="257"/>
      <c r="G144" s="257"/>
      <c r="H144" s="257"/>
      <c r="I144" s="257"/>
      <c r="J144" s="257"/>
      <c r="K144" s="257"/>
      <c r="L144" s="257"/>
      <c r="M144" s="257"/>
      <c r="N144" s="257"/>
      <c r="O144" s="257"/>
      <c r="P144" s="257"/>
      <c r="Q144" s="257"/>
      <c r="R144" s="257"/>
      <c r="S144" s="257"/>
      <c r="T144" s="257"/>
      <c r="U144" s="257"/>
    </row>
    <row r="145" spans="1:21" ht="12.75" customHeight="1">
      <c r="A145" s="257"/>
      <c r="B145" s="257"/>
      <c r="C145" s="257"/>
      <c r="D145" s="257"/>
      <c r="E145" s="257"/>
      <c r="F145" s="257"/>
      <c r="G145" s="257"/>
      <c r="H145" s="257"/>
      <c r="I145" s="257"/>
      <c r="J145" s="257"/>
      <c r="K145" s="257"/>
      <c r="L145" s="257"/>
      <c r="M145" s="257"/>
      <c r="N145" s="257"/>
      <c r="O145" s="257"/>
      <c r="P145" s="257"/>
      <c r="Q145" s="257"/>
      <c r="R145" s="257"/>
      <c r="S145" s="257"/>
      <c r="T145" s="257"/>
      <c r="U145" s="257"/>
    </row>
    <row r="146" spans="1:21" ht="12.75" customHeight="1">
      <c r="A146" s="257"/>
      <c r="B146" s="257"/>
      <c r="C146" s="257"/>
      <c r="D146" s="257"/>
      <c r="E146" s="257"/>
      <c r="F146" s="257"/>
      <c r="G146" s="257"/>
      <c r="H146" s="257"/>
      <c r="I146" s="257"/>
      <c r="J146" s="257"/>
      <c r="K146" s="257"/>
      <c r="L146" s="257"/>
      <c r="M146" s="257"/>
      <c r="N146" s="257"/>
      <c r="O146" s="257"/>
      <c r="P146" s="257"/>
      <c r="Q146" s="257"/>
      <c r="R146" s="257"/>
      <c r="S146" s="257"/>
      <c r="T146" s="257"/>
      <c r="U146" s="257"/>
    </row>
    <row r="147" spans="1:21" ht="12.75" customHeight="1">
      <c r="A147" s="257"/>
      <c r="B147" s="257"/>
      <c r="C147" s="257"/>
      <c r="D147" s="257"/>
      <c r="E147" s="257"/>
      <c r="F147" s="257"/>
      <c r="G147" s="257"/>
      <c r="H147" s="257"/>
      <c r="I147" s="257"/>
      <c r="J147" s="257"/>
      <c r="K147" s="257"/>
      <c r="L147" s="257"/>
      <c r="M147" s="257"/>
      <c r="N147" s="257"/>
      <c r="O147" s="257"/>
      <c r="P147" s="257"/>
      <c r="Q147" s="257"/>
      <c r="R147" s="257"/>
      <c r="S147" s="257"/>
      <c r="T147" s="257"/>
      <c r="U147" s="257"/>
    </row>
    <row r="148" spans="1:21" ht="12.75" customHeight="1">
      <c r="A148" s="257"/>
      <c r="B148" s="257"/>
      <c r="C148" s="257"/>
      <c r="D148" s="257"/>
      <c r="E148" s="257"/>
      <c r="F148" s="257"/>
      <c r="G148" s="257"/>
      <c r="H148" s="257"/>
      <c r="I148" s="257"/>
      <c r="J148" s="257"/>
      <c r="K148" s="257"/>
      <c r="L148" s="257"/>
      <c r="M148" s="257"/>
      <c r="N148" s="257"/>
      <c r="O148" s="257"/>
      <c r="P148" s="257"/>
      <c r="Q148" s="257"/>
      <c r="R148" s="257"/>
      <c r="S148" s="257"/>
      <c r="T148" s="257"/>
      <c r="U148" s="257"/>
    </row>
    <row r="149" spans="1:21" ht="12.75" customHeight="1">
      <c r="A149" s="257"/>
      <c r="B149" s="257"/>
      <c r="C149" s="257"/>
      <c r="D149" s="257"/>
      <c r="E149" s="257"/>
      <c r="F149" s="257"/>
      <c r="G149" s="257"/>
      <c r="H149" s="257"/>
      <c r="I149" s="257"/>
      <c r="J149" s="257"/>
      <c r="K149" s="257"/>
      <c r="L149" s="257"/>
      <c r="M149" s="257"/>
      <c r="N149" s="257"/>
      <c r="O149" s="257"/>
      <c r="P149" s="257"/>
      <c r="Q149" s="257"/>
      <c r="R149" s="257"/>
      <c r="S149" s="257"/>
      <c r="T149" s="257"/>
      <c r="U149" s="257"/>
    </row>
    <row r="150" spans="1:21" ht="12.75" customHeight="1">
      <c r="A150" s="257"/>
      <c r="B150" s="257"/>
      <c r="C150" s="257"/>
      <c r="D150" s="257"/>
      <c r="E150" s="257"/>
      <c r="F150" s="257"/>
      <c r="G150" s="257"/>
      <c r="H150" s="257"/>
      <c r="I150" s="257"/>
      <c r="J150" s="257"/>
      <c r="K150" s="257"/>
      <c r="L150" s="257"/>
      <c r="M150" s="257"/>
      <c r="N150" s="257"/>
      <c r="O150" s="257"/>
      <c r="P150" s="257"/>
      <c r="Q150" s="257"/>
      <c r="R150" s="257"/>
      <c r="S150" s="257"/>
      <c r="T150" s="257"/>
      <c r="U150" s="257"/>
    </row>
    <row r="151" spans="1:21" ht="12.75" customHeight="1">
      <c r="A151" s="257"/>
      <c r="B151" s="257"/>
      <c r="C151" s="257"/>
      <c r="D151" s="257"/>
      <c r="E151" s="257"/>
      <c r="F151" s="257"/>
      <c r="G151" s="257"/>
      <c r="H151" s="257"/>
      <c r="I151" s="257"/>
      <c r="J151" s="257"/>
      <c r="K151" s="257"/>
      <c r="L151" s="257"/>
      <c r="M151" s="257"/>
      <c r="N151" s="257"/>
      <c r="O151" s="257"/>
      <c r="P151" s="257"/>
      <c r="Q151" s="257"/>
      <c r="R151" s="257"/>
      <c r="S151" s="257"/>
      <c r="T151" s="257"/>
      <c r="U151" s="257"/>
    </row>
    <row r="152" spans="1:21" ht="12.75" customHeight="1">
      <c r="A152" s="257"/>
      <c r="B152" s="257"/>
      <c r="C152" s="257"/>
      <c r="D152" s="257"/>
      <c r="E152" s="257"/>
      <c r="F152" s="257"/>
      <c r="G152" s="257"/>
      <c r="H152" s="257"/>
      <c r="I152" s="257"/>
      <c r="J152" s="257"/>
      <c r="K152" s="257"/>
      <c r="L152" s="257"/>
      <c r="M152" s="257"/>
      <c r="N152" s="257"/>
      <c r="O152" s="257"/>
      <c r="P152" s="257"/>
      <c r="Q152" s="257"/>
      <c r="R152" s="257"/>
      <c r="S152" s="257"/>
      <c r="T152" s="257"/>
      <c r="U152" s="257"/>
    </row>
    <row r="153" spans="1:21" ht="12.75" customHeight="1">
      <c r="A153" s="257"/>
      <c r="B153" s="257"/>
      <c r="C153" s="257"/>
      <c r="D153" s="257"/>
      <c r="E153" s="257"/>
      <c r="F153" s="257"/>
      <c r="G153" s="257"/>
      <c r="H153" s="257"/>
      <c r="I153" s="257"/>
      <c r="J153" s="257"/>
      <c r="K153" s="257"/>
      <c r="L153" s="257"/>
      <c r="M153" s="257"/>
      <c r="N153" s="257"/>
      <c r="O153" s="257"/>
      <c r="P153" s="257"/>
      <c r="Q153" s="257"/>
      <c r="R153" s="257"/>
      <c r="S153" s="257"/>
      <c r="T153" s="257"/>
      <c r="U153" s="257"/>
    </row>
    <row r="154" spans="1:21" ht="12.75" customHeight="1">
      <c r="A154" s="257"/>
      <c r="B154" s="257"/>
      <c r="C154" s="257"/>
      <c r="D154" s="257"/>
      <c r="E154" s="257"/>
      <c r="F154" s="257"/>
      <c r="G154" s="257"/>
      <c r="H154" s="257"/>
      <c r="I154" s="257"/>
      <c r="J154" s="257"/>
      <c r="K154" s="257"/>
      <c r="L154" s="257"/>
      <c r="M154" s="257"/>
      <c r="N154" s="257"/>
      <c r="O154" s="257"/>
      <c r="P154" s="257"/>
      <c r="Q154" s="257"/>
      <c r="R154" s="257"/>
      <c r="S154" s="257"/>
      <c r="T154" s="257"/>
      <c r="U154" s="257"/>
    </row>
    <row r="155" spans="1:21" ht="12.75" customHeight="1">
      <c r="A155" s="257"/>
      <c r="B155" s="257"/>
      <c r="C155" s="257"/>
      <c r="D155" s="257"/>
      <c r="E155" s="257"/>
      <c r="F155" s="257"/>
      <c r="G155" s="257"/>
      <c r="H155" s="257"/>
      <c r="I155" s="257"/>
      <c r="J155" s="257"/>
      <c r="K155" s="257"/>
      <c r="L155" s="257"/>
      <c r="M155" s="257"/>
      <c r="N155" s="257"/>
      <c r="O155" s="257"/>
      <c r="P155" s="257"/>
      <c r="Q155" s="257"/>
      <c r="R155" s="257"/>
      <c r="S155" s="257"/>
      <c r="T155" s="257"/>
      <c r="U155" s="257"/>
    </row>
    <row r="156" spans="1:21" ht="12.75" customHeight="1">
      <c r="A156" s="257"/>
      <c r="B156" s="257"/>
      <c r="C156" s="257"/>
      <c r="D156" s="257"/>
      <c r="E156" s="257"/>
      <c r="F156" s="257"/>
      <c r="G156" s="257"/>
      <c r="H156" s="257"/>
      <c r="I156" s="257"/>
      <c r="J156" s="257"/>
      <c r="K156" s="257"/>
      <c r="L156" s="257"/>
      <c r="M156" s="257"/>
      <c r="N156" s="257"/>
      <c r="O156" s="257"/>
      <c r="P156" s="257"/>
      <c r="Q156" s="257"/>
      <c r="R156" s="257"/>
      <c r="S156" s="257"/>
      <c r="T156" s="257"/>
      <c r="U156" s="257"/>
    </row>
    <row r="157" spans="1:21" ht="12.75" customHeight="1">
      <c r="A157" s="257"/>
      <c r="B157" s="257"/>
      <c r="C157" s="257"/>
      <c r="D157" s="257"/>
      <c r="E157" s="257"/>
      <c r="F157" s="257"/>
      <c r="G157" s="257"/>
      <c r="H157" s="257"/>
      <c r="I157" s="257"/>
      <c r="J157" s="257"/>
      <c r="K157" s="257"/>
      <c r="L157" s="257"/>
      <c r="M157" s="257"/>
      <c r="N157" s="257"/>
      <c r="O157" s="257"/>
      <c r="P157" s="257"/>
      <c r="Q157" s="257"/>
      <c r="R157" s="257"/>
      <c r="S157" s="257"/>
      <c r="T157" s="257"/>
      <c r="U157" s="257"/>
    </row>
    <row r="158" spans="1:21" ht="12.75" customHeight="1">
      <c r="A158" s="257"/>
      <c r="B158" s="257"/>
      <c r="C158" s="257"/>
      <c r="D158" s="257"/>
      <c r="E158" s="257"/>
      <c r="F158" s="257"/>
      <c r="G158" s="257"/>
      <c r="H158" s="257"/>
      <c r="I158" s="257"/>
      <c r="J158" s="257"/>
      <c r="K158" s="257"/>
      <c r="L158" s="257"/>
      <c r="M158" s="257"/>
      <c r="N158" s="257"/>
      <c r="O158" s="257"/>
      <c r="P158" s="257"/>
      <c r="Q158" s="257"/>
      <c r="R158" s="257"/>
      <c r="S158" s="257"/>
      <c r="T158" s="257"/>
      <c r="U158" s="257"/>
    </row>
    <row r="159" spans="1:21" ht="12.75" customHeight="1">
      <c r="A159" s="257"/>
      <c r="B159" s="257"/>
      <c r="C159" s="257"/>
      <c r="D159" s="257"/>
      <c r="E159" s="257"/>
      <c r="F159" s="257"/>
      <c r="G159" s="257"/>
      <c r="H159" s="257"/>
      <c r="I159" s="257"/>
      <c r="J159" s="257"/>
      <c r="K159" s="257"/>
      <c r="L159" s="257"/>
      <c r="M159" s="257"/>
      <c r="N159" s="257"/>
      <c r="O159" s="257"/>
      <c r="P159" s="257"/>
      <c r="Q159" s="257"/>
      <c r="R159" s="257"/>
      <c r="S159" s="257"/>
      <c r="T159" s="257"/>
      <c r="U159" s="257"/>
    </row>
    <row r="160" spans="1:21" ht="12.75" customHeight="1">
      <c r="A160" s="257"/>
      <c r="B160" s="257"/>
      <c r="C160" s="257"/>
      <c r="D160" s="257"/>
      <c r="E160" s="257"/>
      <c r="F160" s="257"/>
      <c r="G160" s="257"/>
      <c r="H160" s="257"/>
      <c r="I160" s="257"/>
      <c r="J160" s="257"/>
      <c r="K160" s="257"/>
      <c r="L160" s="257"/>
      <c r="M160" s="257"/>
      <c r="N160" s="257"/>
      <c r="O160" s="257"/>
      <c r="P160" s="257"/>
      <c r="Q160" s="257"/>
      <c r="R160" s="257"/>
      <c r="S160" s="257"/>
      <c r="T160" s="257"/>
      <c r="U160" s="257"/>
    </row>
    <row r="161" spans="1:21" ht="12.75" customHeight="1">
      <c r="A161" s="257"/>
      <c r="B161" s="257"/>
      <c r="C161" s="257"/>
      <c r="D161" s="257"/>
      <c r="E161" s="257"/>
      <c r="F161" s="257"/>
      <c r="G161" s="257"/>
      <c r="H161" s="257"/>
      <c r="I161" s="257"/>
      <c r="J161" s="257"/>
      <c r="K161" s="257"/>
      <c r="L161" s="257"/>
      <c r="M161" s="257"/>
      <c r="N161" s="257"/>
      <c r="O161" s="257"/>
      <c r="P161" s="257"/>
      <c r="Q161" s="257"/>
      <c r="R161" s="257"/>
      <c r="S161" s="257"/>
      <c r="T161" s="257"/>
      <c r="U161" s="257"/>
    </row>
    <row r="162" spans="1:21" ht="12.75" customHeight="1">
      <c r="A162" s="257"/>
      <c r="B162" s="257"/>
      <c r="C162" s="257"/>
      <c r="D162" s="257"/>
      <c r="E162" s="257"/>
      <c r="F162" s="257"/>
      <c r="G162" s="257"/>
      <c r="H162" s="257"/>
      <c r="I162" s="257"/>
      <c r="J162" s="257"/>
      <c r="K162" s="257"/>
      <c r="L162" s="257"/>
      <c r="M162" s="257"/>
      <c r="N162" s="257"/>
      <c r="O162" s="257"/>
      <c r="P162" s="257"/>
      <c r="Q162" s="257"/>
      <c r="R162" s="257"/>
      <c r="S162" s="257"/>
      <c r="T162" s="257"/>
      <c r="U162" s="257"/>
    </row>
    <row r="163" spans="1:21" ht="12.75" customHeight="1">
      <c r="A163" s="257"/>
      <c r="B163" s="257"/>
      <c r="C163" s="257"/>
      <c r="D163" s="257"/>
      <c r="E163" s="257"/>
      <c r="F163" s="257"/>
      <c r="G163" s="257"/>
      <c r="H163" s="257"/>
      <c r="I163" s="257"/>
      <c r="J163" s="257"/>
      <c r="K163" s="257"/>
      <c r="L163" s="257"/>
      <c r="M163" s="257"/>
      <c r="N163" s="257"/>
      <c r="O163" s="257"/>
      <c r="P163" s="257"/>
      <c r="Q163" s="257"/>
      <c r="R163" s="257"/>
      <c r="S163" s="257"/>
      <c r="T163" s="257"/>
      <c r="U163" s="257"/>
    </row>
    <row r="164" spans="1:21" ht="12.75" customHeight="1">
      <c r="A164" s="257"/>
      <c r="B164" s="257"/>
      <c r="C164" s="257"/>
      <c r="D164" s="257"/>
      <c r="E164" s="257"/>
      <c r="F164" s="257"/>
      <c r="G164" s="257"/>
      <c r="H164" s="257"/>
      <c r="I164" s="257"/>
      <c r="J164" s="257"/>
      <c r="K164" s="257"/>
      <c r="L164" s="257"/>
      <c r="M164" s="257"/>
      <c r="N164" s="257"/>
      <c r="O164" s="257"/>
      <c r="P164" s="257"/>
      <c r="Q164" s="257"/>
      <c r="R164" s="257"/>
      <c r="S164" s="257"/>
      <c r="T164" s="257"/>
      <c r="U164" s="257"/>
    </row>
    <row r="165" spans="1:21" ht="12.75" customHeight="1">
      <c r="A165" s="257"/>
      <c r="B165" s="257"/>
      <c r="C165" s="257"/>
      <c r="D165" s="257"/>
      <c r="E165" s="257"/>
      <c r="F165" s="257"/>
      <c r="G165" s="257"/>
      <c r="H165" s="257"/>
      <c r="I165" s="257"/>
      <c r="J165" s="257"/>
      <c r="K165" s="257"/>
      <c r="L165" s="257"/>
      <c r="M165" s="257"/>
      <c r="N165" s="257"/>
      <c r="O165" s="257"/>
      <c r="P165" s="257"/>
      <c r="Q165" s="257"/>
      <c r="R165" s="257"/>
      <c r="S165" s="257"/>
      <c r="T165" s="257"/>
      <c r="U165" s="257"/>
    </row>
    <row r="166" spans="1:21" ht="12.75" customHeight="1">
      <c r="A166" s="257"/>
      <c r="B166" s="257"/>
      <c r="C166" s="257"/>
      <c r="D166" s="257"/>
      <c r="E166" s="257"/>
      <c r="F166" s="257"/>
      <c r="G166" s="257"/>
      <c r="H166" s="257"/>
      <c r="I166" s="257"/>
      <c r="J166" s="257"/>
      <c r="K166" s="257"/>
      <c r="L166" s="257"/>
      <c r="M166" s="257"/>
      <c r="N166" s="257"/>
      <c r="O166" s="257"/>
      <c r="P166" s="257"/>
      <c r="Q166" s="257"/>
      <c r="R166" s="257"/>
      <c r="S166" s="257"/>
      <c r="T166" s="257"/>
      <c r="U166" s="257"/>
    </row>
    <row r="167" spans="1:21" ht="12.75" customHeight="1">
      <c r="A167" s="257"/>
      <c r="B167" s="257"/>
      <c r="C167" s="257"/>
      <c r="D167" s="257"/>
      <c r="E167" s="257"/>
      <c r="F167" s="257"/>
      <c r="G167" s="257"/>
      <c r="H167" s="257"/>
      <c r="I167" s="257"/>
      <c r="J167" s="257"/>
      <c r="K167" s="257"/>
      <c r="L167" s="257"/>
      <c r="M167" s="257"/>
      <c r="N167" s="257"/>
      <c r="O167" s="257"/>
      <c r="P167" s="257"/>
      <c r="Q167" s="257"/>
      <c r="R167" s="257"/>
      <c r="S167" s="257"/>
      <c r="T167" s="257"/>
      <c r="U167" s="257"/>
    </row>
    <row r="168" spans="1:21" ht="12.75" customHeight="1">
      <c r="A168" s="257"/>
      <c r="B168" s="257"/>
      <c r="C168" s="257"/>
      <c r="D168" s="257"/>
      <c r="E168" s="257"/>
      <c r="F168" s="257"/>
      <c r="G168" s="257"/>
      <c r="H168" s="257"/>
      <c r="I168" s="257"/>
      <c r="J168" s="257"/>
      <c r="K168" s="257"/>
      <c r="L168" s="257"/>
      <c r="M168" s="257"/>
      <c r="N168" s="257"/>
      <c r="O168" s="257"/>
      <c r="P168" s="257"/>
      <c r="Q168" s="257"/>
      <c r="R168" s="257"/>
      <c r="S168" s="257"/>
      <c r="T168" s="257"/>
      <c r="U168" s="257"/>
    </row>
    <row r="169" spans="1:21" ht="12.75" customHeight="1">
      <c r="A169" s="257"/>
      <c r="B169" s="257"/>
      <c r="C169" s="257"/>
      <c r="D169" s="257"/>
      <c r="E169" s="257"/>
      <c r="F169" s="257"/>
      <c r="G169" s="257"/>
      <c r="H169" s="257"/>
      <c r="I169" s="257"/>
      <c r="J169" s="257"/>
      <c r="K169" s="257"/>
      <c r="L169" s="257"/>
      <c r="M169" s="257"/>
      <c r="N169" s="257"/>
      <c r="O169" s="257"/>
      <c r="P169" s="257"/>
      <c r="Q169" s="257"/>
      <c r="R169" s="257"/>
      <c r="S169" s="257"/>
      <c r="T169" s="257"/>
      <c r="U169" s="257"/>
    </row>
    <row r="170" spans="1:21" ht="12.75" customHeight="1">
      <c r="A170" s="257"/>
      <c r="B170" s="257"/>
      <c r="C170" s="257"/>
      <c r="D170" s="257"/>
      <c r="E170" s="257"/>
      <c r="F170" s="257"/>
      <c r="G170" s="257"/>
      <c r="H170" s="257"/>
      <c r="I170" s="257"/>
      <c r="J170" s="257"/>
      <c r="K170" s="257"/>
      <c r="L170" s="257"/>
      <c r="M170" s="257"/>
      <c r="N170" s="257"/>
      <c r="O170" s="257"/>
      <c r="P170" s="257"/>
      <c r="Q170" s="257"/>
      <c r="R170" s="257"/>
      <c r="S170" s="257"/>
      <c r="T170" s="257"/>
      <c r="U170" s="257"/>
    </row>
    <row r="171" spans="1:21" ht="12.75" customHeight="1">
      <c r="A171" s="257"/>
      <c r="B171" s="257"/>
      <c r="C171" s="257"/>
      <c r="D171" s="257"/>
      <c r="E171" s="257"/>
      <c r="F171" s="257"/>
      <c r="G171" s="257"/>
      <c r="H171" s="257"/>
      <c r="I171" s="257"/>
      <c r="J171" s="257"/>
      <c r="K171" s="257"/>
      <c r="L171" s="257"/>
      <c r="M171" s="257"/>
      <c r="N171" s="257"/>
      <c r="O171" s="257"/>
      <c r="P171" s="257"/>
      <c r="Q171" s="257"/>
      <c r="R171" s="257"/>
      <c r="S171" s="257"/>
      <c r="T171" s="257"/>
      <c r="U171" s="257"/>
    </row>
    <row r="172" spans="1:21" ht="12.75" customHeight="1">
      <c r="A172" s="257"/>
      <c r="B172" s="257"/>
      <c r="C172" s="257"/>
      <c r="D172" s="257"/>
      <c r="E172" s="257"/>
      <c r="F172" s="257"/>
      <c r="G172" s="257"/>
      <c r="H172" s="257"/>
      <c r="I172" s="257"/>
      <c r="J172" s="257"/>
      <c r="K172" s="257"/>
      <c r="L172" s="257"/>
      <c r="M172" s="257"/>
      <c r="N172" s="257"/>
      <c r="O172" s="257"/>
      <c r="P172" s="257"/>
      <c r="Q172" s="257"/>
      <c r="R172" s="257"/>
      <c r="S172" s="257"/>
      <c r="T172" s="257"/>
      <c r="U172" s="257"/>
    </row>
    <row r="173" spans="1:21" ht="12.75" customHeight="1">
      <c r="A173" s="257"/>
      <c r="B173" s="257"/>
      <c r="C173" s="257"/>
      <c r="D173" s="257"/>
      <c r="E173" s="257"/>
      <c r="F173" s="257"/>
      <c r="G173" s="257"/>
      <c r="H173" s="257"/>
      <c r="I173" s="257"/>
      <c r="J173" s="257"/>
      <c r="K173" s="257"/>
      <c r="L173" s="257"/>
      <c r="M173" s="257"/>
      <c r="N173" s="257"/>
      <c r="O173" s="257"/>
      <c r="P173" s="257"/>
      <c r="Q173" s="257"/>
      <c r="R173" s="257"/>
      <c r="S173" s="257"/>
      <c r="T173" s="257"/>
      <c r="U173" s="257"/>
    </row>
    <row r="174" spans="1:21" ht="12.75" customHeight="1">
      <c r="A174" s="257"/>
      <c r="B174" s="257"/>
      <c r="C174" s="257"/>
      <c r="D174" s="257"/>
      <c r="E174" s="257"/>
      <c r="F174" s="257"/>
      <c r="G174" s="257"/>
      <c r="H174" s="257"/>
      <c r="I174" s="257"/>
      <c r="J174" s="257"/>
      <c r="K174" s="257"/>
      <c r="L174" s="257"/>
      <c r="M174" s="257"/>
      <c r="N174" s="257"/>
      <c r="O174" s="257"/>
      <c r="P174" s="257"/>
      <c r="Q174" s="257"/>
      <c r="R174" s="257"/>
      <c r="S174" s="257"/>
      <c r="T174" s="257"/>
      <c r="U174" s="257"/>
    </row>
    <row r="175" spans="1:21" ht="12.75" customHeight="1">
      <c r="A175" s="257"/>
      <c r="B175" s="257"/>
      <c r="C175" s="257"/>
      <c r="D175" s="257"/>
      <c r="E175" s="257"/>
      <c r="F175" s="257"/>
      <c r="G175" s="257"/>
      <c r="H175" s="257"/>
      <c r="I175" s="257"/>
      <c r="J175" s="257"/>
      <c r="K175" s="257"/>
      <c r="L175" s="257"/>
      <c r="M175" s="257"/>
      <c r="N175" s="257"/>
      <c r="O175" s="257"/>
      <c r="P175" s="257"/>
      <c r="Q175" s="257"/>
      <c r="R175" s="257"/>
      <c r="S175" s="257"/>
      <c r="T175" s="257"/>
      <c r="U175" s="257"/>
    </row>
    <row r="176" spans="1:21" ht="12.75" customHeight="1">
      <c r="A176" s="257"/>
      <c r="B176" s="257"/>
      <c r="C176" s="257"/>
      <c r="D176" s="257"/>
      <c r="E176" s="257"/>
      <c r="F176" s="257"/>
      <c r="G176" s="257"/>
      <c r="H176" s="257"/>
      <c r="I176" s="257"/>
      <c r="J176" s="257"/>
      <c r="K176" s="257"/>
      <c r="L176" s="257"/>
      <c r="M176" s="257"/>
      <c r="N176" s="257"/>
      <c r="O176" s="257"/>
      <c r="P176" s="257"/>
      <c r="Q176" s="257"/>
      <c r="R176" s="257"/>
      <c r="S176" s="257"/>
      <c r="T176" s="257"/>
      <c r="U176" s="257"/>
    </row>
    <row r="177" spans="1:21" ht="12.75" customHeight="1">
      <c r="A177" s="257"/>
      <c r="B177" s="257"/>
      <c r="C177" s="257"/>
      <c r="D177" s="257"/>
      <c r="E177" s="257"/>
      <c r="F177" s="257"/>
      <c r="G177" s="257"/>
      <c r="H177" s="257"/>
      <c r="I177" s="257"/>
      <c r="J177" s="257"/>
      <c r="K177" s="257"/>
      <c r="L177" s="257"/>
      <c r="M177" s="257"/>
      <c r="N177" s="257"/>
      <c r="O177" s="257"/>
      <c r="P177" s="257"/>
      <c r="Q177" s="257"/>
      <c r="R177" s="257"/>
      <c r="S177" s="257"/>
      <c r="T177" s="257"/>
      <c r="U177" s="257"/>
    </row>
    <row r="178" spans="1:21" ht="12.75" customHeight="1">
      <c r="A178" s="257"/>
      <c r="B178" s="257"/>
      <c r="C178" s="257"/>
      <c r="D178" s="257"/>
      <c r="E178" s="257"/>
      <c r="F178" s="257"/>
      <c r="G178" s="257"/>
      <c r="H178" s="257"/>
      <c r="I178" s="257"/>
      <c r="J178" s="257"/>
      <c r="K178" s="257"/>
      <c r="L178" s="257"/>
      <c r="M178" s="257"/>
      <c r="N178" s="257"/>
      <c r="O178" s="257"/>
      <c r="P178" s="257"/>
      <c r="Q178" s="257"/>
      <c r="R178" s="257"/>
      <c r="S178" s="257"/>
      <c r="T178" s="257"/>
      <c r="U178" s="257"/>
    </row>
    <row r="179" spans="1:21" ht="12.75" customHeight="1">
      <c r="A179" s="257"/>
      <c r="B179" s="257"/>
      <c r="C179" s="257"/>
      <c r="D179" s="257"/>
      <c r="E179" s="257"/>
      <c r="F179" s="257"/>
      <c r="G179" s="257"/>
      <c r="H179" s="257"/>
      <c r="I179" s="257"/>
      <c r="J179" s="257"/>
      <c r="K179" s="257"/>
      <c r="L179" s="257"/>
      <c r="M179" s="257"/>
      <c r="N179" s="257"/>
      <c r="O179" s="257"/>
      <c r="P179" s="257"/>
      <c r="Q179" s="257"/>
      <c r="R179" s="257"/>
      <c r="S179" s="257"/>
      <c r="T179" s="257"/>
      <c r="U179" s="257"/>
    </row>
    <row r="180" spans="1:21" ht="12.75" customHeight="1">
      <c r="A180" s="257"/>
      <c r="B180" s="257"/>
      <c r="C180" s="257"/>
      <c r="D180" s="257"/>
      <c r="E180" s="257"/>
      <c r="F180" s="257"/>
      <c r="G180" s="257"/>
      <c r="H180" s="257"/>
      <c r="I180" s="257"/>
      <c r="J180" s="257"/>
      <c r="K180" s="257"/>
      <c r="L180" s="257"/>
      <c r="M180" s="257"/>
      <c r="N180" s="257"/>
      <c r="O180" s="257"/>
      <c r="P180" s="257"/>
      <c r="Q180" s="257"/>
      <c r="R180" s="257"/>
      <c r="S180" s="257"/>
      <c r="T180" s="257"/>
      <c r="U180" s="257"/>
    </row>
    <row r="181" spans="1:21" ht="12.75" customHeight="1">
      <c r="A181" s="257"/>
      <c r="B181" s="257"/>
      <c r="C181" s="257"/>
      <c r="D181" s="257"/>
      <c r="E181" s="257"/>
      <c r="F181" s="257"/>
      <c r="G181" s="257"/>
      <c r="H181" s="257"/>
      <c r="I181" s="257"/>
      <c r="J181" s="257"/>
      <c r="K181" s="257"/>
      <c r="L181" s="257"/>
      <c r="M181" s="257"/>
      <c r="N181" s="257"/>
      <c r="O181" s="257"/>
      <c r="P181" s="257"/>
      <c r="Q181" s="257"/>
      <c r="R181" s="257"/>
      <c r="S181" s="257"/>
      <c r="T181" s="257"/>
      <c r="U181" s="257"/>
    </row>
    <row r="182" spans="1:21" ht="12.75" customHeight="1">
      <c r="A182" s="257"/>
      <c r="B182" s="257"/>
      <c r="C182" s="257"/>
      <c r="D182" s="257"/>
      <c r="E182" s="257"/>
      <c r="F182" s="257"/>
      <c r="G182" s="257"/>
      <c r="H182" s="257"/>
      <c r="I182" s="257"/>
      <c r="J182" s="257"/>
      <c r="K182" s="257"/>
      <c r="L182" s="257"/>
      <c r="M182" s="257"/>
      <c r="N182" s="257"/>
      <c r="O182" s="257"/>
      <c r="P182" s="257"/>
      <c r="Q182" s="257"/>
      <c r="R182" s="257"/>
      <c r="S182" s="257"/>
      <c r="T182" s="257"/>
      <c r="U182" s="257"/>
    </row>
    <row r="183" spans="1:21" ht="12.75" customHeight="1">
      <c r="A183" s="257"/>
      <c r="B183" s="257"/>
      <c r="C183" s="257"/>
      <c r="D183" s="257"/>
      <c r="E183" s="257"/>
      <c r="F183" s="257"/>
      <c r="G183" s="257"/>
      <c r="H183" s="257"/>
      <c r="I183" s="257"/>
      <c r="J183" s="257"/>
      <c r="K183" s="257"/>
      <c r="L183" s="257"/>
      <c r="M183" s="257"/>
      <c r="N183" s="257"/>
      <c r="O183" s="257"/>
      <c r="P183" s="257"/>
      <c r="Q183" s="257"/>
      <c r="R183" s="257"/>
      <c r="S183" s="257"/>
      <c r="T183" s="257"/>
      <c r="U183" s="257"/>
    </row>
    <row r="184" spans="1:21" ht="12.75" customHeight="1">
      <c r="A184" s="257"/>
      <c r="B184" s="257"/>
      <c r="C184" s="257"/>
      <c r="D184" s="257"/>
      <c r="E184" s="257"/>
      <c r="F184" s="257"/>
      <c r="G184" s="257"/>
      <c r="H184" s="257"/>
      <c r="I184" s="257"/>
      <c r="J184" s="257"/>
      <c r="K184" s="257"/>
      <c r="L184" s="257"/>
      <c r="M184" s="257"/>
      <c r="N184" s="257"/>
      <c r="O184" s="257"/>
      <c r="P184" s="257"/>
      <c r="Q184" s="257"/>
      <c r="R184" s="257"/>
      <c r="S184" s="257"/>
      <c r="T184" s="257"/>
      <c r="U184" s="257"/>
    </row>
    <row r="185" spans="1:21" ht="12.75" customHeight="1">
      <c r="A185" s="257"/>
      <c r="B185" s="257"/>
      <c r="C185" s="257"/>
      <c r="D185" s="257"/>
      <c r="E185" s="257"/>
      <c r="F185" s="257"/>
      <c r="G185" s="257"/>
      <c r="H185" s="257"/>
      <c r="I185" s="257"/>
      <c r="J185" s="257"/>
      <c r="K185" s="257"/>
      <c r="L185" s="257"/>
      <c r="M185" s="257"/>
      <c r="N185" s="257"/>
      <c r="O185" s="257"/>
      <c r="P185" s="257"/>
      <c r="Q185" s="257"/>
      <c r="R185" s="257"/>
      <c r="S185" s="257"/>
      <c r="T185" s="257"/>
      <c r="U185" s="257"/>
    </row>
    <row r="186" spans="1:21" ht="12.75" customHeight="1">
      <c r="A186" s="257"/>
      <c r="B186" s="257"/>
      <c r="C186" s="257"/>
      <c r="D186" s="257"/>
      <c r="E186" s="257"/>
      <c r="F186" s="257"/>
      <c r="G186" s="257"/>
      <c r="H186" s="257"/>
      <c r="I186" s="257"/>
      <c r="J186" s="257"/>
      <c r="K186" s="257"/>
      <c r="L186" s="257"/>
      <c r="M186" s="257"/>
      <c r="N186" s="257"/>
      <c r="O186" s="257"/>
      <c r="P186" s="257"/>
      <c r="Q186" s="257"/>
      <c r="R186" s="257"/>
      <c r="S186" s="257"/>
      <c r="T186" s="257"/>
      <c r="U186" s="257"/>
    </row>
    <row r="187" spans="1:21" ht="12.75" customHeight="1">
      <c r="A187" s="257"/>
      <c r="B187" s="257"/>
      <c r="C187" s="257"/>
      <c r="D187" s="257"/>
      <c r="E187" s="257"/>
      <c r="F187" s="257"/>
      <c r="G187" s="257"/>
      <c r="H187" s="257"/>
      <c r="I187" s="257"/>
      <c r="J187" s="257"/>
      <c r="K187" s="257"/>
      <c r="L187" s="257"/>
      <c r="M187" s="257"/>
      <c r="N187" s="257"/>
      <c r="O187" s="257"/>
      <c r="P187" s="257"/>
      <c r="Q187" s="257"/>
      <c r="R187" s="257"/>
      <c r="S187" s="257"/>
      <c r="T187" s="257"/>
      <c r="U187" s="257"/>
    </row>
    <row r="188" spans="1:21" ht="12.75" customHeight="1">
      <c r="A188" s="257"/>
      <c r="B188" s="257"/>
      <c r="C188" s="257"/>
      <c r="D188" s="257"/>
      <c r="E188" s="257"/>
      <c r="F188" s="257"/>
      <c r="G188" s="257"/>
      <c r="H188" s="257"/>
      <c r="I188" s="257"/>
      <c r="J188" s="257"/>
      <c r="K188" s="257"/>
      <c r="L188" s="257"/>
      <c r="M188" s="257"/>
      <c r="N188" s="257"/>
      <c r="O188" s="257"/>
      <c r="P188" s="257"/>
      <c r="Q188" s="257"/>
      <c r="R188" s="257"/>
      <c r="S188" s="257"/>
      <c r="T188" s="257"/>
      <c r="U188" s="257"/>
    </row>
    <row r="189" spans="1:21" ht="12.75" customHeight="1">
      <c r="A189" s="257"/>
      <c r="B189" s="257"/>
      <c r="C189" s="257"/>
      <c r="D189" s="257"/>
      <c r="E189" s="257"/>
      <c r="F189" s="257"/>
      <c r="G189" s="257"/>
      <c r="H189" s="257"/>
      <c r="I189" s="257"/>
      <c r="J189" s="257"/>
      <c r="K189" s="257"/>
      <c r="L189" s="257"/>
      <c r="M189" s="257"/>
      <c r="N189" s="257"/>
      <c r="O189" s="257"/>
      <c r="P189" s="257"/>
      <c r="Q189" s="257"/>
      <c r="R189" s="257"/>
      <c r="S189" s="257"/>
      <c r="T189" s="257"/>
      <c r="U189" s="257"/>
    </row>
    <row r="190" spans="1:21" ht="12.75" customHeight="1">
      <c r="A190" s="257"/>
      <c r="B190" s="257"/>
      <c r="C190" s="257"/>
      <c r="D190" s="257"/>
      <c r="E190" s="257"/>
      <c r="F190" s="257"/>
      <c r="G190" s="257"/>
      <c r="H190" s="257"/>
      <c r="I190" s="257"/>
      <c r="J190" s="257"/>
      <c r="K190" s="257"/>
      <c r="L190" s="257"/>
      <c r="M190" s="257"/>
      <c r="N190" s="257"/>
      <c r="O190" s="257"/>
      <c r="P190" s="257"/>
      <c r="Q190" s="257"/>
      <c r="R190" s="257"/>
      <c r="S190" s="257"/>
      <c r="T190" s="257"/>
      <c r="U190" s="257"/>
    </row>
    <row r="191" spans="1:21" ht="12.75" customHeight="1">
      <c r="A191" s="257"/>
      <c r="B191" s="257"/>
      <c r="C191" s="257"/>
      <c r="D191" s="257"/>
      <c r="E191" s="257"/>
      <c r="F191" s="257"/>
      <c r="G191" s="257"/>
      <c r="H191" s="257"/>
      <c r="I191" s="257"/>
      <c r="J191" s="257"/>
      <c r="K191" s="257"/>
      <c r="L191" s="257"/>
      <c r="M191" s="257"/>
      <c r="N191" s="257"/>
      <c r="O191" s="257"/>
      <c r="P191" s="257"/>
      <c r="Q191" s="257"/>
      <c r="R191" s="257"/>
      <c r="S191" s="257"/>
      <c r="T191" s="257"/>
      <c r="U191" s="257"/>
    </row>
    <row r="192" spans="1:21" ht="12.75" customHeight="1">
      <c r="A192" s="257"/>
      <c r="B192" s="257"/>
      <c r="C192" s="257"/>
      <c r="D192" s="257"/>
      <c r="E192" s="257"/>
      <c r="F192" s="257"/>
      <c r="G192" s="257"/>
      <c r="H192" s="257"/>
      <c r="I192" s="257"/>
      <c r="J192" s="257"/>
      <c r="K192" s="257"/>
      <c r="L192" s="257"/>
      <c r="M192" s="257"/>
      <c r="N192" s="257"/>
      <c r="O192" s="257"/>
      <c r="P192" s="257"/>
      <c r="Q192" s="257"/>
      <c r="R192" s="257"/>
      <c r="S192" s="257"/>
      <c r="T192" s="257"/>
      <c r="U192" s="257"/>
    </row>
    <row r="193" spans="1:21" ht="12.75" customHeight="1">
      <c r="A193" s="257"/>
      <c r="B193" s="257"/>
      <c r="C193" s="257"/>
      <c r="D193" s="257"/>
      <c r="E193" s="257"/>
      <c r="F193" s="257"/>
      <c r="G193" s="257"/>
      <c r="H193" s="257"/>
      <c r="I193" s="257"/>
      <c r="J193" s="257"/>
      <c r="K193" s="257"/>
      <c r="L193" s="257"/>
      <c r="M193" s="257"/>
      <c r="N193" s="257"/>
      <c r="O193" s="257"/>
      <c r="P193" s="257"/>
      <c r="Q193" s="257"/>
      <c r="R193" s="257"/>
      <c r="S193" s="257"/>
      <c r="T193" s="257"/>
      <c r="U193" s="257"/>
    </row>
    <row r="194" spans="1:21" ht="12.75" customHeight="1">
      <c r="A194" s="257"/>
      <c r="B194" s="257"/>
      <c r="C194" s="257"/>
      <c r="D194" s="257"/>
      <c r="E194" s="257"/>
      <c r="F194" s="257"/>
      <c r="G194" s="257"/>
      <c r="H194" s="257"/>
      <c r="I194" s="257"/>
      <c r="J194" s="257"/>
      <c r="K194" s="257"/>
      <c r="L194" s="257"/>
      <c r="M194" s="257"/>
      <c r="N194" s="257"/>
      <c r="O194" s="257"/>
      <c r="P194" s="257"/>
      <c r="Q194" s="257"/>
      <c r="R194" s="257"/>
      <c r="S194" s="257"/>
      <c r="T194" s="257"/>
      <c r="U194" s="257"/>
    </row>
    <row r="195" spans="1:21" ht="12.75" customHeight="1">
      <c r="A195" s="257"/>
      <c r="B195" s="257"/>
      <c r="C195" s="257"/>
      <c r="D195" s="257"/>
      <c r="E195" s="257"/>
      <c r="F195" s="257"/>
      <c r="G195" s="257"/>
      <c r="H195" s="257"/>
      <c r="I195" s="257"/>
      <c r="J195" s="257"/>
      <c r="K195" s="257"/>
      <c r="L195" s="257"/>
      <c r="M195" s="257"/>
      <c r="N195" s="257"/>
      <c r="O195" s="257"/>
      <c r="P195" s="257"/>
      <c r="Q195" s="257"/>
      <c r="R195" s="257"/>
      <c r="S195" s="257"/>
      <c r="T195" s="257"/>
      <c r="U195" s="257"/>
    </row>
    <row r="196" spans="1:21" ht="12.75" customHeight="1">
      <c r="A196" s="257"/>
      <c r="B196" s="257"/>
      <c r="C196" s="257"/>
      <c r="D196" s="257"/>
      <c r="E196" s="257"/>
      <c r="F196" s="257"/>
      <c r="G196" s="257"/>
      <c r="H196" s="257"/>
      <c r="I196" s="257"/>
      <c r="J196" s="257"/>
      <c r="K196" s="257"/>
      <c r="L196" s="257"/>
      <c r="M196" s="257"/>
      <c r="N196" s="257"/>
      <c r="O196" s="257"/>
      <c r="P196" s="257"/>
      <c r="Q196" s="257"/>
      <c r="R196" s="257"/>
      <c r="S196" s="257"/>
      <c r="T196" s="257"/>
      <c r="U196" s="257"/>
    </row>
    <row r="197" spans="1:21" ht="12.75" customHeight="1">
      <c r="A197" s="257"/>
      <c r="B197" s="257"/>
      <c r="C197" s="257"/>
      <c r="D197" s="257"/>
      <c r="E197" s="257"/>
      <c r="F197" s="257"/>
      <c r="G197" s="257"/>
      <c r="H197" s="257"/>
      <c r="I197" s="257"/>
      <c r="J197" s="257"/>
      <c r="K197" s="257"/>
      <c r="L197" s="257"/>
      <c r="M197" s="257"/>
      <c r="N197" s="257"/>
      <c r="O197" s="257"/>
      <c r="P197" s="257"/>
      <c r="Q197" s="257"/>
      <c r="R197" s="257"/>
      <c r="S197" s="257"/>
      <c r="T197" s="257"/>
      <c r="U197" s="257"/>
    </row>
    <row r="198" spans="1:21" ht="12.75" customHeight="1">
      <c r="A198" s="257"/>
      <c r="B198" s="257"/>
      <c r="C198" s="257"/>
      <c r="D198" s="257"/>
      <c r="E198" s="257"/>
      <c r="F198" s="257"/>
      <c r="G198" s="257"/>
      <c r="H198" s="257"/>
      <c r="I198" s="257"/>
      <c r="J198" s="257"/>
      <c r="K198" s="257"/>
      <c r="L198" s="257"/>
      <c r="M198" s="257"/>
      <c r="N198" s="257"/>
      <c r="O198" s="257"/>
      <c r="P198" s="257"/>
      <c r="Q198" s="257"/>
      <c r="R198" s="257"/>
      <c r="S198" s="257"/>
      <c r="T198" s="257"/>
      <c r="U198" s="257"/>
    </row>
    <row r="199" spans="1:21" ht="12.75" customHeight="1">
      <c r="A199" s="257"/>
      <c r="B199" s="257"/>
      <c r="C199" s="257"/>
      <c r="D199" s="257"/>
      <c r="E199" s="257"/>
      <c r="F199" s="257"/>
      <c r="G199" s="257"/>
      <c r="H199" s="257"/>
      <c r="I199" s="257"/>
      <c r="J199" s="257"/>
      <c r="K199" s="257"/>
      <c r="L199" s="257"/>
      <c r="M199" s="257"/>
      <c r="N199" s="257"/>
      <c r="O199" s="257"/>
      <c r="P199" s="257"/>
      <c r="Q199" s="257"/>
      <c r="R199" s="257"/>
      <c r="S199" s="257"/>
      <c r="T199" s="257"/>
      <c r="U199" s="257"/>
    </row>
    <row r="200" spans="1:21" ht="12.75" customHeight="1">
      <c r="A200" s="257"/>
      <c r="B200" s="257"/>
      <c r="C200" s="257"/>
      <c r="D200" s="257"/>
      <c r="E200" s="257"/>
      <c r="F200" s="257"/>
      <c r="G200" s="257"/>
      <c r="H200" s="257"/>
      <c r="I200" s="257"/>
      <c r="J200" s="257"/>
      <c r="K200" s="257"/>
      <c r="L200" s="257"/>
      <c r="M200" s="257"/>
      <c r="N200" s="257"/>
      <c r="O200" s="257"/>
      <c r="P200" s="257"/>
      <c r="Q200" s="257"/>
      <c r="R200" s="257"/>
      <c r="S200" s="257"/>
      <c r="T200" s="257"/>
      <c r="U200" s="257"/>
    </row>
    <row r="201" spans="1:21" ht="12.75" customHeight="1">
      <c r="A201" s="257"/>
      <c r="B201" s="257"/>
      <c r="C201" s="257"/>
      <c r="D201" s="257"/>
      <c r="E201" s="257"/>
      <c r="F201" s="257"/>
      <c r="G201" s="257"/>
      <c r="H201" s="257"/>
      <c r="I201" s="257"/>
      <c r="J201" s="257"/>
      <c r="K201" s="257"/>
      <c r="L201" s="257"/>
      <c r="M201" s="257"/>
      <c r="N201" s="257"/>
      <c r="O201" s="257"/>
      <c r="P201" s="257"/>
      <c r="Q201" s="257"/>
      <c r="R201" s="257"/>
      <c r="S201" s="257"/>
      <c r="T201" s="257"/>
      <c r="U201" s="257"/>
    </row>
    <row r="202" spans="1:21" ht="12.75" customHeight="1">
      <c r="A202" s="257"/>
      <c r="B202" s="257"/>
      <c r="C202" s="257"/>
      <c r="D202" s="257"/>
      <c r="E202" s="257"/>
      <c r="F202" s="257"/>
      <c r="G202" s="257"/>
      <c r="H202" s="257"/>
      <c r="I202" s="257"/>
      <c r="J202" s="257"/>
      <c r="K202" s="257"/>
      <c r="L202" s="257"/>
      <c r="M202" s="257"/>
      <c r="N202" s="257"/>
      <c r="O202" s="257"/>
      <c r="P202" s="257"/>
      <c r="Q202" s="257"/>
      <c r="R202" s="257"/>
      <c r="S202" s="257"/>
      <c r="T202" s="257"/>
      <c r="U202" s="257"/>
    </row>
    <row r="203" spans="1:21" ht="12.75" customHeight="1">
      <c r="A203" s="257"/>
      <c r="B203" s="257"/>
      <c r="C203" s="257"/>
      <c r="D203" s="257"/>
      <c r="E203" s="257"/>
      <c r="F203" s="257"/>
      <c r="G203" s="257"/>
      <c r="H203" s="257"/>
      <c r="I203" s="257"/>
      <c r="J203" s="257"/>
      <c r="K203" s="257"/>
      <c r="L203" s="257"/>
      <c r="M203" s="257"/>
      <c r="N203" s="257"/>
      <c r="O203" s="257"/>
      <c r="P203" s="257"/>
      <c r="Q203" s="257"/>
      <c r="R203" s="257"/>
      <c r="S203" s="257"/>
      <c r="T203" s="257"/>
      <c r="U203" s="257"/>
    </row>
    <row r="204" spans="1:21" ht="12.75" customHeight="1">
      <c r="A204" s="257"/>
      <c r="B204" s="257"/>
      <c r="C204" s="257"/>
      <c r="D204" s="257"/>
      <c r="E204" s="257"/>
      <c r="F204" s="257"/>
      <c r="G204" s="257"/>
      <c r="H204" s="257"/>
      <c r="I204" s="257"/>
      <c r="J204" s="257"/>
      <c r="K204" s="257"/>
      <c r="L204" s="257"/>
      <c r="M204" s="257"/>
      <c r="N204" s="257"/>
      <c r="O204" s="257"/>
      <c r="P204" s="257"/>
      <c r="Q204" s="257"/>
      <c r="R204" s="257"/>
      <c r="S204" s="257"/>
      <c r="T204" s="257"/>
      <c r="U204" s="257"/>
    </row>
    <row r="205" spans="1:21" ht="12.75" customHeight="1">
      <c r="A205" s="257"/>
      <c r="B205" s="257"/>
      <c r="C205" s="257"/>
      <c r="D205" s="257"/>
      <c r="E205" s="257"/>
      <c r="F205" s="257"/>
      <c r="G205" s="257"/>
      <c r="H205" s="257"/>
      <c r="I205" s="257"/>
      <c r="J205" s="257"/>
      <c r="K205" s="257"/>
      <c r="L205" s="257"/>
      <c r="M205" s="257"/>
      <c r="N205" s="257"/>
      <c r="O205" s="257"/>
      <c r="P205" s="257"/>
      <c r="Q205" s="257"/>
      <c r="R205" s="257"/>
      <c r="S205" s="257"/>
      <c r="T205" s="257"/>
      <c r="U205" s="257"/>
    </row>
    <row r="206" spans="1:21" ht="12.75" customHeight="1">
      <c r="A206" s="257"/>
      <c r="B206" s="257"/>
      <c r="C206" s="257"/>
      <c r="D206" s="257"/>
      <c r="E206" s="257"/>
      <c r="F206" s="257"/>
      <c r="G206" s="257"/>
      <c r="H206" s="257"/>
      <c r="I206" s="257"/>
      <c r="J206" s="257"/>
      <c r="K206" s="257"/>
      <c r="L206" s="257"/>
      <c r="M206" s="257"/>
      <c r="N206" s="257"/>
      <c r="O206" s="257"/>
      <c r="P206" s="257"/>
      <c r="Q206" s="257"/>
      <c r="R206" s="257"/>
      <c r="S206" s="257"/>
      <c r="T206" s="257"/>
      <c r="U206" s="257"/>
    </row>
    <row r="207" spans="1:21" ht="12.75" customHeight="1">
      <c r="A207" s="257"/>
      <c r="B207" s="257"/>
      <c r="C207" s="257"/>
      <c r="D207" s="257"/>
      <c r="E207" s="257"/>
      <c r="F207" s="257"/>
      <c r="G207" s="257"/>
      <c r="H207" s="257"/>
      <c r="I207" s="257"/>
      <c r="J207" s="257"/>
      <c r="K207" s="257"/>
      <c r="L207" s="257"/>
      <c r="M207" s="257"/>
      <c r="N207" s="257"/>
      <c r="O207" s="257"/>
      <c r="P207" s="257"/>
      <c r="Q207" s="257"/>
      <c r="R207" s="257"/>
      <c r="S207" s="257"/>
      <c r="T207" s="257"/>
      <c r="U207" s="257"/>
    </row>
    <row r="208" spans="1:21" ht="12.75" customHeight="1">
      <c r="A208" s="257"/>
      <c r="B208" s="257"/>
      <c r="C208" s="257"/>
      <c r="D208" s="257"/>
      <c r="E208" s="257"/>
      <c r="F208" s="257"/>
      <c r="G208" s="257"/>
      <c r="H208" s="257"/>
      <c r="I208" s="257"/>
      <c r="J208" s="257"/>
      <c r="K208" s="257"/>
      <c r="L208" s="257"/>
      <c r="M208" s="257"/>
      <c r="N208" s="257"/>
      <c r="O208" s="257"/>
      <c r="P208" s="257"/>
      <c r="Q208" s="257"/>
      <c r="R208" s="257"/>
      <c r="S208" s="257"/>
      <c r="T208" s="257"/>
      <c r="U208" s="257"/>
    </row>
    <row r="209" spans="1:21" ht="12.75" customHeight="1">
      <c r="A209" s="257"/>
      <c r="B209" s="257"/>
      <c r="C209" s="257"/>
      <c r="D209" s="257"/>
      <c r="E209" s="257"/>
      <c r="F209" s="257"/>
      <c r="G209" s="257"/>
      <c r="H209" s="257"/>
      <c r="I209" s="257"/>
      <c r="J209" s="257"/>
      <c r="K209" s="257"/>
      <c r="L209" s="257"/>
      <c r="M209" s="257"/>
      <c r="N209" s="257"/>
      <c r="O209" s="257"/>
      <c r="P209" s="257"/>
      <c r="Q209" s="257"/>
      <c r="R209" s="257"/>
      <c r="S209" s="257"/>
      <c r="T209" s="257"/>
      <c r="U209" s="257"/>
    </row>
    <row r="210" spans="1:21" ht="12.75" customHeight="1">
      <c r="A210" s="257"/>
      <c r="B210" s="257"/>
      <c r="C210" s="257"/>
      <c r="D210" s="257"/>
      <c r="E210" s="257"/>
      <c r="F210" s="257"/>
      <c r="G210" s="257"/>
      <c r="H210" s="257"/>
      <c r="I210" s="257"/>
      <c r="J210" s="257"/>
      <c r="K210" s="257"/>
      <c r="L210" s="257"/>
      <c r="M210" s="257"/>
      <c r="N210" s="257"/>
      <c r="O210" s="257"/>
      <c r="P210" s="257"/>
      <c r="Q210" s="257"/>
      <c r="R210" s="257"/>
      <c r="S210" s="257"/>
      <c r="T210" s="257"/>
      <c r="U210" s="257"/>
    </row>
    <row r="211" spans="1:21" ht="12.75" customHeight="1">
      <c r="A211" s="257"/>
      <c r="B211" s="257"/>
      <c r="C211" s="257"/>
      <c r="D211" s="257"/>
      <c r="E211" s="257"/>
      <c r="F211" s="257"/>
      <c r="G211" s="257"/>
      <c r="H211" s="257"/>
      <c r="I211" s="257"/>
      <c r="J211" s="257"/>
      <c r="K211" s="257"/>
      <c r="L211" s="257"/>
      <c r="M211" s="257"/>
      <c r="N211" s="257"/>
      <c r="O211" s="257"/>
      <c r="P211" s="257"/>
      <c r="Q211" s="257"/>
      <c r="R211" s="257"/>
      <c r="S211" s="257"/>
      <c r="T211" s="257"/>
      <c r="U211" s="257"/>
    </row>
    <row r="212" spans="1:21" ht="12.75" customHeight="1">
      <c r="A212" s="257"/>
      <c r="B212" s="257"/>
      <c r="C212" s="257"/>
      <c r="D212" s="257"/>
      <c r="E212" s="257"/>
      <c r="F212" s="257"/>
      <c r="G212" s="257"/>
      <c r="H212" s="257"/>
      <c r="I212" s="257"/>
      <c r="J212" s="257"/>
      <c r="K212" s="257"/>
      <c r="L212" s="257"/>
      <c r="M212" s="257"/>
      <c r="N212" s="257"/>
      <c r="O212" s="257"/>
      <c r="P212" s="257"/>
      <c r="Q212" s="257"/>
      <c r="R212" s="257"/>
      <c r="S212" s="257"/>
      <c r="T212" s="257"/>
      <c r="U212" s="257"/>
    </row>
    <row r="213" spans="1:21" ht="12.75" customHeight="1">
      <c r="A213" s="257"/>
      <c r="B213" s="257"/>
      <c r="C213" s="257"/>
      <c r="D213" s="257"/>
      <c r="E213" s="257"/>
      <c r="F213" s="257"/>
      <c r="G213" s="257"/>
      <c r="H213" s="257"/>
      <c r="I213" s="257"/>
      <c r="J213" s="257"/>
      <c r="K213" s="257"/>
      <c r="L213" s="257"/>
      <c r="M213" s="257"/>
      <c r="N213" s="257"/>
      <c r="O213" s="257"/>
      <c r="P213" s="257"/>
      <c r="Q213" s="257"/>
      <c r="R213" s="257"/>
      <c r="S213" s="257"/>
      <c r="T213" s="257"/>
      <c r="U213" s="257"/>
    </row>
    <row r="214" spans="1:21" ht="12.75" customHeight="1">
      <c r="A214" s="257"/>
      <c r="B214" s="257"/>
      <c r="C214" s="257"/>
      <c r="D214" s="257"/>
      <c r="E214" s="257"/>
      <c r="F214" s="257"/>
      <c r="G214" s="257"/>
      <c r="H214" s="257"/>
      <c r="I214" s="257"/>
      <c r="J214" s="257"/>
      <c r="K214" s="257"/>
      <c r="L214" s="257"/>
      <c r="M214" s="257"/>
      <c r="N214" s="257"/>
      <c r="O214" s="257"/>
      <c r="P214" s="257"/>
      <c r="Q214" s="257"/>
      <c r="R214" s="257"/>
      <c r="S214" s="257"/>
      <c r="T214" s="257"/>
      <c r="U214" s="257"/>
    </row>
    <row r="215" spans="1:21" ht="12.75" customHeight="1">
      <c r="A215" s="257"/>
      <c r="B215" s="257"/>
      <c r="C215" s="257"/>
      <c r="D215" s="257"/>
      <c r="E215" s="257"/>
      <c r="F215" s="257"/>
      <c r="G215" s="257"/>
      <c r="H215" s="257"/>
      <c r="I215" s="257"/>
      <c r="J215" s="257"/>
      <c r="K215" s="257"/>
      <c r="L215" s="257"/>
      <c r="M215" s="257"/>
      <c r="N215" s="257"/>
      <c r="O215" s="257"/>
      <c r="P215" s="257"/>
      <c r="Q215" s="257"/>
      <c r="R215" s="257"/>
      <c r="S215" s="257"/>
      <c r="T215" s="257"/>
      <c r="U215" s="257"/>
    </row>
    <row r="216" spans="1:21" ht="12.75" customHeight="1">
      <c r="A216" s="257"/>
      <c r="B216" s="257"/>
      <c r="C216" s="257"/>
      <c r="D216" s="257"/>
      <c r="E216" s="257"/>
      <c r="F216" s="257"/>
      <c r="G216" s="257"/>
      <c r="H216" s="257"/>
      <c r="I216" s="257"/>
      <c r="J216" s="257"/>
      <c r="K216" s="257"/>
      <c r="L216" s="257"/>
      <c r="M216" s="257"/>
      <c r="N216" s="257"/>
      <c r="O216" s="257"/>
      <c r="P216" s="257"/>
      <c r="Q216" s="257"/>
      <c r="R216" s="257"/>
      <c r="S216" s="257"/>
      <c r="T216" s="257"/>
      <c r="U216" s="257"/>
    </row>
    <row r="217" spans="1:21" ht="12.75" customHeight="1">
      <c r="A217" s="257"/>
      <c r="B217" s="257"/>
      <c r="C217" s="257"/>
      <c r="D217" s="257"/>
      <c r="E217" s="257"/>
      <c r="F217" s="257"/>
      <c r="G217" s="257"/>
      <c r="H217" s="257"/>
      <c r="I217" s="257"/>
      <c r="J217" s="257"/>
      <c r="K217" s="257"/>
      <c r="L217" s="257"/>
      <c r="M217" s="257"/>
      <c r="N217" s="257"/>
      <c r="O217" s="257"/>
      <c r="P217" s="257"/>
      <c r="Q217" s="257"/>
      <c r="R217" s="257"/>
      <c r="S217" s="257"/>
      <c r="T217" s="257"/>
      <c r="U217" s="257"/>
    </row>
    <row r="218" spans="1:21" ht="12.75" customHeight="1">
      <c r="A218" s="257"/>
      <c r="B218" s="257"/>
      <c r="C218" s="257"/>
      <c r="D218" s="257"/>
      <c r="E218" s="257"/>
      <c r="F218" s="257"/>
      <c r="G218" s="257"/>
      <c r="H218" s="257"/>
      <c r="I218" s="257"/>
      <c r="J218" s="257"/>
      <c r="K218" s="257"/>
      <c r="L218" s="257"/>
      <c r="M218" s="257"/>
      <c r="N218" s="257"/>
      <c r="O218" s="257"/>
      <c r="P218" s="257"/>
      <c r="Q218" s="257"/>
      <c r="R218" s="257"/>
      <c r="S218" s="257"/>
      <c r="T218" s="257"/>
      <c r="U218" s="257"/>
    </row>
    <row r="219" spans="1:21" ht="12.75" customHeight="1">
      <c r="A219" s="257"/>
      <c r="B219" s="257"/>
      <c r="C219" s="257"/>
      <c r="D219" s="257"/>
      <c r="E219" s="257"/>
      <c r="F219" s="257"/>
      <c r="G219" s="257"/>
      <c r="H219" s="257"/>
      <c r="I219" s="257"/>
      <c r="J219" s="257"/>
      <c r="K219" s="257"/>
      <c r="L219" s="257"/>
      <c r="M219" s="257"/>
      <c r="N219" s="257"/>
      <c r="O219" s="257"/>
      <c r="P219" s="257"/>
      <c r="Q219" s="257"/>
      <c r="R219" s="257"/>
      <c r="S219" s="257"/>
      <c r="T219" s="257"/>
      <c r="U219" s="257"/>
    </row>
    <row r="220" spans="1:21" ht="12.75" customHeight="1">
      <c r="A220" s="257"/>
      <c r="B220" s="257"/>
      <c r="C220" s="257"/>
      <c r="D220" s="257"/>
      <c r="E220" s="257"/>
      <c r="F220" s="257"/>
      <c r="G220" s="257"/>
      <c r="H220" s="257"/>
      <c r="I220" s="257"/>
      <c r="J220" s="257"/>
      <c r="K220" s="257"/>
      <c r="L220" s="257"/>
      <c r="M220" s="257"/>
      <c r="N220" s="257"/>
      <c r="O220" s="257"/>
      <c r="P220" s="257"/>
      <c r="Q220" s="257"/>
      <c r="R220" s="257"/>
      <c r="S220" s="257"/>
      <c r="T220" s="257"/>
      <c r="U220" s="257"/>
    </row>
    <row r="221" spans="1:21" ht="12.75" customHeight="1">
      <c r="A221" s="257"/>
      <c r="B221" s="257"/>
      <c r="C221" s="257"/>
      <c r="D221" s="257"/>
      <c r="E221" s="257"/>
      <c r="F221" s="257"/>
      <c r="G221" s="257"/>
      <c r="H221" s="257"/>
      <c r="I221" s="257"/>
      <c r="J221" s="257"/>
      <c r="K221" s="257"/>
      <c r="L221" s="257"/>
      <c r="M221" s="257"/>
      <c r="N221" s="257"/>
      <c r="O221" s="257"/>
      <c r="P221" s="257"/>
      <c r="Q221" s="257"/>
      <c r="R221" s="257"/>
      <c r="S221" s="257"/>
      <c r="T221" s="257"/>
      <c r="U221" s="257"/>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vt:lpstr>
      <vt:lpstr>Riesg Corrupc</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JUAN PEDRO GUTIERREZ FUQUENE</cp:lastModifiedBy>
  <dcterms:created xsi:type="dcterms:W3CDTF">2022-02-16T01:14:43Z</dcterms:created>
  <dcterms:modified xsi:type="dcterms:W3CDTF">2024-01-18T15:49:12Z</dcterms:modified>
</cp:coreProperties>
</file>