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DEP 2023\actualización de procesos\IV Trimestre\GT-12\G5\"/>
    </mc:Choice>
  </mc:AlternateContent>
  <bookViews>
    <workbookView xWindow="0" yWindow="0" windowWidth="28800" windowHeight="12435"/>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7" r:id="rId7"/>
    <sheet name="MADUREZ" sheetId="8" r:id="rId8"/>
    <sheet name="CIBER" sheetId="9" r:id="rId9"/>
  </sheets>
  <calcPr calcId="162913"/>
  <pivotCaches>
    <pivotCache cacheId="19" r:id="rId10"/>
  </pivotCaches>
  <extLst>
    <ext uri="GoogleSheetsCustomDataVersion2">
      <go:sheetsCustomData xmlns:go="http://customooxmlschemas.google.com/" r:id="rId14" roundtripDataChecksum="c6bL7YVUDXu8ldN6L0POrC3hcrxKhnBFHyd58nHwDpM="/>
    </ext>
  </extLst>
</workbook>
</file>

<file path=xl/calcChain.xml><?xml version="1.0" encoding="utf-8"?>
<calcChain xmlns="http://schemas.openxmlformats.org/spreadsheetml/2006/main">
  <c r="G201" i="9" l="1"/>
  <c r="G200" i="9"/>
  <c r="G199" i="9"/>
  <c r="G198" i="9"/>
  <c r="G197" i="9"/>
  <c r="G196" i="9"/>
  <c r="G195" i="9"/>
  <c r="G194" i="9"/>
  <c r="G193"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C5" i="9"/>
  <c r="P75" i="8"/>
  <c r="P76" i="8" s="1"/>
  <c r="F75" i="8"/>
  <c r="O74" i="8"/>
  <c r="O76" i="8" s="1"/>
  <c r="M74" i="8"/>
  <c r="K74" i="8"/>
  <c r="I74" i="8"/>
  <c r="G74" i="8"/>
  <c r="F67" i="8"/>
  <c r="N67" i="8" s="1"/>
  <c r="N66" i="8"/>
  <c r="F66" i="8"/>
  <c r="P66" i="8" s="1"/>
  <c r="F65" i="8"/>
  <c r="P65" i="8" s="1"/>
  <c r="F64" i="8"/>
  <c r="P64" i="8" s="1"/>
  <c r="F63" i="8"/>
  <c r="P63" i="8" s="1"/>
  <c r="F61" i="8"/>
  <c r="P61" i="8" s="1"/>
  <c r="N60" i="8"/>
  <c r="F60" i="8"/>
  <c r="P60" i="8" s="1"/>
  <c r="P59" i="8"/>
  <c r="F59" i="8"/>
  <c r="N59" i="8" s="1"/>
  <c r="F58" i="8"/>
  <c r="P58" i="8" s="1"/>
  <c r="F57" i="8"/>
  <c r="P57" i="8" s="1"/>
  <c r="O56" i="8"/>
  <c r="M56" i="8"/>
  <c r="K56" i="8"/>
  <c r="I56" i="8"/>
  <c r="G56" i="8"/>
  <c r="P55" i="8"/>
  <c r="N55" i="8"/>
  <c r="F55" i="8"/>
  <c r="L55" i="8" s="1"/>
  <c r="P54" i="8"/>
  <c r="L54" i="8"/>
  <c r="F54" i="8"/>
  <c r="N54" i="8" s="1"/>
  <c r="F53" i="8"/>
  <c r="P53" i="8" s="1"/>
  <c r="L52" i="8"/>
  <c r="F52" i="8"/>
  <c r="P52" i="8" s="1"/>
  <c r="F51" i="8"/>
  <c r="P51" i="8" s="1"/>
  <c r="L50" i="8"/>
  <c r="F50" i="8"/>
  <c r="P50" i="8" s="1"/>
  <c r="F49" i="8"/>
  <c r="P49" i="8" s="1"/>
  <c r="F40" i="8"/>
  <c r="P40" i="8" s="1"/>
  <c r="L39" i="8"/>
  <c r="F39" i="8"/>
  <c r="P39" i="8" s="1"/>
  <c r="F35" i="8"/>
  <c r="P35" i="8" s="1"/>
  <c r="P56" i="8" s="1"/>
  <c r="O34" i="8"/>
  <c r="N34" i="8"/>
  <c r="M34" i="8"/>
  <c r="K34" i="8"/>
  <c r="I34" i="8"/>
  <c r="G34" i="8"/>
  <c r="F32" i="8"/>
  <c r="P32" i="8" s="1"/>
  <c r="F28" i="8"/>
  <c r="P28" i="8" s="1"/>
  <c r="N26" i="8"/>
  <c r="F26" i="8"/>
  <c r="P26" i="8" s="1"/>
  <c r="F25" i="8"/>
  <c r="N25" i="8" s="1"/>
  <c r="P24" i="8"/>
  <c r="N24" i="8"/>
  <c r="L24" i="8"/>
  <c r="J24" i="8"/>
  <c r="P23" i="8"/>
  <c r="P34" i="8" s="1"/>
  <c r="N23" i="8"/>
  <c r="L23" i="8"/>
  <c r="L34" i="8" s="1"/>
  <c r="J23" i="8"/>
  <c r="J34" i="8" s="1"/>
  <c r="O22" i="8"/>
  <c r="M22" i="8"/>
  <c r="K22" i="8"/>
  <c r="I22" i="8"/>
  <c r="G22" i="8"/>
  <c r="F21" i="8"/>
  <c r="N21" i="8" s="1"/>
  <c r="J20" i="8"/>
  <c r="H20" i="8"/>
  <c r="F20" i="8"/>
  <c r="N20" i="8" s="1"/>
  <c r="F19" i="8"/>
  <c r="N19" i="8" s="1"/>
  <c r="P18" i="8"/>
  <c r="N18" i="8"/>
  <c r="L18" i="8"/>
  <c r="J18" i="8"/>
  <c r="H18" i="8"/>
  <c r="F16" i="8"/>
  <c r="L16" i="8" s="1"/>
  <c r="L15" i="8"/>
  <c r="F15" i="8"/>
  <c r="N15" i="8" s="1"/>
  <c r="P14" i="8"/>
  <c r="F14" i="8"/>
  <c r="N14" i="8" s="1"/>
  <c r="P13" i="8"/>
  <c r="H13" i="8"/>
  <c r="F13" i="8"/>
  <c r="N13" i="8" s="1"/>
  <c r="F12" i="8"/>
  <c r="L12" i="8" s="1"/>
  <c r="C5" i="8"/>
  <c r="L38" i="7"/>
  <c r="K38" i="7"/>
  <c r="K35" i="7"/>
  <c r="L35" i="7" s="1"/>
  <c r="E41" i="1" s="1"/>
  <c r="F25" i="7"/>
  <c r="E25" i="7"/>
  <c r="D25" i="7"/>
  <c r="L22" i="7"/>
  <c r="K22" i="7"/>
  <c r="F22" i="7"/>
  <c r="E22" i="7"/>
  <c r="D22" i="7"/>
  <c r="L21" i="7"/>
  <c r="K21" i="7"/>
  <c r="F17" i="8" s="1"/>
  <c r="E21" i="7"/>
  <c r="D21" i="7"/>
  <c r="L19" i="7"/>
  <c r="K19" i="7"/>
  <c r="L18" i="7"/>
  <c r="K18" i="7"/>
  <c r="K26" i="7" s="1"/>
  <c r="L26" i="7" s="1"/>
  <c r="E39" i="1" s="1"/>
  <c r="F18" i="7"/>
  <c r="E18" i="7"/>
  <c r="C10" i="7"/>
  <c r="K110" i="6"/>
  <c r="K109" i="6" s="1"/>
  <c r="F30" i="1" s="1"/>
  <c r="H30" i="1" s="1"/>
  <c r="K106" i="6"/>
  <c r="F48" i="8" s="1"/>
  <c r="K96" i="6"/>
  <c r="F47" i="8" s="1"/>
  <c r="K92" i="6"/>
  <c r="F46" i="8" s="1"/>
  <c r="K85" i="6"/>
  <c r="F45" i="8" s="1"/>
  <c r="K81" i="6"/>
  <c r="F44" i="8" s="1"/>
  <c r="K77" i="6"/>
  <c r="F72" i="8" s="1"/>
  <c r="K74" i="6"/>
  <c r="F33" i="8" s="1"/>
  <c r="K72" i="6"/>
  <c r="F43" i="8" s="1"/>
  <c r="K67" i="6"/>
  <c r="F71" i="8" s="1"/>
  <c r="K65" i="6"/>
  <c r="K63" i="6"/>
  <c r="F31" i="8" s="1"/>
  <c r="K58" i="6"/>
  <c r="F42" i="8" s="1"/>
  <c r="K46" i="6"/>
  <c r="F41" i="8" s="1"/>
  <c r="K39" i="6"/>
  <c r="K34" i="6"/>
  <c r="F70" i="8" s="1"/>
  <c r="K26" i="6"/>
  <c r="F69" i="8" s="1"/>
  <c r="K24" i="6"/>
  <c r="K17" i="6"/>
  <c r="F68" i="8" s="1"/>
  <c r="K14" i="6"/>
  <c r="F38" i="8" s="1"/>
  <c r="K13" i="6"/>
  <c r="F23" i="1" s="1"/>
  <c r="H23" i="1" s="1"/>
  <c r="C6" i="6"/>
  <c r="L74" i="5"/>
  <c r="L69" i="5"/>
  <c r="F62" i="8" s="1"/>
  <c r="L63" i="5"/>
  <c r="G192" i="9" s="1"/>
  <c r="L59" i="5"/>
  <c r="L55" i="5"/>
  <c r="L54" i="5"/>
  <c r="L49" i="5"/>
  <c r="L39" i="5" s="1"/>
  <c r="F22" i="1" s="1"/>
  <c r="H22" i="1" s="1"/>
  <c r="L45" i="5"/>
  <c r="L40" i="5"/>
  <c r="F27" i="8" s="1"/>
  <c r="L36" i="5"/>
  <c r="F37" i="8" s="1"/>
  <c r="L32" i="5"/>
  <c r="F36" i="8" s="1"/>
  <c r="L29" i="5"/>
  <c r="L24" i="5"/>
  <c r="F30" i="8" s="1"/>
  <c r="L18" i="5"/>
  <c r="L13" i="5"/>
  <c r="D6" i="5"/>
  <c r="C6" i="4"/>
  <c r="N71" i="3"/>
  <c r="D6" i="3"/>
  <c r="F43" i="1"/>
  <c r="E42" i="1"/>
  <c r="G33" i="1"/>
  <c r="C32" i="1"/>
  <c r="F31" i="1"/>
  <c r="H31" i="1" s="1"/>
  <c r="C31" i="1"/>
  <c r="H29" i="1"/>
  <c r="F29" i="1"/>
  <c r="C22" i="1"/>
  <c r="C21" i="1"/>
  <c r="C20" i="1"/>
  <c r="F19" i="1"/>
  <c r="H19" i="1" s="1"/>
  <c r="C19" i="1"/>
  <c r="P36" i="8" l="1"/>
  <c r="L36" i="8"/>
  <c r="P38" i="8"/>
  <c r="L38" i="8"/>
  <c r="P41" i="8"/>
  <c r="L41" i="8"/>
  <c r="H21" i="8"/>
  <c r="N58" i="8"/>
  <c r="K38" i="6"/>
  <c r="F25" i="1" s="1"/>
  <c r="H25" i="1" s="1"/>
  <c r="H14" i="8"/>
  <c r="H15" i="8"/>
  <c r="P19" i="8"/>
  <c r="L20" i="8"/>
  <c r="P21" i="8"/>
  <c r="J26" i="8"/>
  <c r="J28" i="8"/>
  <c r="L35" i="8"/>
  <c r="L40" i="8"/>
  <c r="L49" i="8"/>
  <c r="L51" i="8"/>
  <c r="L53" i="8"/>
  <c r="L28" i="5"/>
  <c r="F21" i="1" s="1"/>
  <c r="H21" i="1" s="1"/>
  <c r="P15" i="8"/>
  <c r="H19" i="8"/>
  <c r="J32" i="8"/>
  <c r="L17" i="5"/>
  <c r="F20" i="1" s="1"/>
  <c r="H20" i="1" s="1"/>
  <c r="J14" i="8"/>
  <c r="J15" i="8"/>
  <c r="P20" i="8"/>
  <c r="L26" i="8"/>
  <c r="F29" i="8"/>
  <c r="N29" i="8" s="1"/>
  <c r="P74" i="8"/>
  <c r="N64" i="8"/>
  <c r="P67" i="8"/>
  <c r="P37" i="8"/>
  <c r="N37" i="8"/>
  <c r="L37" i="8"/>
  <c r="J27" i="8"/>
  <c r="L27" i="8"/>
  <c r="P27" i="8"/>
  <c r="N27" i="8"/>
  <c r="P68" i="8"/>
  <c r="N68" i="8"/>
  <c r="P72" i="8"/>
  <c r="N72" i="8"/>
  <c r="P47" i="8"/>
  <c r="L47" i="8"/>
  <c r="N47" i="8"/>
  <c r="N17" i="8"/>
  <c r="L17" i="8"/>
  <c r="P17" i="8"/>
  <c r="H17" i="8"/>
  <c r="J17" i="8"/>
  <c r="L56" i="8"/>
  <c r="N71" i="8"/>
  <c r="P71" i="8"/>
  <c r="P44" i="8"/>
  <c r="L44" i="8"/>
  <c r="N44" i="8"/>
  <c r="P48" i="8"/>
  <c r="L48" i="8"/>
  <c r="N48" i="8"/>
  <c r="P69" i="8"/>
  <c r="N69" i="8"/>
  <c r="P42" i="8"/>
  <c r="N42" i="8"/>
  <c r="L42" i="8"/>
  <c r="P43" i="8"/>
  <c r="L43" i="8"/>
  <c r="N43" i="8"/>
  <c r="F56" i="8"/>
  <c r="P45" i="8"/>
  <c r="L45" i="8"/>
  <c r="N45" i="8"/>
  <c r="L30" i="8"/>
  <c r="N30" i="8"/>
  <c r="J30" i="8"/>
  <c r="P30" i="8"/>
  <c r="N62" i="8"/>
  <c r="P62" i="8"/>
  <c r="N70" i="8"/>
  <c r="P70" i="8"/>
  <c r="J31" i="8"/>
  <c r="P31" i="8"/>
  <c r="L31" i="8"/>
  <c r="N31" i="8"/>
  <c r="N33" i="8"/>
  <c r="L33" i="8"/>
  <c r="J33" i="8"/>
  <c r="P33" i="8"/>
  <c r="P46" i="8"/>
  <c r="L46" i="8"/>
  <c r="N46" i="8"/>
  <c r="P25" i="8"/>
  <c r="K33" i="6"/>
  <c r="F24" i="1" s="1"/>
  <c r="H24" i="1" s="1"/>
  <c r="K91" i="6"/>
  <c r="F28" i="1" s="1"/>
  <c r="H28" i="1" s="1"/>
  <c r="H12" i="8"/>
  <c r="P12" i="8"/>
  <c r="J13" i="8"/>
  <c r="L14" i="8"/>
  <c r="H16" i="8"/>
  <c r="P16" i="8"/>
  <c r="J19" i="8"/>
  <c r="J21" i="8"/>
  <c r="F22" i="8"/>
  <c r="J25" i="8"/>
  <c r="L28" i="8"/>
  <c r="J29" i="8"/>
  <c r="L32" i="8"/>
  <c r="F34" i="8"/>
  <c r="N35" i="8"/>
  <c r="N36" i="8"/>
  <c r="N38" i="8"/>
  <c r="N39" i="8"/>
  <c r="N40" i="8"/>
  <c r="N41" i="8"/>
  <c r="N49" i="8"/>
  <c r="N50" i="8"/>
  <c r="N51" i="8"/>
  <c r="N52" i="8"/>
  <c r="N53" i="8"/>
  <c r="N57" i="8"/>
  <c r="N74" i="8" s="1"/>
  <c r="N61" i="8"/>
  <c r="N65" i="8"/>
  <c r="N16" i="8"/>
  <c r="K57" i="6"/>
  <c r="F26" i="1" s="1"/>
  <c r="H26" i="1" s="1"/>
  <c r="K80" i="6"/>
  <c r="F27" i="1" s="1"/>
  <c r="H27" i="1" s="1"/>
  <c r="J12" i="8"/>
  <c r="L13" i="8"/>
  <c r="J16" i="8"/>
  <c r="L19" i="8"/>
  <c r="L21" i="8"/>
  <c r="L25" i="8"/>
  <c r="N28" i="8"/>
  <c r="L29" i="8"/>
  <c r="N32" i="8"/>
  <c r="N12" i="8"/>
  <c r="P29" i="8"/>
  <c r="F73" i="8"/>
  <c r="F74" i="8" s="1"/>
  <c r="F76" i="8" s="1"/>
  <c r="L62" i="5"/>
  <c r="F32" i="1" s="1"/>
  <c r="H32" i="1" s="1"/>
  <c r="N63" i="8"/>
  <c r="F61" i="1" l="1"/>
  <c r="E61" i="1" s="1"/>
  <c r="L22" i="8"/>
  <c r="S14" i="8" s="1"/>
  <c r="J22" i="8"/>
  <c r="S15" i="8" s="1"/>
  <c r="F59" i="1"/>
  <c r="E59" i="1" s="1"/>
  <c r="H22" i="8"/>
  <c r="S16" i="8" s="1"/>
  <c r="F57" i="1"/>
  <c r="E57" i="1" s="1"/>
  <c r="P73" i="8"/>
  <c r="N73" i="8"/>
  <c r="N56" i="8"/>
  <c r="N22" i="8"/>
  <c r="S13" i="8" s="1"/>
  <c r="P22" i="8"/>
  <c r="S12" i="8" s="1"/>
  <c r="F65" i="1"/>
  <c r="E65" i="1" s="1"/>
  <c r="F33" i="1"/>
  <c r="H33" i="1" l="1"/>
  <c r="K28" i="7"/>
  <c r="K31" i="7" s="1"/>
  <c r="L31" i="7" s="1"/>
  <c r="E40" i="1" s="1"/>
  <c r="E43" i="1" s="1"/>
  <c r="S18" i="8"/>
  <c r="F63" i="1"/>
  <c r="E63" i="1" s="1"/>
</calcChain>
</file>

<file path=xl/comments1.xml><?xml version="1.0" encoding="utf-8"?>
<comments xmlns="http://schemas.openxmlformats.org/spreadsheetml/2006/main">
  <authors>
    <author/>
  </authors>
  <commentList>
    <comment ref="B12" authorId="0" shapeId="0">
      <text>
        <r>
          <rPr>
            <sz val="11"/>
            <color theme="1"/>
            <rFont val="Calibri"/>
            <family val="2"/>
            <scheme val="minor"/>
          </rPr>
          <t>======
ID#AAAA8eXkJNE
Julio Cesar Mancipe Caicedo    (2023-11-07 19:24:52)
El tipo de entidad.</t>
        </r>
      </text>
    </comment>
    <comment ref="B13" authorId="0" shapeId="0">
      <text>
        <r>
          <rPr>
            <sz val="11"/>
            <color theme="1"/>
            <rFont val="Calibri"/>
            <family val="2"/>
            <scheme val="minor"/>
          </rPr>
          <t>======
ID#AAAA8eXkJNY
Julio Cesar Mancipe Caicedo    (2023-11-07 19:24:52)
Misión de la entidad</t>
        </r>
      </text>
    </comment>
    <comment ref="B14" authorId="0" shapeId="0">
      <text>
        <r>
          <rPr>
            <sz val="11"/>
            <color theme="1"/>
            <rFont val="Calibri"/>
            <family val="2"/>
            <scheme val="minor"/>
          </rPr>
          <t>======
ID#AAAA8eXkJMM
Julio Cesar Mancipe Caicedo    (2023-11-07 19:24:52)
resumen de la organización (misión, visión, objetivos estratégicos</t>
        </r>
      </text>
    </comment>
    <comment ref="B20" authorId="0" shapeId="0">
      <text>
        <r>
          <rPr>
            <sz val="11"/>
            <color theme="1"/>
            <rFont val="Calibri"/>
            <family val="2"/>
            <scheme val="minor"/>
          </rPr>
          <t>======
ID#AAAA8eXkJMI
Elizabeth Sanabria    (2023-11-07 19:24:52)
Los niveles de madurez son Inicial, Gestionado, Definido, Egestionado cuantitativamente, Optimizado, ver mayor detalle en el capitulo II del modelo de seguridad y privacidad de MinTic</t>
        </r>
      </text>
    </comment>
    <comment ref="B21" authorId="0" shapeId="0">
      <text>
        <r>
          <rPr>
            <sz val="11"/>
            <color theme="1"/>
            <rFont val="Calibri"/>
            <family val="2"/>
            <scheme val="minor"/>
          </rPr>
          <t>======
ID#AAAA8eXkJNo
Elizabeth Sanabria    (2023-11-07 19:24:52)
Los componentes del ciclo son Planificación, Implementación, Gestión y Mejora Continua</t>
        </r>
      </text>
    </comment>
    <comment ref="O55" authorId="0" shapeId="0">
      <text>
        <r>
          <rPr>
            <sz val="11"/>
            <color theme="1"/>
            <rFont val="Calibri"/>
            <family val="2"/>
            <scheme val="minor"/>
          </rPr>
          <t>======
ID#AAAA8eXkJNM
Digiware    (2021-05-11 02:22:34)
en nombre del documento coloque un nombre que identifique de que se trata por ejemplo "Poliitca de borrado de información"</t>
        </r>
      </text>
    </comment>
  </commentList>
  <extLst>
    <ext xmlns:r="http://schemas.openxmlformats.org/officeDocument/2006/relationships" uri="GoogleSheetsCustomDataVersion2">
      <go:sheetsCustomData xmlns:go="http://customooxmlschemas.google.com/" r:id="rId1" roundtripDataSignature="AMtx7mjkfdBVTRDWFfq11/jiqKanGNo1IA=="/>
    </ext>
  </extLst>
</comments>
</file>

<file path=xl/comments2.xml><?xml version="1.0" encoding="utf-8"?>
<comments xmlns="http://schemas.openxmlformats.org/spreadsheetml/2006/main">
  <authors>
    <author/>
  </authors>
  <commentList>
    <comment ref="D11" authorId="0" shapeId="0">
      <text>
        <r>
          <rPr>
            <sz val="11"/>
            <color theme="1"/>
            <rFont val="Calibri"/>
            <family val="2"/>
            <scheme val="minor"/>
          </rPr>
          <t>======
ID#AAAA8eXkJMU
Elizabeth Sanabria    (2023-11-07 19:24:52)
Instrumento de evaluación 3.1 Ítem de seguridad técnico y administrativo a evaluar</t>
        </r>
      </text>
    </comment>
    <comment ref="F11" authorId="0" shapeId="0">
      <text>
        <r>
          <rPr>
            <sz val="11"/>
            <color theme="1"/>
            <rFont val="Calibri"/>
            <family val="2"/>
            <scheme val="minor"/>
          </rPr>
          <t>======
ID#AAAA8eXkJMs
Elizabeth Sanabria    (2023-11-07 19:24:52)
1) Especificaciones Técnicas, Objetivo</t>
        </r>
      </text>
    </comment>
    <comment ref="J11" authorId="0" shapeId="0">
      <text>
        <r>
          <rPr>
            <sz val="11"/>
            <color theme="1"/>
            <rFont val="Calibri"/>
            <family val="2"/>
            <scheme val="minor"/>
          </rPr>
          <t>======
ID#AAAA8eXkJNs
Digiware    (2023-11-07 19:24:52)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sz val="11"/>
            <color theme="1"/>
            <rFont val="Calibri"/>
            <family val="2"/>
            <scheme val="minor"/>
          </rPr>
          <t>======
ID#AAAA8eXkJMk
Elizabeth Sanabria    (2023-11-07 19:24:52)
Instrumento de evaluación 3.1 Frente al Anexo A
6. OBLIGACIONES ESPECÍFICAS DEL CONTRATISTA</t>
        </r>
      </text>
    </comment>
    <comment ref="B13" authorId="0" shapeId="0">
      <text>
        <r>
          <rPr>
            <sz val="11"/>
            <color theme="1"/>
            <rFont val="Calibri"/>
            <family val="2"/>
            <scheme val="minor"/>
          </rPr>
          <t>======
ID#AAAA8eXkJNQ
Elizabeth Sanabria    (2023-11-07 19:24:52)
Administrativas 1</t>
        </r>
      </text>
    </comment>
    <comment ref="D14" authorId="0" shapeId="0">
      <text>
        <r>
          <rPr>
            <sz val="11"/>
            <color theme="1"/>
            <rFont val="Calibri"/>
            <family val="2"/>
            <scheme val="minor"/>
          </rPr>
          <t>======
ID#AAAA8eXkJMg
Elizabeth Sanabria    (2023-11-07 19:24:52)
Identificar y evaluar el nivel de implementación en políticas de seguridad de la información en la entidad.</t>
        </r>
      </text>
    </comment>
  </commentList>
  <extLst>
    <ext xmlns:r="http://schemas.openxmlformats.org/officeDocument/2006/relationships" uri="GoogleSheetsCustomDataVersion2">
      <go:sheetsCustomData xmlns:go="http://customooxmlschemas.google.com/" r:id="rId1" roundtripDataSignature="AMtx7mhTA519SJmkE6Bp6QrbRYLJAe7f6Q=="/>
    </ext>
  </extLst>
</comments>
</file>

<file path=xl/comments3.xml><?xml version="1.0" encoding="utf-8"?>
<comments xmlns="http://schemas.openxmlformats.org/spreadsheetml/2006/main">
  <authors>
    <author/>
  </authors>
  <commentList>
    <comment ref="C11" authorId="0" shapeId="0">
      <text>
        <r>
          <rPr>
            <sz val="11"/>
            <color theme="1"/>
            <rFont val="Calibri"/>
            <family val="2"/>
            <scheme val="minor"/>
          </rPr>
          <t>======
ID#AAAA8eXkJNU
Elizabeth Sanabria    (2023-11-07 19:24:52)
Instrumento de evaluación 3.1 Ítem de seguridad técnico y administrativo a evaluar</t>
        </r>
      </text>
    </comment>
    <comment ref="E11" authorId="0" shapeId="0">
      <text>
        <r>
          <rPr>
            <sz val="11"/>
            <color theme="1"/>
            <rFont val="Calibri"/>
            <family val="2"/>
            <scheme val="minor"/>
          </rPr>
          <t>======
ID#AAAA8eXkJMQ
Elizabeth Sanabria    (2023-11-07 19:24:52)
1) Especificaciones Técnicas, Objetivo</t>
        </r>
      </text>
    </comment>
    <comment ref="I11" authorId="0" shapeId="0">
      <text>
        <r>
          <rPr>
            <sz val="11"/>
            <color theme="1"/>
            <rFont val="Calibri"/>
            <family val="2"/>
            <scheme val="minor"/>
          </rPr>
          <t>======
ID#AAAA8eXkJMc
Digiware    (2023-11-07 19:24:52)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sz val="11"/>
            <color theme="1"/>
            <rFont val="Calibri"/>
            <family val="2"/>
            <scheme val="minor"/>
          </rPr>
          <t>======
ID#AAAA8eXkJNI
Elizabeth Sanabria    (2023-11-07 19:24:52)
Instrumento de evaluación 3.1 Frente al Anexo A
6. OBLIGACIONES ESPECÍFICAS DEL CONTRATISTA</t>
        </r>
      </text>
    </comment>
    <comment ref="A13" authorId="0" shapeId="0">
      <text>
        <r>
          <rPr>
            <sz val="11"/>
            <color theme="1"/>
            <rFont val="Calibri"/>
            <family val="2"/>
            <scheme val="minor"/>
          </rPr>
          <t>======
ID#AAAA8eXkJMo
Elizabeth Sanabria    (2023-11-07 19:24:52)
Administrativas 1</t>
        </r>
      </text>
    </comment>
  </commentList>
  <extLst>
    <ext xmlns:r="http://schemas.openxmlformats.org/officeDocument/2006/relationships" uri="GoogleSheetsCustomDataVersion2">
      <go:sheetsCustomData xmlns:go="http://customooxmlschemas.google.com/" r:id="rId1" roundtripDataSignature="AMtx7mjfXCnvNLxURkbHjDtMnPYrhMwqdw=="/>
    </ext>
  </extLst>
</comments>
</file>

<file path=xl/comments4.xml><?xml version="1.0" encoding="utf-8"?>
<comments xmlns="http://schemas.openxmlformats.org/spreadsheetml/2006/main">
  <authors>
    <author/>
  </authors>
  <commentList>
    <comment ref="D16" authorId="0" shapeId="0">
      <text>
        <r>
          <rPr>
            <sz val="11"/>
            <color theme="1"/>
            <rFont val="Calibri"/>
            <family val="2"/>
            <scheme val="minor"/>
          </rPr>
          <t>======
ID#AAAA8eXkJNk
Elizabeth Sanabria    (2023-11-07 19:24:52)
Instrumento de evaluación 3.1 Item de seguridad técnico y administrativo a evaluar</t>
        </r>
      </text>
    </comment>
    <comment ref="I16" authorId="0" shapeId="0">
      <text>
        <r>
          <rPr>
            <sz val="11"/>
            <color theme="1"/>
            <rFont val="Calibri"/>
            <family val="2"/>
            <scheme val="minor"/>
          </rPr>
          <t>======
ID#AAAA8eXkJNc
Elizabeth Sanabria    (2023-11-07 19:24:52)
Elizabeth Sanabria:</t>
        </r>
      </text>
    </comment>
    <comment ref="K16" authorId="0" shapeId="0">
      <text>
        <r>
          <rPr>
            <sz val="11"/>
            <color theme="1"/>
            <rFont val="Calibri"/>
            <family val="2"/>
            <scheme val="minor"/>
          </rPr>
          <t>======
ID#AAAA8eXkJMY
Elizabeth Sanabria    (2023-11-07 19:24:52)
Instrumento de evaluación 3.1 Frebte al Anexo A
6. OBLIGACIONES ESPECÍFICAS DEL CONTRATISTA</t>
        </r>
      </text>
    </comment>
  </commentList>
  <extLst>
    <ext xmlns:r="http://schemas.openxmlformats.org/officeDocument/2006/relationships" uri="GoogleSheetsCustomDataVersion2">
      <go:sheetsCustomData xmlns:go="http://customooxmlschemas.google.com/" r:id="rId1" roundtripDataSignature="AMtx7mhu9+FFZq1quIsn9Zwwe1dul2G01g=="/>
    </ext>
  </extLst>
</comments>
</file>

<file path=xl/comments5.xml><?xml version="1.0" encoding="utf-8"?>
<comments xmlns="http://schemas.openxmlformats.org/spreadsheetml/2006/main">
  <authors>
    <author/>
  </authors>
  <commentList>
    <comment ref="H11" authorId="0" shapeId="0">
      <text>
        <r>
          <rPr>
            <sz val="11"/>
            <color theme="1"/>
            <rFont val="Calibri"/>
            <family val="2"/>
            <scheme val="minor"/>
          </rPr>
          <t>======
ID#AAAA8eXkJM4
Elizabeth Sanabria    (2023-11-07 19:24:52)
MENOR
CUMPLE
MAYOR</t>
        </r>
      </text>
    </comment>
    <comment ref="J11" authorId="0" shapeId="0">
      <text>
        <r>
          <rPr>
            <sz val="11"/>
            <color theme="1"/>
            <rFont val="Calibri"/>
            <family val="2"/>
            <scheme val="minor"/>
          </rPr>
          <t>======
ID#AAAA8eXkJMw
Elizabeth Sanabria    (2023-11-07 19:24:52)
MENOR
CUMPLE
MAYOR</t>
        </r>
      </text>
    </comment>
    <comment ref="L11" authorId="0" shapeId="0">
      <text>
        <r>
          <rPr>
            <sz val="11"/>
            <color theme="1"/>
            <rFont val="Calibri"/>
            <family val="2"/>
            <scheme val="minor"/>
          </rPr>
          <t>======
ID#AAAA8eXkJM0
Elizabeth Sanabria    (2023-11-07 19:24:52)
MENOR
CUMPLE
MAYOR</t>
        </r>
      </text>
    </comment>
    <comment ref="N11" authorId="0" shapeId="0">
      <text>
        <r>
          <rPr>
            <sz val="11"/>
            <color theme="1"/>
            <rFont val="Calibri"/>
            <family val="2"/>
            <scheme val="minor"/>
          </rPr>
          <t>======
ID#AAAA8eXkJM8
Elizabeth Sanabria    (2023-11-07 19:24:52)
MENOR
CUMPLE
MAYOR</t>
        </r>
      </text>
    </comment>
    <comment ref="P11" authorId="0" shapeId="0">
      <text>
        <r>
          <rPr>
            <sz val="11"/>
            <color theme="1"/>
            <rFont val="Calibri"/>
            <family val="2"/>
            <scheme val="minor"/>
          </rPr>
          <t>======
ID#AAAA8eXkJME
Elizabeth Sanabria    (2023-11-07 19:24:52)
MENOR
CUMPLE
MAYOR</t>
        </r>
      </text>
    </comment>
    <comment ref="F18" authorId="0" shapeId="0">
      <text>
        <r>
          <rPr>
            <sz val="11"/>
            <color theme="1"/>
            <rFont val="Calibri"/>
            <family val="2"/>
            <scheme val="minor"/>
          </rPr>
          <t>======
ID#AAAA8eXkJNw
Elizabeth Sanabria    (2023-11-07 19:24:52)
Elizabeth Sanabria:
Coloque 20 o 40 de acuerdo al requisito</t>
        </r>
      </text>
    </comment>
    <comment ref="F23" authorId="0" shapeId="0">
      <text>
        <r>
          <rPr>
            <sz val="11"/>
            <color theme="1"/>
            <rFont val="Calibri"/>
            <family val="2"/>
            <scheme val="minor"/>
          </rPr>
          <t>======
ID#AAAA8eXkJNg
Elizabeth Sanabria    (2023-11-07 19:24:52)
Elizabeth Sanabria:
Coloque 20 o 40 de acuerdo al requisito</t>
        </r>
      </text>
    </comment>
    <comment ref="F24" authorId="0" shapeId="0">
      <text>
        <r>
          <rPr>
            <sz val="11"/>
            <color theme="1"/>
            <rFont val="Calibri"/>
            <family val="2"/>
            <scheme val="minor"/>
          </rPr>
          <t>======
ID#AAAA8eXkJNA
Elizabeth Sanabria    (2023-11-07 19:24:52)
Elizabeth Sanabria:
Coloque 20 o 40 de acuerdo al requisito</t>
        </r>
      </text>
    </comment>
  </commentList>
  <extLst>
    <ext xmlns:r="http://schemas.openxmlformats.org/officeDocument/2006/relationships" uri="GoogleSheetsCustomDataVersion2">
      <go:sheetsCustomData xmlns:go="http://customooxmlschemas.google.com/" r:id="rId1" roundtripDataSignature="AMtx7mhesqEU+L9tYQLExKj/hySc3+IJwQ=="/>
    </ext>
  </extLst>
</comments>
</file>

<file path=xl/sharedStrings.xml><?xml version="1.0" encoding="utf-8"?>
<sst xmlns="http://schemas.openxmlformats.org/spreadsheetml/2006/main" count="3725" uniqueCount="1616">
  <si>
    <t>ENTIDAD EVALUADA</t>
  </si>
  <si>
    <t>El Instituto para la Investigación Educativa y el Desarrollo Pedagógico,  IDEP</t>
  </si>
  <si>
    <t>FECHAS DE EVALUACIÓN</t>
  </si>
  <si>
    <t>CONTACTO</t>
  </si>
  <si>
    <t>Adrina Villamizar Navarro - Jefe Oficina Asesora de Planeación</t>
  </si>
  <si>
    <t>ELABORADO POR</t>
  </si>
  <si>
    <t>Gestión Tecnologica</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</si>
  <si>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</si>
  <si>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</si>
  <si>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</si>
  <si>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</si>
  <si>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</si>
  <si>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</si>
  <si>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</si>
  <si>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</si>
  <si>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</si>
  <si>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</si>
  <si>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</si>
  <si>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</si>
  <si>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</si>
  <si>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</si>
  <si>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</si>
  <si>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</si>
  <si>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</si>
  <si>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</si>
  <si>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</si>
  <si>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</si>
  <si>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</si>
  <si>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</si>
  <si>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</si>
  <si>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</si>
  <si>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</si>
  <si>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</si>
  <si>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</si>
  <si>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</si>
  <si>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</si>
  <si>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</si>
  <si>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</si>
  <si>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</si>
  <si>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</si>
  <si>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</si>
  <si>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</si>
  <si>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</si>
  <si>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</si>
  <si>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</si>
  <si>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</si>
  <si>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</si>
  <si>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</si>
  <si>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primer semestre</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</si>
  <si>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</si>
  <si>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</si>
  <si>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</si>
  <si>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</si>
  <si>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</si>
  <si>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</si>
  <si>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</si>
  <si>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</si>
  <si>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</si>
  <si>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</si>
  <si>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</si>
  <si>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</si>
  <si>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</si>
  <si>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</si>
  <si>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</si>
  <si>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</si>
  <si>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</si>
  <si>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</si>
  <si>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</si>
  <si>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</si>
  <si>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</si>
  <si>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</si>
  <si>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</si>
  <si>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</si>
  <si>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</si>
  <si>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</si>
  <si>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</si>
  <si>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FUNCION CSF</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</si>
  <si>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</si>
  <si>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</si>
  <si>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</si>
  <si>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</si>
  <si>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</si>
  <si>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</si>
  <si>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</si>
  <si>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</si>
  <si>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</si>
  <si>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</si>
  <si>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</si>
  <si>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rgb="FFFF0000"/>
        <rFont val="Calibri"/>
        <family val="2"/>
      </rPr>
      <t>Total falta de cualquier proceso reconocible</t>
    </r>
    <r>
      <rPr>
        <sz val="10"/>
        <color theme="1"/>
        <rFont val="Calibri"/>
        <family val="2"/>
      </rPr>
      <t>. La Organización ni siquiera ha reconocido que hay un problema a tratar. No se aplican controles.</t>
    </r>
  </si>
  <si>
    <r>
      <rPr>
        <sz val="10"/>
        <color theme="1"/>
        <rFont val="Calibri"/>
        <family val="2"/>
      </rPr>
      <t xml:space="preserve">1) Hay una evidencia de que la Organización ha reconocido que existe un problema y que hay que tratarlo. </t>
    </r>
    <r>
      <rPr>
        <sz val="10"/>
        <color rgb="FFFF0000"/>
        <rFont val="Calibri"/>
        <family val="2"/>
      </rPr>
      <t>No hay procesos estandarizados.</t>
    </r>
    <r>
      <rPr>
        <sz val="10"/>
        <color theme="1"/>
        <rFont val="Calibri"/>
        <family val="2"/>
      </rPr>
      <t xml:space="preserve"> La implementación de un control depende de cada individuo y es principalmente </t>
    </r>
    <r>
      <rPr>
        <sz val="10"/>
        <color rgb="FFFF0000"/>
        <rFont val="Calibri"/>
        <family val="2"/>
      </rPr>
      <t>reactiva. 
2) Se cuenta con procedimientos documentados pero no son conocidos y/o no se aplican.</t>
    </r>
  </si>
  <si>
    <r>
      <rPr>
        <sz val="10"/>
        <color rgb="FFFF0000"/>
        <rFont val="Calibri"/>
        <family val="2"/>
      </rPr>
      <t xml:space="preserve">Los procesos y los controles siguen un patrón regular. </t>
    </r>
    <r>
      <rPr>
        <sz val="10"/>
        <color theme="1"/>
        <rFont val="Calibri"/>
        <family val="2"/>
      </rPr>
      <t>Los procesos se han desarrollado hasta el punto en que diferentes procedimientos son seguidos por diferentes personas.</t>
    </r>
    <r>
      <rPr>
        <sz val="10"/>
        <color rgb="FFFF0000"/>
        <rFont val="Calibri"/>
        <family val="2"/>
      </rPr>
      <t xml:space="preserve"> No hay formación ni comunicación formal</t>
    </r>
    <r>
      <rPr>
        <sz val="10"/>
        <color theme="1"/>
        <rFont val="Calibri"/>
        <family val="2"/>
      </rPr>
      <t xml:space="preserve"> sobre los procedimientos y estándares. Hay un alto grado de confianza en los conocimientos de cada persona, por eso hay probabilidad de errores.</t>
    </r>
  </si>
  <si>
    <t>Efectivo</t>
  </si>
  <si>
    <r>
      <rPr>
        <sz val="10"/>
        <color rgb="FFFF0000"/>
        <rFont val="Calibri"/>
        <family val="2"/>
      </rPr>
      <t>Los procesos y los controles se documentan y se comunican</t>
    </r>
    <r>
      <rPr>
        <sz val="10"/>
        <color theme="1"/>
        <rFont val="Calibri"/>
        <family val="2"/>
      </rPr>
      <t xml:space="preserve">. Los controles </t>
    </r>
    <r>
      <rPr>
        <sz val="10"/>
        <color rgb="FFFF0000"/>
        <rFont val="Calibri"/>
        <family val="2"/>
      </rPr>
      <t xml:space="preserve">son efectivos </t>
    </r>
    <r>
      <rPr>
        <sz val="10"/>
        <color theme="1"/>
        <rFont val="Calibri"/>
        <family val="2"/>
      </rPr>
      <t xml:space="preserve">y se aplican </t>
    </r>
    <r>
      <rPr>
        <sz val="10"/>
        <color rgb="FFFF0000"/>
        <rFont val="Calibri"/>
        <family val="2"/>
      </rPr>
      <t>casi siempre</t>
    </r>
    <r>
      <rPr>
        <sz val="10"/>
        <color theme="1"/>
        <rFont val="Calibri"/>
        <family val="2"/>
      </rPr>
      <t>. Sin embargo es poco probable la detección de desviaciones, cuando el control no se aplica oportunamente o la forma de aplicarlo no es la indicada.</t>
    </r>
  </si>
  <si>
    <t>Gestionado</t>
  </si>
  <si>
    <r>
      <rPr>
        <sz val="10"/>
        <color theme="1"/>
        <rFont val="Calibri"/>
        <family val="2"/>
      </rPr>
      <t xml:space="preserve">Los controles se monitorean y se miden. Es posible </t>
    </r>
    <r>
      <rPr>
        <sz val="10"/>
        <color rgb="FFFF0000"/>
        <rFont val="Calibri"/>
        <family val="2"/>
      </rPr>
      <t>monitorear y medir el cumplimiento de los procedimientos</t>
    </r>
    <r>
      <rPr>
        <sz val="10"/>
        <color theme="1"/>
        <rFont val="Calibri"/>
        <family val="2"/>
      </rPr>
      <t xml:space="preserve"> y tomar medidas de acción donde los procesos no estén funcionando eficientemente.</t>
    </r>
  </si>
  <si>
    <r>
      <rPr>
        <sz val="10"/>
        <color theme="1"/>
        <rFont val="Calibri"/>
        <family val="2"/>
      </rPr>
      <t>Las buenas prácticas se siguen y</t>
    </r>
    <r>
      <rPr>
        <sz val="10"/>
        <color rgb="FFFF0000"/>
        <rFont val="Calibri"/>
        <family val="2"/>
      </rPr>
      <t xml:space="preserve"> automatizan</t>
    </r>
    <r>
      <rPr>
        <sz val="10"/>
        <color theme="1"/>
        <rFont val="Calibri"/>
        <family val="2"/>
      </rPr>
      <t xml:space="preserve">. Los procesos han sido redefinidos hasta el nivel de </t>
    </r>
    <r>
      <rPr>
        <sz val="10"/>
        <color rgb="FFFF0000"/>
        <rFont val="Calibri"/>
        <family val="2"/>
      </rPr>
      <t>mejores prácticas</t>
    </r>
    <r>
      <rPr>
        <sz val="10"/>
        <color theme="1"/>
        <rFont val="Calibri"/>
        <family val="2"/>
      </rPr>
      <t xml:space="preserve">, basándose en los resultados de una </t>
    </r>
    <r>
      <rPr>
        <sz val="10"/>
        <color rgb="FFFF0000"/>
        <rFont val="Calibri"/>
        <family val="2"/>
      </rPr>
      <t>mejora continua</t>
    </r>
    <r>
      <rPr>
        <sz val="10"/>
        <color theme="1"/>
        <rFont val="Calibri"/>
        <family val="2"/>
      </rPr>
      <t>.</t>
    </r>
  </si>
  <si>
    <t>INSTRUMENTO DE IDENTIFICACIÓN DE LA LINEA BASE DE SEGURIDAD 
HOJA LEVANTAMIENTO DE INFORMACIÓN</t>
  </si>
  <si>
    <t>TIPOS DE ENTIDAD</t>
  </si>
  <si>
    <t>DATOS BASICOS</t>
  </si>
  <si>
    <t>Tipo Entidad</t>
  </si>
  <si>
    <t>De orden territorial A</t>
  </si>
  <si>
    <t>Misión</t>
  </si>
  <si>
    <t>Producir y divulgar conocimiento educativo y pedagógico, mediante la investigación, la innovación, el desarrollo pedagógico y el seguimiento a la política pública educativa para avanzar en el propósito de ciudad de hacer de la educación un derecho de las personas y contribuir en la construcción de saberes.</t>
  </si>
  <si>
    <t>Análisis de Contexto</t>
  </si>
  <si>
    <t xml:space="preserve"> Qué es el IDEP?
El Instituto para la Investigación Educativa y el Desarrollo Pedagógico,  IDEP, fue creado mediante Acuerdo 26 de 1994, expedido por el Concejo de Bogotá. De conformidad con el artículo 1 y 6 de la norma de creación, el IDEP es un establecimiento público, con personería jurídica, autonomía administrativa y patrimonio propio, cuya dirección y administración corresponde al Consejo Directivo y al Director Ejecutivo, quien será su representante legal. Igualmente el literal d) del artículo 8 del Acuerdo 26 de 1994 es función del Consejo Directivo determinar la estructura administrativa del Instituto y la planta de personal. La Resolución 04 de 2007, definió la estructura.
 Objetivos Estratégicos
Producir conocimientos estratégicos en el campo de la educación para la formulación y ejecución de la política en Bogotá D.C.
Producir conocimiento pedagógico y material educativo para lograr el aprendizaje pertinente en niños, niñas y jóvenes en las instituciones educativas.
Promover la cualificación de docentes, directivos y directivas para mejorar sus capacidades en el ejercicio de la profesión.
Generar y socializar conocimientos sobre la vida escolar y la educación ciudadana, a partir del reconocimiento de los actores educativos como sujetos del desarrollo humano en sus dimensiones individuales y colectivas y en relación con los contextos en los que interactúan.
Desarrollar acciones que garantice la sostenibilidad  y consolidación de una gestión eficaz y transparente</t>
  </si>
  <si>
    <t>Mapa de Procesos</t>
  </si>
  <si>
    <t>https://www.idep.edu.co/sites/default/files/Mapa-de-Procesos-IDEP_1.jpg</t>
  </si>
  <si>
    <t>Organigrama</t>
  </si>
  <si>
    <t>https://www.idep.edu.co/nosotros/organigrama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</si>
  <si>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</si>
  <si>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</si>
  <si>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</si>
  <si>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</si>
  <si>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</si>
  <si>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Mejora Continua</t>
  </si>
  <si>
    <t>NO.</t>
  </si>
  <si>
    <t>DATOS E INFORMACIÓN A RECOLECTAR PARA LA EVALUACIÓN</t>
  </si>
  <si>
    <t>NOMBRE DEL DOCUMENTO ENTREGADO</t>
  </si>
  <si>
    <t>OBSERVACIONES</t>
  </si>
  <si>
    <t>Lista de información BASICA a solicitar</t>
  </si>
  <si>
    <t>Tipo de entidad (Nacional, Territorial A, Territorial B o C)</t>
  </si>
  <si>
    <t>Acuerdo 26 de 1994</t>
  </si>
  <si>
    <t>ENTIDAD DE ORDEN DISTRITAL</t>
  </si>
  <si>
    <t>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</si>
  <si>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</si>
  <si>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</si>
  <si>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</si>
  <si>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Política de seguridad y privacidad de la información</t>
  </si>
  <si>
    <t>https://www.idep.edu.co/sites/default/files/2023-05/PO-GT-12-01%20%20Pol%C3%ADtica%20Seguridad%20y%20Privacidad%20de%20la%20Informaci%C3%B3n.pdf</t>
  </si>
  <si>
    <t>Organigrama, roles y responsabilidades de seguridad de la información, asignación del recurso humano y comunicación de roles y responsabilidades.</t>
  </si>
  <si>
    <t>CR-GT-12-01 Caracterización proceso Gestión Tecnológica</t>
  </si>
  <si>
    <t>https://www.idep.edu.co/articulo/gt-12-proceso-de-gestion-tecnologica</t>
  </si>
  <si>
    <t>Documento con el resultado de la autoevaluación realizada a la Entidad, de la gestión de la seguridad y privacidad de la información e infraestructura de red de comunicaciones (IPv4/IPv6), revisado y aprobado por la alta dirección</t>
  </si>
  <si>
    <t>Contrato 53 del 2020 "Realizar el análisis, diseño, adopción, implementación y transferencia de conocimiento del protocolo ipv6 en coexistencia con el protocolo ipv4, para el Instituto para la Investigación Educativa y el Desarrollo Pedagógico – IDEP"</t>
  </si>
  <si>
    <t>\\192.168.1.251\Planeacion\2020\CONTRATOS 2020\53 de 2020 IPV6</t>
  </si>
  <si>
    <t>Documento con el resultado de la herramienta de la encuesta de diagnóstico de seguridad y privacidad de la información, revisado, aprobado y aceptado por la alta dirección</t>
  </si>
  <si>
    <t>No disponible</t>
  </si>
  <si>
    <t>Documento con el resultado de la estratificación de la entidad, aceptado y aprobado por la alta dirección</t>
  </si>
  <si>
    <t>Objetivo, alcance y límites del MSPI (Modelo de Seguridad y Privacidad de la Información)</t>
  </si>
  <si>
    <t>Documento MSPI 2023</t>
  </si>
  <si>
    <t>En construcción. Objetivo, alcance y límites del MSPI, contenidos en el documento en construcción</t>
  </si>
  <si>
    <t>Procedimientos de control documental del MSPI</t>
  </si>
  <si>
    <t>Metodología de Gestión de riesgos</t>
  </si>
  <si>
    <t>IN-MIC-03-04 Instructivo para la administración del riesgo</t>
  </si>
  <si>
    <t>https://www.idep.edu.co/articulo/mic-03-proceso-de-mejoramiento-integral-y-continuo</t>
  </si>
  <si>
    <t>Riesgos identificados y valorados de acuerdo a la metodología</t>
  </si>
  <si>
    <t>Mapa de Riesgos Insitucionales</t>
  </si>
  <si>
    <t>https://www.idep.edu.co/articulo/maloca-aulasig</t>
  </si>
  <si>
    <t>Planes de tratamiento de los riesgos</t>
  </si>
  <si>
    <t>Plan de Tratamiento de Riesgos de Seguridad y Privacidad de la Información.
Plan de Contingencia Tecnológica.
Plan de Seguridad y Privacidad de la Información.</t>
  </si>
  <si>
    <t xml:space="preserve">Formatos de acuerdos contractuales con empleados y contratistas para establecer responsabilidades de las partes en seguridad de la información </t>
  </si>
  <si>
    <t>Formato FT-GT-12-20 Compromiso de Cumplimiento de las Políticas TIC del IDEP</t>
  </si>
  <si>
    <t>Procedimiento de verificación de antecedentes para candidatos a un empleo en la entidad</t>
  </si>
  <si>
    <t>PRO-GTH-13-19 Gestión de Historias Laborales</t>
  </si>
  <si>
    <t>https://www.idep.edu.co/articulo/gth-13-proceso-de-gestion-de-talento-humano
Administrar, custodiar y actualizar las Historias Laborales de los Servidores y ex servidores Públicos del IDEP, mediante la apertura, conformación, actualización, manejo, custodia y transferencia de los expedientes para
garantizar la integridad de la información atendiendo los parámetros de reserva y confidencialidad que los documentos revisten.</t>
  </si>
  <si>
    <t>Documento con el plan de comunicación, sensibilización y capacitación en seguridad de la información, revisado y aprobado por la alta Dirección, con sus respectivos soportes.</t>
  </si>
  <si>
    <t>PL-GTH-13-01 Plan Institucional de Capacitación Vigencia 2023</t>
  </si>
  <si>
    <t>https://www.idep.edu.co/articulo/gth-13-proceso-de-gestion-de-talento-humano
Cubrir las necesidades y requerimientos de formación y capacitación expresados por el Comité de Gestión y Desempeño Institucional y por las solicitudes de capacitación para el fortalecimiento de las competencias laborales realizadas por otras instancias, que se orientan a mejorar la producción de conocimiento, la gestión de investigación, innovación y seguimiento a la política educativa distrital para contribuir en la construcción de una Bogotá educadora en función del crecimiento personal y laboral de los trabajadores del Instituto.</t>
  </si>
  <si>
    <t>Documento que haga claridad sobre el proceso disciplinario en caso de incumplimiento de las políticas de seguridad de la información</t>
  </si>
  <si>
    <t>PRO-CID-15-01 Control Interno Disciplinario Ordinario</t>
  </si>
  <si>
    <t>https://www.idep.edu.co/articulo/cid-15-proceso-de-control-interno-disciplinario</t>
  </si>
  <si>
    <t>Inventario de activos de información clasificados, de la entidad, revisado y aprobado por la alta dirección</t>
  </si>
  <si>
    <t>FT-GT-12-19 Inventario activos de información Tipo Software, Hardware y Servicios IDEP</t>
  </si>
  <si>
    <t>Inventario de áreas de procesamiento de información y telecomunicaciones</t>
  </si>
  <si>
    <t>Diagrama de red de alto nivel o arquitectura de TI</t>
  </si>
  <si>
    <t>Diagrama RED IDEP</t>
  </si>
  <si>
    <t>En construcción, por cambio de sede.</t>
  </si>
  <si>
    <t>Inclusión de la seguridad de la información en la gestión de proyectos</t>
  </si>
  <si>
    <t>N.A.</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</si>
  <si>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</si>
  <si>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</si>
  <si>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</si>
  <si>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Sistemas de Información GOOBI y Humano</t>
  </si>
  <si>
    <t>GOOBI: Sistema Administrativo y Financiero
Humano: Manejo de nómina</t>
  </si>
  <si>
    <t>Reporte de eventos e incidentes de seguridad de la información de los últimos 12 meses.</t>
  </si>
  <si>
    <t>No se presentaron</t>
  </si>
  <si>
    <t>Se cuenta con el formato: FT-GT-12-21 Registro de incidentes de seguridad de la información: https://www.idep.edu.co/articulo/gt-12-proceso-de-gestion-tecnologica</t>
  </si>
  <si>
    <t>Plan de continuidad de  la Entidad aprobado</t>
  </si>
  <si>
    <t>Inventario de obligaciones legales, estatutarias, reglamentarias, normativas relacionadas con seguridad de la información</t>
  </si>
  <si>
    <t>Transparencia y Acceso a la Información Pública IDEP
2.1.1. Leyes Normograma - GT-12 Proceso de Gestión Tecnológica
2.1 Normativa de la entidad o autoridad
2.1.5.7 Política de Seguridad de la Información
2.1.5.7.1 Manual de Política de Datos
2.1.5.7.2 Información en Registro Nacional de Bases de Datos</t>
  </si>
  <si>
    <t>https://www.idep.edu.co/participa/normativa</t>
  </si>
  <si>
    <t>Listado de auditorias relacionadas con seguridad de la información realizadas en la entidad</t>
  </si>
  <si>
    <t>Evaluación y Auditoria - Auditorías Internas</t>
  </si>
  <si>
    <t>https://www.idep.edu.co/articulo/evaluacion-y-auditoria-auditorias-internas</t>
  </si>
  <si>
    <t>Procedimientos, manuales, guías, directrices, lineamientos, estándares, instructivos relacionados con seguridad de la información, el modelo de seguridad y privacidad de la información de MinTic y Gobierno en Línea.</t>
  </si>
  <si>
    <t>GT-12 PROCESO DE GESTIÓN TECNOLÓGICA</t>
  </si>
  <si>
    <t>Indicadores y métricas de seguridad de la información definidos.</t>
  </si>
  <si>
    <t>Instrumento de Evaluación MSPI</t>
  </si>
  <si>
    <t>En actualización</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</si>
  <si>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</si>
  <si>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</si>
  <si>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</si>
  <si>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</si>
  <si>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MIPG</t>
  </si>
  <si>
    <t>https://www.idep.edu.co/articulo/planes-institucionales-e-informacion-asociada-por-politicas-del-mipg</t>
  </si>
  <si>
    <t xml:space="preserve">Avance en la ejecución del  plan de tratamiento de riesgos </t>
  </si>
  <si>
    <t>PL-GT-12-05 Plan Tratamiento riesgos de seguridad y privacidad de la información 2023</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</si>
  <si>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</si>
  <si>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</si>
  <si>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</si>
  <si>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Documento con el plan de auditorías internas y resultados, de acuerdo a lo establecido en el plan de auditorías, revisado y aprobado por la alta Dirección.</t>
  </si>
  <si>
    <t>Plan Anual de Auditoría V2</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</si>
  <si>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</si>
  <si>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</si>
  <si>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</si>
  <si>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</si>
  <si>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</si>
  <si>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</si>
  <si>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</si>
  <si>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</si>
  <si>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</si>
  <si>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</si>
  <si>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</si>
  <si>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</si>
  <si>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</si>
  <si>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</si>
  <si>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</si>
  <si>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Hilda Yamile Morales Laverde</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</si>
  <si>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</si>
  <si>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</si>
  <si>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</si>
  <si>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</si>
  <si>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</si>
  <si>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</si>
  <si>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</si>
  <si>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Wilson Farfan</t>
  </si>
  <si>
    <t>Términos y condiciones del empleo</t>
  </si>
  <si>
    <t>Líder de Proceso 1</t>
  </si>
  <si>
    <t>PROCESO</t>
  </si>
  <si>
    <t>Jefe Oficina Asesora de Planeación: Adriana Villamizar
Técnico Operativo Oficina Asesora de Planeación: Cesar Linares</t>
  </si>
  <si>
    <t>GESTIÓN TECNOLÓGICA</t>
  </si>
  <si>
    <t>Responsable de compras y adquisiciones</t>
  </si>
  <si>
    <t>Jefe Oficina Asesora de Planeación: Adriana Villamizar
Cesar Linares, contratistas de GT</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</si>
  <si>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</si>
  <si>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</si>
  <si>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</si>
  <si>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</si>
  <si>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Cesar Linares, contratistas de GT</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</si>
  <si>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</si>
  <si>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</si>
  <si>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</si>
  <si>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</si>
  <si>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</si>
  <si>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</si>
  <si>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</si>
  <si>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Martha Lucía Vélez Vallejo</t>
  </si>
  <si>
    <t>ÁREAS SEGURAS</t>
  </si>
  <si>
    <t>Perímetro de seguridad física</t>
  </si>
  <si>
    <t>Áreas de despacho y carga</t>
  </si>
  <si>
    <t>Oficina Asesora de Planeación - Oroceso de Gestion Tecnológica</t>
  </si>
  <si>
    <t>Visita al Centro de Computo</t>
  </si>
  <si>
    <t>Oficina Asesora de Planeación - Proceso de Gestion Tecnológica</t>
  </si>
  <si>
    <t>POLITICAS DE SEGURIDAD DE LA INFORMACIÓN</t>
  </si>
  <si>
    <t>ORGANIZACIÓN DE LA SEGURIDAD DE LA INFORMACIÓN</t>
  </si>
  <si>
    <t xml:space="preserve">Talento Humano </t>
  </si>
  <si>
    <t>SEGURIDAD DE LOS RECURSOS HUMANOS</t>
  </si>
  <si>
    <t>Martha Lucía Vélez Vallejo
 Wilson Farfan</t>
  </si>
  <si>
    <t>Antes de asumir el empleo</t>
  </si>
  <si>
    <t xml:space="preserve"> Durante la ejecución del empleo</t>
  </si>
  <si>
    <t>Terminación y cambio de empleo</t>
  </si>
  <si>
    <t>Subdirección Administrativa y Financiera/Servicios ¨Generales</t>
  </si>
  <si>
    <t>GESTIÓN DE ACTIVOS</t>
  </si>
  <si>
    <t xml:space="preserve">Lilia Amparo Moreno </t>
  </si>
  <si>
    <t>Oficina Asesora Juridica</t>
  </si>
  <si>
    <t>Cumplimiento de requisitos legales y contractuales</t>
  </si>
  <si>
    <t>Mauricio Pava</t>
  </si>
  <si>
    <t>Recursos fisicos / Lilia Amparo Correa</t>
  </si>
  <si>
    <t>PROCEDIMIENTOS OPERACIONALES Y RESPONSABILIDADES</t>
  </si>
  <si>
    <t>Procedimientos de operación documentados</t>
  </si>
  <si>
    <t>Gestión de cambios</t>
  </si>
  <si>
    <t>Gestión de capacidad</t>
  </si>
  <si>
    <t>Martha Lucía Vélez Vallejo - SAF
 Wilson Farfan - Talento Humano
Juan Pedro Gutiérrez - OAP</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</si>
  <si>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</si>
  <si>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</si>
  <si>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</si>
  <si>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</si>
  <si>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</si>
  <si>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</si>
  <si>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</si>
  <si>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</si>
  <si>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</si>
  <si>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</si>
  <si>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Adriana Villamizar - Jefe OAP
Cesar Linares, contratistas de GT</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</si>
  <si>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</si>
  <si>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</si>
  <si>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</si>
  <si>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</si>
  <si>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</si>
  <si>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</si>
  <si>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</si>
  <si>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</si>
  <si>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</si>
  <si>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</si>
  <si>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</si>
  <si>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</si>
  <si>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</si>
  <si>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</si>
  <si>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</si>
  <si>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</si>
  <si>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</si>
  <si>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</si>
  <si>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</si>
  <si>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</si>
  <si>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</si>
  <si>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</si>
  <si>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</si>
  <si>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</si>
  <si>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</si>
  <si>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</si>
  <si>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Teletrabajo</t>
  </si>
  <si>
    <t>Manejo de medios</t>
  </si>
  <si>
    <t>Cesar Linares, contratistas de GT, OAJ (Mauricio Pava),  Recursos fìsicos (Lilia Amparo Correa)</t>
  </si>
  <si>
    <t>Derechos de propiedad intelectual.</t>
  </si>
  <si>
    <t>Plan y Estrategia de transisicón de IPv4 a IPv6</t>
  </si>
  <si>
    <t>Implementación del plan de estrategia de transición de IPv4 a IPv6</t>
  </si>
  <si>
    <t xml:space="preserve">Procedimientos de control documental del MSPI </t>
  </si>
  <si>
    <t>INSTRUMENTO DE IDENTIFICACIÓN DE LA LINEA BASE DE SEGURIDAD ADMINISTRATIVA Y TÉCNICA
HOJA LEVANTAMIENTO DE INFORMACIÓN</t>
  </si>
  <si>
    <t>n/a</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</si>
  <si>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</si>
  <si>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</si>
  <si>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</si>
  <si>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</si>
  <si>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</si>
  <si>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</si>
  <si>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</si>
  <si>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</si>
  <si>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</si>
  <si>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</si>
  <si>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</si>
  <si>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</si>
  <si>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</si>
  <si>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</si>
  <si>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Responsable de SI</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</si>
  <si>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</si>
  <si>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</si>
  <si>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</si>
  <si>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</si>
  <si>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</si>
  <si>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</si>
  <si>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</si>
  <si>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</si>
  <si>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</si>
  <si>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rPr>
        <sz val="9"/>
        <color theme="1"/>
        <rFont val="Calibri"/>
        <family val="2"/>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rPr>
      <t>Para la calificación tenga en cuenta que:</t>
    </r>
    <r>
      <rPr>
        <sz val="9"/>
        <color theme="1"/>
        <rFont val="Calibri"/>
        <family val="2"/>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</si>
  <si>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La política de seguridad existe, está actgualizada y falta por ser publicada
https://www.idep.edu.co/articulo/gt-12-proceso-de-gestion-tecnologica</t>
  </si>
  <si>
    <t>La política de seguridad fue revisada y actualizada</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</si>
  <si>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</si>
  <si>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</si>
  <si>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</si>
  <si>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</si>
  <si>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</si>
  <si>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La política de seguridad se encuentra actualizada y publicada en la web del Instituto.</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</si>
  <si>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</si>
  <si>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</si>
  <si>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</si>
  <si>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</si>
  <si>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</si>
  <si>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</si>
  <si>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</si>
  <si>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</si>
  <si>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</si>
  <si>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</si>
  <si>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</si>
  <si>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</si>
  <si>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</si>
  <si>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</si>
  <si>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</si>
  <si>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 xml:space="preserve">Internamente a través de la  configuración de reglas, políticas de acceso y creación de unidades organizativas, se limitan los accesos a las aplicaciones y se restringe la instalación de programas no autorizados a los PC. 
Comité Institucional de Gestión y Desempeño.
Comité Asesor de Ciencia y Tecnología e Innovación
</t>
  </si>
  <si>
    <t>La complejidad del MSPI, el poco talento humano disponible, poco recursos económicos y tecnológico, hace que no exista la separación de deberes y tareas en la entidad.
Falta compromiso institucional con Gobierno Digital
La auditoría realizada debe ser transversal y no únicamente al proceso de Gestión Tecnológica.</t>
  </si>
  <si>
    <t>Se requiere que el Instituto conforme la oficina de Gestión Tecnológica y/o de sistemas.
Implementar la NIST y estructurar el SGSI en la entidad.</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</si>
  <si>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</si>
  <si>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</si>
  <si>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</si>
  <si>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</si>
  <si>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</si>
  <si>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</si>
  <si>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 xml:space="preserve">La entidad cuenta con acceso biométrico para acceso a oficinas, y acceso al Data Center. 
cuentas con contraseñas seguras para el acceso de los sistemas de información y servicios de red con protocolos de firmware, firewall y antivius para el acceso a los usuarios.
Se tienen roles, controles y responsablidades para el acceso y manejo de los documentos digitales de la entidad.
Cuenta con servicio de FWaaS
Contrato No. 54 de 2023. SECOP II.
Se tiene la activación en la consola de administración de la verificación dos pasos para todas la cuentas de correo electrónico de la entidad.
Aúnque permanecen compartidos varios recursos, todos cuentan con la la protección adecuada. El bloqueo a las unidades compartidas de las NAS siguen en operación y el  acceso se realiza a través de sftp con usuario y contraseña.
Se tiene las restriciones de ejecución para los aplicatiovos portables de software de descubrimientos de red, puertos y unidades compartidas.
Plan de Mejoramiento - Heramienta interna de trabajo.
</t>
  </si>
  <si>
    <t>La complejidad del MSPI, el poco talento humano disponible, poco recursos económicos y tecnológico, hace que no exista la separación de deberes y tareas en la entidad.
Falta compromiso institucional con Gobierno Digital
La auditoría realizada debe ser transversal y no únicamente al proceso de Gestión Tecnológica.</t>
  </si>
  <si>
    <t>Realizar separación de deberes / tareas
Realizar la separación de deberes en estos casos se deben considerar controles compensatorios como revisión periódica de los rastros de auditoría y la supervisión de cargos superiores.</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</si>
  <si>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</si>
  <si>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</si>
  <si>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</si>
  <si>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</si>
  <si>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</si>
  <si>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</si>
  <si>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r>
      <rPr>
        <sz val="9"/>
        <color theme="1"/>
        <rFont val="Calibri"/>
        <family val="2"/>
      </rPr>
      <t xml:space="preserve">No hay procedimientos escritos que especifiquen cuándo y a través de que autoridades se debe conctactar  a las autoridades, para  reportar eventos o incidentes de SI de forma consistente. 
Se tiene contacto con los proveedores de servicios y de insfraestructura, en el caso que existan eventos. De igual forma, en caso de presentarse algún incidente, se debe reportar al colCERT y al CAI Virtual . 
Se tiene la GU-GT-12-01 Guía para la gestión de incidentes de seguridad de la información:
</t>
    </r>
    <r>
      <rPr>
        <u/>
        <sz val="9"/>
        <color rgb="FF1155CC"/>
        <rFont val="Calibri"/>
        <family val="2"/>
      </rPr>
      <t>https://www.idep.edu.co/articulo/gt-12-proceso-de-gestion-tecnologica</t>
    </r>
  </si>
  <si>
    <t>La auditoría realizada debe ser transversal y no únicamente al proceso de Gestión Tecnológica.</t>
  </si>
  <si>
    <t>La entidad debe elaborar el o los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</si>
  <si>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</si>
  <si>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</si>
  <si>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</si>
  <si>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</si>
  <si>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</si>
  <si>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 xml:space="preserve">El IDEP está suscrito o hace parte del grupo creado por la Policia Nacional - COLCERT, que promueve la seguridad </t>
  </si>
  <si>
    <t xml:space="preserve">La entidad está suscrita, por intermedio del Ofical de Seguridad,  a la lista de Whatsapp de la alta consejería Distrital para TIC.
Tambien se reciben correos informativos a la lista de correos de alta consejería distrital para la TIC. De otra parte estamos resgistrados en el COLCERT
</t>
  </si>
  <si>
    <t>La entidad deberá identificar y suscribirse a las  membrecías en grupos o foros de interés especial en seguridad de la información en los que se encuentran inscritos las personas responsables de la SI.</t>
  </si>
  <si>
    <t>La Entidad puede buscar vincularse con grupos de interés especial u otros foros y asociaciones profesionales especializadas en seguridad, por ejemplo a través de una membresía.</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</si>
  <si>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</si>
  <si>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</si>
  <si>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</si>
  <si>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</si>
  <si>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</si>
  <si>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</si>
  <si>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 xml:space="preserve">La entidad cuenta con el Plan Estratégico de Tecnologías de la Información actualizado a la Guia GES 6 de MINTIC. 
https://www.idep.edu.co/articulo/gt-12-proceso-de-gestion-tecnologica
</t>
  </si>
  <si>
    <t>Falta de compromiso Institucional.
La entidad debe identificar, formular y construir proyectos e integrar la seguridad de la información en el ciclo de vida de los mismos.</t>
  </si>
  <si>
    <t xml:space="preserve">La Entidad debe identificar e integrar al(los) método(s) de gestión de proyectos (si existe usarlo, si no,  establecerlo para la organización),  e integrar la seguridad de la información en el ciclo de vida de los proyectos.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</si>
  <si>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</si>
  <si>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</si>
  <si>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</si>
  <si>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</si>
  <si>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</si>
  <si>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</si>
  <si>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</si>
  <si>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</si>
  <si>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</si>
  <si>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</si>
  <si>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 xml:space="preserve">El IDEP no tiene dispositivos móviles.
Se tiene un control de restricción para dispositivos móviles. </t>
  </si>
  <si>
    <t>AD.2.2.2</t>
  </si>
  <si>
    <t>Responsable de TICs</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</si>
  <si>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</si>
  <si>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</si>
  <si>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</si>
  <si>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</si>
  <si>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 xml:space="preserve">
PRO-GTH-13-22 Teletrabajo
PO-GT-12-01  Política Seguridad y privacidad de la información
Acuerdo de voluntariedad de Teletrabajo.
FT-GTH-13- 51 Lista de verificación de condiciones técnicas mínimas de equipos para teletrabajo
https://www.idep.edu.co/articulo/gt-12-proceso-de-gestion-tecnologica
</t>
  </si>
  <si>
    <t>No siempre es posible hacer conexón por VPN debido a inconvenientes con el proveedor ISP.</t>
  </si>
  <si>
    <t>Validar anualmente las condiciones del equipo del trabajador para garantizar que cumple los requisitos de Seguridad.</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</si>
  <si>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</si>
  <si>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</si>
  <si>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</si>
  <si>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</si>
  <si>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</si>
  <si>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</si>
  <si>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</si>
  <si>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</si>
  <si>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</si>
  <si>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</si>
  <si>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</si>
  <si>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</si>
  <si>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Administrar, custodiar y actualizar las Historias Laborales de los Servidores y ex servidores Públicos del IDEP, mediante la apertura, conformación, actualización, manejo, custodia y transferencia de los expedientes para
garantizar la integridad de la información atendiendo los parámetros de reserva y confidencialidad que los documentos revisten. PRO-GTH-13-19 Gestión de Historias Laborales
PRO-GTH-13-08 Vinculación de Servidores
FT-GTH-13-34 Hoja Control de Historia Laboral
FT-GTH-13-40 Formato Instrumento Evaluación de Gestión Empleados provisionales
GU-GTH-13-03 Guía para gestionar conflictos de intereses en el Instituto para la investigación educativa y el desarrollo pedagógico</t>
  </si>
  <si>
    <t>AD.3.1.2</t>
  </si>
  <si>
    <t>Los acuerdos contractuales con empleados y contratistas, deben establecer sus responsabilidades y las de la organización en cuanto a la seguridad de la información.</t>
  </si>
  <si>
    <t>A.7.1.2</t>
  </si>
  <si>
    <t>PR.DS-5</t>
  </si>
  <si>
    <t>en los contratos se etablece esa responsabilidad
FT-GTH-13-46 Formato Acuerdo de confidencialidad de funcionario o servidor público</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</si>
  <si>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</si>
  <si>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</si>
  <si>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</si>
  <si>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</si>
  <si>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</si>
  <si>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</si>
  <si>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</si>
  <si>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</si>
  <si>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</si>
  <si>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</si>
  <si>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FT-GT-12-20 Compromiso de cumplimiento de las políticas TIC del IDEP
Con la firma de este formato se facilita el usuario y contraseña para el acceso a la red LAN.
Creación de perfiles a trevés de mesa de ayuda por solicitud de cada supervisor de contrato y/o jefes de oficina.
Existe el formulario Web, para el registro de Peticiones Quejas y Reclamos.  Tambien se cuenta con el acceso al Sistema Distrital de Quejas y Soluciones (SDQS)</t>
  </si>
  <si>
    <t>Se requiere de mayor compromiso por parte de la alta dirección.</t>
  </si>
  <si>
    <t>La dirección debe exigir a todos los empleados y contratistas la aplicación de la seguridad de la información (en medio físico como digital) de acuerdo con las políticas y procedimientos establecidos por la organización.</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</si>
  <si>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</si>
  <si>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</si>
  <si>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</si>
  <si>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</si>
  <si>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</si>
  <si>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</si>
  <si>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rPr>
        <sz val="9"/>
        <color theme="1"/>
        <rFont val="Calibri"/>
        <family val="2"/>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rPr>
      <t>Para la calificación tenga en cuenta que:</t>
    </r>
    <r>
      <rPr>
        <sz val="9"/>
        <color theme="1"/>
        <rFont val="Calibri"/>
        <family val="2"/>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rPr>
      <t>están en 20.</t>
    </r>
    <r>
      <rPr>
        <sz val="9"/>
        <color theme="1"/>
        <rFont val="Calibri"/>
        <family val="2"/>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rPr>
      <t>están en 40.</t>
    </r>
    <r>
      <rPr>
        <sz val="9"/>
        <color theme="1"/>
        <rFont val="Calibri"/>
        <family val="2"/>
      </rPr>
      <t xml:space="preserve">
Si se han ejecutado los planes de toma de conciencia, comunicación y divulgación, de las políticas de
seguridad y privacidad de la información, aprobados por la alta Dirección,</t>
    </r>
    <r>
      <rPr>
        <b/>
        <sz val="9"/>
        <color theme="1"/>
        <rFont val="Calibri"/>
        <family val="2"/>
      </rPr>
      <t xml:space="preserve"> están en 60.</t>
    </r>
    <r>
      <rPr>
        <sz val="9"/>
        <color theme="1"/>
        <rFont val="Calibri"/>
        <family val="2"/>
      </rPr>
      <t xml:space="preserve">
</t>
    </r>
  </si>
  <si>
    <t xml:space="preserve">
Plan Institucional de capacitación
https://www.idep.edu.co/sites/default/files/2023-04/4.%20Plan%20Institucional%20de%20Capacitaci%C3%B3n%202023.pdf
Se trabaja activamente en la consolidación de una cibercultura organizacional, en especial lo referente a la seguridad digital.
El proceso de Gestión Tecnológica continuamente realiza divulgación de seguridad a la información a todo el IDEP en los siguientes aspectos: 
Transferencia de conocimiento
Envío de tips de seguridad a través de correos y Whatsapp seudo Institucional.
</t>
  </si>
  <si>
    <t xml:space="preserve">Falta de compromiso por la alta dirección.
Falta de compromiso Institucional - Líderes de los procesos.
Falta que las oficinas y subdirecciones definan y elaboren sus de planes de contigencia, plan de continuidad de negocio, base de conocimento, arquitectura empresarial.
</t>
  </si>
  <si>
    <t>Mayor compromiso por parte de la alta dirección y de los colaboradores de la  Institución en general, con Gobierno Digital.
Por parte de la alta dirección elaborar el plan de continuidad de negocio.
Por parte de las oficinas y subdirecciones elaborar  los planes de contigencia, base de conocimento y arquitectura empresarial.</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</si>
  <si>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</si>
  <si>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</si>
  <si>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</si>
  <si>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</si>
  <si>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</si>
  <si>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Resolución No. 161 de 2023
PRO-CID-15-01 Control Interno Disciplinario Ordinario
PRO-CID-15-02 Control Interno Disciplinario Verbal
PRO-CID-15-03 Segunda Instancia
De conformidad con lo normado en el artículo 93 de la Ley 1952 de 2019, “Por medio de la cual se expide el código general disciplinario se derogan la Ley 734 de 2002 y algunas disposiciones de la Ley 1474 de 2011, relacionadas con el derecho disciplinario”, establece que “Toda entidad u organismo del Estado, con excepción de las competencias de la Comisión Nacional de Disciplina Judicial y las Comisiones Seccionales de Disciplina Judicial, debe organizar una unidad u oficina del más alto nivel encargada de conocer los procesos disciplinarios que se adelanten contra sus servidores”</t>
  </si>
  <si>
    <t>La entidad debe implementar el proceso disciplinario que se sigue cuando se verifica que ha ocurrido una violación a la seguridad de la información, quien y como se determina la sanción al infractor.</t>
  </si>
  <si>
    <t>La entidad debe socializar el proceso de control disciplinario. Se debe interactuar con la Oficina Jurídica y el proceso de Talento Humano.</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</si>
  <si>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</si>
  <si>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</si>
  <si>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</si>
  <si>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</si>
  <si>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</si>
  <si>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</si>
  <si>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</si>
  <si>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</si>
  <si>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 xml:space="preserve">Se firma formato de confidencialidad de funcionario o servidor público IDEP
FT-GTH-13-46 Formato Acuerdo de confidencialidad de funcionario o servidor público
https://www.idep.edu.co/articulo/gth-13-proceso-de-gestion-de-talento-humano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</si>
  <si>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</si>
  <si>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</si>
  <si>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</si>
  <si>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</si>
  <si>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</si>
  <si>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</si>
  <si>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</si>
  <si>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</si>
  <si>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</si>
  <si>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</si>
  <si>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</si>
  <si>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</si>
  <si>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rPr>
        <sz val="9"/>
        <color theme="1"/>
        <rFont val="Calibri"/>
        <family val="2"/>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rPr>
      <t xml:space="preserve">Tenga en cuenta para la calificación:
</t>
    </r>
    <r>
      <rPr>
        <sz val="9"/>
        <color theme="1"/>
        <rFont val="Calibri"/>
        <family val="2"/>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</si>
  <si>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Se cuenta con el Inventario de activos de información tipo software, hardware y servicios 2020 publicado.
1) Ultima vez que se actualizó 2022 
2) Se señala el criterio de importancia del activo
3) Se señala el responsable del activo.</t>
  </si>
  <si>
    <t>Falta talento humano para mantener actualizado el Inventario de información del IDEP y ser firmado por la alta gerencia.</t>
  </si>
  <si>
    <t>Fortalecer con más recurso o talento humano para mantener actualizado el Inventario de información del IDEP y ser firmado por la alta gerencia.</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</si>
  <si>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</si>
  <si>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</si>
  <si>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</si>
  <si>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</si>
  <si>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</si>
  <si>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</si>
  <si>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 xml:space="preserve">La entidad cuenta con el procedimiento PRO-GT-12-07 Registro de Activos de Información software, hardware y servicio del IDEP.
</t>
  </si>
  <si>
    <t>Falta en algunos activos el definir el tiempo máximo de retención y de su eliminación.</t>
  </si>
  <si>
    <t xml:space="preserve"> Definir e implementar la manera en que se realice la retención y su futura eliminación o destrucción.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</si>
  <si>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</si>
  <si>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</si>
  <si>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</si>
  <si>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</si>
  <si>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</si>
  <si>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 xml:space="preserve">MN-GT-12-15 Manual para la Gestión de los Sistemas de Información del IDEP
FT-GT-12-20 Compromiso de cumplimiento de las políticas TIC del IDEP
PO-GT-12-01  Política Seguridad y privacidad de la información. </t>
  </si>
  <si>
    <t>Definir el uso aceptable de los activos e incluirlo en el documento respectivo.</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</si>
  <si>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</si>
  <si>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</si>
  <si>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</si>
  <si>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</si>
  <si>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</si>
  <si>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</si>
  <si>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 xml:space="preserve">FT-GC-08-10 Estudios y documentos previos modalidad de contratación directa jurídico o natural.  Item 9 obligaciones generales del contratista.
PRO-GTH-13-08 Vinculación de Servidores
PRO-GTH-13-11 Desvinculación de Servidores
Suscripción del acuerdo de confidencialidad
FT-GTH-13-21 Acta de entrega de
cargo por retiro del servicio
</t>
  </si>
  <si>
    <t>Estandarizar y actualizar los formatos mencionados en la evidencia, para incluir la entrega y devolución de activos de información con el fin de tener un único formato transversal.</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</si>
  <si>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</si>
  <si>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</si>
  <si>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</si>
  <si>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</si>
  <si>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</si>
  <si>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</si>
  <si>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</si>
  <si>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</si>
  <si>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</si>
  <si>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</si>
  <si>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 xml:space="preserve">La entidad cuenta con el procedimiento
PRO-GT-12-07 Registro de Activos de Información software, hardware y servicio del IDEP mediante el cual complementa con la guía MINTIC de clasificación de activos de información.
Formato FT-GT-12-19 Activos de Información software, hardware y servicio del IDEP
FT-GD-07-18 AI Documental
</t>
  </si>
  <si>
    <t xml:space="preserve">Es una actividad transversal a las oficinas y subdirecciones del Instituto.
</t>
  </si>
  <si>
    <t xml:space="preserve">Compromiso Institucional. Actividad transversal en el IDEP.
Actualizar el procedimiento y los formatos de acuerdo a la participación activa de los líderes de proceso, Oficina Jurídica,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</si>
  <si>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</si>
  <si>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</si>
  <si>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</si>
  <si>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</si>
  <si>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</si>
  <si>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 xml:space="preserve">FT-GD-07-17 Formato Marcación Expedientes
PRO-GD-07-11 Organización documental de archivos de gestión
</t>
  </si>
  <si>
    <t xml:space="preserve">La Entidad a tenido rotación alta y rapidamente a los responsables del proceso.
Actualmente se cuenta con un profesional que ingresó el 13 de abril de 2023. </t>
  </si>
  <si>
    <t>Elaborar el procedimiento para el etiquetado de la información que aplique a los activos en formatos físicos y electrónicos (etiquetas físicas, metadatos)</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</si>
  <si>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</si>
  <si>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</si>
  <si>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</si>
  <si>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</si>
  <si>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</si>
  <si>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 xml:space="preserve">https://www.idep.edu.co/articulo/gt-12-proceso-de-gestion-tecnologica
GT-12 PROCESO DE GESTIÓN TECNOLÓGICA
IN-GT-12-01 Instructivo para la asignación de usuarios
PRO-GT-12-07 Registro de Activos de Información software, hardware y servicio del IDEP
FT-GT-12-16 Control BackUps y revisión de servidores
https://drive.google.com/drive/folders/0ABmPgi6BcYK-Uk9PVA
https://drive.google.com/drive/folders/0APc2uM5RILwvUk9PVA
https://drive.google.com/drive/folders/0ANnwpYVDmMp6Uk9PVA
Se cuenta con datacenter acondicionado de acuerdo a las exigencias, buenas prácticas y recursos disponibles. </t>
  </si>
  <si>
    <t>Crear un formato estandar para el registro de los backups de los activos de información  con periodicidad, ubicación para ser diligenciado por cada ustodio responsable.</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</si>
  <si>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</si>
  <si>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</si>
  <si>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</si>
  <si>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</si>
  <si>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</si>
  <si>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</si>
  <si>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</si>
  <si>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</si>
  <si>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PL-GRF-11-01 Plan de gestión integral de residuos peligrosos - RESPEL
PL-GRF-11-02 Plan Institucional de Gestión Ambiental - PIGA
PL-GRF-11-03 Plan de Acción Interna para el aprovechamiento de residuos - PAI
FT-GT-12-16 Control BackUps y revisión de servidores
Se guardan dos copias de seguridad de la información.</t>
  </si>
  <si>
    <t>Por falta de tiempo del recurso humano disponible no se han elaborado guías, lineamientos ni procedimientos internos, no se cuenta con el espacio adecuado ni elementos para la destrucción física de medios de almacenamiento.</t>
  </si>
  <si>
    <t>Elaborar guías, lineamientos o procedimientos internos para la gestión de medios removibles.
Elaborar el procedimientos de backup y control de medios removibles.
Usar técnicas criptográficas para proteger la confidencialidad o integridad de los datos que consideran importantes. Se deben usar técnicas criptográficas para proteger los datos que se encuentran en los medios removibles.</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</si>
  <si>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</si>
  <si>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</si>
  <si>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</si>
  <si>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</si>
  <si>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</si>
  <si>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 xml:space="preserve">No se tiene procedimiento para para garantizar que los medios a desechar o donar no contengan información confidencial que pueda ser consultada y copiada por personas no autorizadas.
En el IDEP no se han realizado donaciones de hardware.
Se ha realizado bajas de hardware, formateando a bajo nivel. </t>
  </si>
  <si>
    <t>Por falta de tiempo del recurso humano disponible no se ha elaborado procedimiento interno para garantizar que los medios a desechar o donar, no contienen información confidencial que pueda ser consultada y copiada por personas no autorizadas.</t>
  </si>
  <si>
    <t xml:space="preserve">Elaborar procedimiento para garantizar que los medios a desechar o donar, no contienen información confidencial que pueda ser consultada y copiada por personas no autorizadas.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</si>
  <si>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</si>
  <si>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</si>
  <si>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</si>
  <si>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</si>
  <si>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</si>
  <si>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FT-GRF-11-10 Solicitud de traslado de bienes, elementos, para la asignación y actualización del inventario
FT-GRF-11-14 Planilla Seguimiento transporte parte automotor IDEP
PRO-GRF-11-02 Ingresos o Altas de Almacén</t>
  </si>
  <si>
    <t>Falta especificación  en la Transferencia de medios físicos
Falta de Procedimientos para verificar la identificación de los servicios de mensajería.</t>
  </si>
  <si>
    <t>Definir, elaborar, implementar y socializar  Procedimientos para verificar la identificación de los servicios de mensajería de transferencia de medios físicos.
Actualizar el PRO-GRF-11-02 Ingresos o Altas de Almacén de acuerdo al PR.DS-3 y PR.PT-2 Transferencia de medios físicos</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</si>
  <si>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</si>
  <si>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</si>
  <si>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</si>
  <si>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</si>
  <si>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</si>
  <si>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</si>
  <si>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</si>
  <si>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</si>
  <si>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rPr>
        <sz val="9"/>
        <color theme="1"/>
        <rFont val="Calibri"/>
        <family val="2"/>
      </rP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rPr>
      <t>Tenga en cuenta para la calificación:</t>
    </r>
    <r>
      <rPr>
        <sz val="9"/>
        <color theme="1"/>
        <rFont val="Calibri"/>
        <family val="2"/>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rPr>
      <t>, están en 40.</t>
    </r>
    <r>
      <rPr>
        <sz val="9"/>
        <color theme="1"/>
        <rFont val="Calibri"/>
        <family val="2"/>
      </rPr>
      <t xml:space="preserve">
2) Si se reconoce la importancia de ampliar los planes de continuidad de del negocio a otros procesos, pero aun no se pueden incluir ni trabajar con ellos, </t>
    </r>
    <r>
      <rPr>
        <b/>
        <sz val="9"/>
        <color theme="1"/>
        <rFont val="Calibri"/>
        <family val="2"/>
      </rPr>
      <t>están en 60.</t>
    </r>
    <r>
      <rPr>
        <sz val="9"/>
        <color theme="1"/>
        <rFont val="Calibri"/>
        <family val="2"/>
      </rPr>
      <t xml:space="preserve">
</t>
    </r>
  </si>
  <si>
    <t xml:space="preserve">
La Entidad no cunta con cuenta con  un BCP (Bussines Continuity Plan) o DRP (Disaster Recovery Plan)
La Entidad cuenta con planes, procesos y procedimientos, pero no todos incluyen los requisitos de seguridad de la información.
El proceso de Gestión Tecnológica cuenta con el plan de contingencia tecnológica.
PL-GT-12-02 Plan de Contingencia Tecnológica 2022
que contien los procesos críticos solamente o se han incluido otros procesos o por lo menos se ha reconocido la necesidad de ampliarlo a otros procesos 
Estos incluyen planes y procedimientos los requisitos de seguridad de la información.
</t>
  </si>
  <si>
    <t>Falta de compromiso de la alta dirección</t>
  </si>
  <si>
    <t>Elaborar el plan de continuidad del negocio y recuperación de desastres del Instituto.</t>
  </si>
  <si>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</si>
  <si>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</si>
  <si>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</si>
  <si>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</si>
  <si>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</si>
  <si>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 xml:space="preserve">PL-GT-12-02 Plan de Contingencia Tecnológica 2022
Se cuenta con soportes de primer nivel a través de contratación y o soporte:
https://drive.google.com/drive/folders/0ABmPgi6BcYK-Uk9PVA
https://drive.google.com/drive/folders/0APc2uM5RILwvUk9PVA
https://drive.google.com/drive/folders/0ANnwpYVDmMp6Uk9PVA
</t>
  </si>
  <si>
    <t xml:space="preserve">Falta de compromiso Institucional, cultura y apropiación de Gobierno Digital.
</t>
  </si>
  <si>
    <t xml:space="preserve">La entidad debe implementar: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Oficinas y Subdirecciones, deben crear su plan de contingencia incluyendo los controles de seguridad a la información,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</si>
  <si>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</si>
  <si>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</si>
  <si>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</si>
  <si>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</si>
  <si>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PL-GT-12-04 Plan Seguridad y Privacidad de la Información 2023
PL-GT-12-05 Plan Tratamiento riesgos de seguridad y privacidad de la información 2023
Plan de Mantenimiento y Monitoreo 2023.xlsx</t>
  </si>
  <si>
    <t>Falta de compromiso Institucional, cultura y apropiación de Gobierno Digital.</t>
  </si>
  <si>
    <t>La Entidad debe elaborar e implementar los planes de contingencia y el plan de continuidad de negocio.
La Entidad debe realizar transversalmentela verificación de los controles que establesca en  cada uno proceso.</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</si>
  <si>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</si>
  <si>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</si>
  <si>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</si>
  <si>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</si>
  <si>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</si>
  <si>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</si>
  <si>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</si>
  <si>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No se tienen arquitecturas redundantes.</t>
  </si>
  <si>
    <t>Falta de recursos económicos y compromiso por parte de la alta dirección.</t>
  </si>
  <si>
    <t>Apropiación de Gobierno Digital por parte de la alta dirección.</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</si>
  <si>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</si>
  <si>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</si>
  <si>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</si>
  <si>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</si>
  <si>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</si>
  <si>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</si>
  <si>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</si>
  <si>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</si>
  <si>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</si>
  <si>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</si>
  <si>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</si>
  <si>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</si>
  <si>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 xml:space="preserve">Normativa y normograma.
https://www.idep.edu.co/participa/normativa
Definición de responsables para su cumplimiento dentro de cada procedimiento.
https://www.idep.edu.co/articulo/gestion-documental-del-sig
</t>
  </si>
  <si>
    <t>Falta de estabilidad del recurso humano (contratitas)
Falta de buenas prácticas.
Falta de recursos económicos, fìsicos y humanos para la debida implementación de Gobierno Digital</t>
  </si>
  <si>
    <t xml:space="preserve">Fortalecer con más recurso o talento humano para  actualizar e implementar de manera adecuada los lineamientos de Gobierno Digital.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</si>
  <si>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</si>
  <si>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</si>
  <si>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</si>
  <si>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 xml:space="preserve">El Instituto no desarrolla software.
El control de vigencia de licencias se realiza a través del Plan de Mantenimiento y Monitoreo 2023.xlsx
Se hace mediante los permisos de usuario en el directorio activo.
PL-GT-12-04 Plan Seguridad y Privacidad de la Información 2023
Por medio del PRO-GT-12-05 Mantenimiento de Infraestructura Tecnológica se tiene el inventario de software instalado.
</t>
  </si>
  <si>
    <t>Falta de compromiso institucional.</t>
  </si>
  <si>
    <t xml:space="preserve">Se requiere elaborar el o los procedimientos para el cumplimiento de los requisitos y contractuales relacionados con los derechos de propiedad intelectual y el uso de productos de software patentados. 
Se requiere de una  política publicada sobre el cumplimiento de derechos de propiedad intelectual que defina el uso legal del software y de productos informáticos. Esta política debe estar orientada no solo al software, si no también a documentos gráficos, libros, etc.
Se requiere tener el registro de comparar el inventario de software instalado y con el número de licencias adquiridas.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</si>
  <si>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</si>
  <si>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</si>
  <si>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</si>
  <si>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</si>
  <si>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</si>
  <si>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</si>
  <si>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 xml:space="preserve">PRO-GD-07-06 Consulta y préstamo documental de los archivos de gestión o central
PRO-GD-07-07 Control de Registros
PRO-GD-07-08 Gestión y Trámite de Comunicaciones Oficiales
PRO-GD-07-09 Planeación documental
PRO-GD-07-10 Producción documental
PRO-GD-07-11 Organización documental de archivos de gestión 
PRO-GD-07-12 Disposición final de documentos
PRO-GD-07-13 Valoración documental
FT-GD-07-29 Hoja de control para expedientes electrónicos
Las tablas de retención documental del IDEP especifican los tiempos de retención de las series documentales así como el proceso de eliminación de las mismas. Por otro lado, los posibles registros contables se pueden evidenciar en el procedimiento:
GF-14 Proceso de Gestión Financiera , pues corresponde a un proceso transversal a todo el IDEP.
Algunos ejemplos de registros contables desde lo físico se pueden evidenciar en series documentales como: Contratos, Historias laborales, Comprobantes de egreso. 
Desde ámbito digital se puede evidenciar en el sistema de información GOOBI en los módulos: Planeación de recursos, Control de Gastos, Recursos financieros, Recursos Humanos, Recursos físicos.
</t>
  </si>
  <si>
    <t>Desconocimiento Institucional transversal del manejo de las TRD en el ámbito digital.</t>
  </si>
  <si>
    <t>Capacitar y hacer transferencia de conocimiento para la implementación de las TRD en el ámbito digital</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</si>
  <si>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</si>
  <si>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</si>
  <si>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</si>
  <si>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</si>
  <si>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</si>
  <si>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</si>
  <si>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 xml:space="preserve">
MN-AC-10-02 Manual interno de políticas y procedimientos de protección de datos personales
PO-AC-10-02 Política de privacidad y tratamiento de datos personales</t>
  </si>
  <si>
    <t>Tomar conciencia institucional en la protección de datos personales. Tema transversal.</t>
  </si>
  <si>
    <t xml:space="preserve">Incluir dentro de la Política de privacidad y tratamiento de datos personales, los responsables y custodios de todo registro, identificados los repositorios de datos personales y adoptan las medidas técnicas necesarias para proteger las bases de datos donde reposan estos datos.
Socializar, aplicar y hacer seguimiento a  Política de privacidad y tratamiento de datos personales.
</t>
  </si>
  <si>
    <t>AD.6.1.5</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</si>
  <si>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</si>
  <si>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</si>
  <si>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</si>
  <si>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</si>
  <si>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</si>
  <si>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</si>
  <si>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</si>
  <si>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 xml:space="preserve">
Plan Anual de Auditoría V3
Informe de Auditoría regular vigencia 2023
https://www.idep.edu.co/entes-de-control-y-mecanismos-de-supervision
Plan de mejoramiento 2023
</t>
  </si>
  <si>
    <t>Falta de realización de auditoría para cada una de las oficinas, subdirecciones y procesos del IDEP</t>
  </si>
  <si>
    <t>Realizar auditoría transversal a la entidad.</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</si>
  <si>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</si>
  <si>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</si>
  <si>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</si>
  <si>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</si>
  <si>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</si>
  <si>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 xml:space="preserve">Informe de Auditoría regular vigencia 2023
</t>
  </si>
  <si>
    <t>Falta de realización de auditoría para cada una de las oficinas, subdirecciones y procesos del IDEP
Falta definir, elaborar, implementar y socializar procedimientos de seguridad dentro de la oficina, subdirecciones y procesos de la entidad que cumplan las políticas y estándares de seguridad, alineado a Gobierno Digital.</t>
  </si>
  <si>
    <t>Realizar auditoría transversal a la entidad.
Realizar auditoría para cada una de las oficinas, subdirecciones y procesos del IDEP.
Definir, elaborar, implementar y socializar procedimientos de seguridad dentro de la oficina, subdirecciones y procesos de la entidad que cumplan las políticas y estándares de seguridad, alineado a Gobierno Digital.</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</si>
  <si>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</si>
  <si>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</si>
  <si>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</si>
  <si>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</si>
  <si>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</si>
  <si>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</si>
  <si>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 xml:space="preserve">Plan de mantenimiento y monitore
Verificación de los logs del funcionamiento de las aplicaciones.
Las evidencias se guardan como mecanismo de control.
</t>
  </si>
  <si>
    <t>No se cuenta con una herramienta automatizada para la revisión y análisis de logs, como tampoco se cuenta con especialistas para hacer la revisión manual.
Falta de recurso humano y tecnológico.</t>
  </si>
  <si>
    <t>Adquirir una herramientas o servicio de acuerdo al fabricante, y/o contar con soporte especializado para las revisiones generales incluyendo los logs.</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</si>
  <si>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</si>
  <si>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</si>
  <si>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</si>
  <si>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</si>
  <si>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</si>
  <si>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 xml:space="preserve">1 Acuerdos de confidencialidad, que es una de las obligaciones del contrato.
2. Los ANS se suscriben con cada proveedor dentro de la oferta que presenta cada proveedor.
3. El proveedor Humano, es proveedor en la nube
</t>
  </si>
  <si>
    <t>Falta articulación entre las áreas para la Seguridad de la información en las relaciones con los proveedores</t>
  </si>
  <si>
    <t>Hacer articulación entre las oficinas para la identificación estándar para segurar la protección de los activos de la entidad que sean accesibles para los proveedores.</t>
  </si>
  <si>
    <t>AD.7.2</t>
  </si>
  <si>
    <t>Mantener el nivel acordado de seguridad de la información y de prestación del servicio en línea con los acuerdos con los proveedores</t>
  </si>
  <si>
    <t>A.15.2</t>
  </si>
  <si>
    <t>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t>
  </si>
  <si>
    <t xml:space="preserve">se teiene establecido la responsabilidad de la supervision en cada contrato elaborado en la entidad asi como la evidencia a entregar en cada actividad que desarrollen en los sistemas de informacion de la entidad.
Se establecen los ANS, y se lleva seguimiento en el plan de mantenimiento y monitoreo.
Para la gestión de camios den el suministro de servicios se utilizan los siguientes formatos:
FT-GT-12-23 Control de cambios
FT-GT-12-21 Registro de incidentes de seguridad de la información
</t>
  </si>
  <si>
    <t xml:space="preserve">Falta de soporte especializado para todos los sistemas de información del IDEP.
No se hace para todos los sistemas de información del Instituto. </t>
  </si>
  <si>
    <t>Se require ampliar la cobertura de soporte especializado para la infraestructura de TI y SI.
Se requiere aplicar y hacer seguimiento para todos los sistemas de información del Instituto de acuerdo a la política la prestación de servicios de los proveedores y el cumplimiento de los compromisos respecto a la seguridad de la información.</t>
  </si>
  <si>
    <t>ENTIDADEVALUADA</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</si>
  <si>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</si>
  <si>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</si>
  <si>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</si>
  <si>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</si>
  <si>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</si>
  <si>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</si>
  <si>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</si>
  <si>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</si>
  <si>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</si>
  <si>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</si>
  <si>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</si>
  <si>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</si>
  <si>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t>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</si>
  <si>
    <t xml:space="preserve">PO-GT-12-01  Política Seguridad y privacidad de la información
Política de Privacidad y Tratamiento de Datos - Resolución 40 de 2017
FT-GT-12-20 Compromiso de cumplimiento de las políticas TIC del IDEP
IN-GT-12-01 Instructivo para la asignación de usuarios
IN-GT-12-05 - Instructivo para cambio de contraseña de ingreso a los sistemas de información del idep
MANUAL INTERNO DE POLÍTICAS
Y PROCEDIMIENTOS DE
PROTECCIÓN DE DATOS
PERSONALES
</t>
  </si>
  <si>
    <t>Falta de compromiso institucional y transversal en la entidad.</t>
  </si>
  <si>
    <t>Fortalecer transversalmente en el IDEP  la cultura en Gobierno Digital.
Actualizar el documento PO-GT-12-01  Política Seguridad y privacidad de la información incluyendo el control de acceso con base en los requisitos del negocio y de seguridad de la información.</t>
  </si>
  <si>
    <t>T.1.1.2</t>
  </si>
  <si>
    <t>Acceso a redes y a servicios en red</t>
  </si>
  <si>
    <t>Se debe permitir acceso de los usuarios a la red y a los servicios de red para los que hayan sido autorizados específicamente.</t>
  </si>
  <si>
    <t>A.9.1.2</t>
  </si>
  <si>
    <t>PR.AC-4
PR.DS-5
PR.PT-3</t>
  </si>
  <si>
    <t>Revisar la 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</si>
  <si>
    <t>MN-GT-12-07 Manual para la administración de la red lan del idep y políticas de seguridad</t>
  </si>
  <si>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</si>
  <si>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</si>
  <si>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</si>
  <si>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</si>
  <si>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</si>
  <si>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</si>
  <si>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</si>
  <si>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</si>
  <si>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</si>
  <si>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</si>
  <si>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</si>
  <si>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IN-GT-12-01 Instructivo para la asignación de usuarios
IN-GT-12-05 - Instructivo para cambio de contraseña de ingreso a los sistemas de información del idep
FT-GT-12-20 Compromiso de cumplimiento de las políticas TIC del IDEP</t>
  </si>
  <si>
    <t>Apropiación por parte del proceso de Talento Humano y de los supervisores de contrato informar cuándo se retira un contratista o si se presenta una sesión de contrato.</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</si>
  <si>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</si>
  <si>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</si>
  <si>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</si>
  <si>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</si>
  <si>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</si>
  <si>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 xml:space="preserve">IN-GT-12-01 Instructivo para la asignación de usuarios
IN-GT-12-05 - Instructivo para cambio de contraseña de ingreso a los sistemas de información del idep
FT-GT-12-20 Compromiso de cumplimiento de las políticas TIC del IDEP
MN-GT-12-12 Manual para la administración de los sistemas de información
</t>
  </si>
  <si>
    <t>Falta de articulación entre los procesos de ingreso, retiro y/o modificación de colaboradores del IDEP.</t>
  </si>
  <si>
    <t>Articular el proceso de Talento Humano, proceso de Gestión Tecnológica, Oficina Jurdídica, y supervisores de contrato, en cuanto al ingreso, retiro y/o modificación de colaboradores del IDEP.</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</si>
  <si>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</si>
  <si>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</si>
  <si>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</si>
  <si>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</si>
  <si>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</si>
  <si>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</si>
  <si>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IN-GT-12-01 Instructivo para la asignación de usuarios
IN-GT-12-05 - Instructivo para cambio de contraseña de ingreso a los sistemas de información del idep
FT-GT-12-20 Compromiso de cumplimiento de las políticas TIC del IDEP
MN-GT-12-12 Manual para la administración de los sistemas de información
MN-GT-12-02 Manual del soporte de primer nivel y administración del firewall</t>
  </si>
  <si>
    <t>Falta de articulación entre los procesos de ingreso, retiro y/o modificación de colaboradores con acceso privilegiado del IDEP.</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</si>
  <si>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</si>
  <si>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</si>
  <si>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</si>
  <si>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</si>
  <si>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</si>
  <si>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 xml:space="preserve">FT-GT-12-20 Compromiso de cumplimiento de las políticas TIC del IDEP
FT-GTH-13-46 Formato Acuerdo de confidencialidad de funcionario o servidor público
</t>
  </si>
  <si>
    <t>Falta cultura en Gobierno Digital en la Entidad.</t>
  </si>
  <si>
    <t>Fortalecer transversalmente en el IDEP  la cultura en Gobierno Digital.</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</si>
  <si>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</si>
  <si>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</si>
  <si>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</si>
  <si>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</si>
  <si>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</si>
  <si>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 xml:space="preserve">FT-GT-12-20 Compromiso de cumplimiento de las políticas TIC del IDEP
IN-GT-12-01 Instructivo para la asignación de usuarios
MN-GT-12-12 Manual para la administración de los sistemas de información
</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</si>
  <si>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</si>
  <si>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</si>
  <si>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</si>
  <si>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</si>
  <si>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</si>
  <si>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 xml:space="preserve">PRO-GTH-13-11 Desvinculación de Servidores
</t>
  </si>
  <si>
    <t>Falta de cultura organizacional.
Falta de documentar el procedimiento para la disvinculación, transferencia y entrega de activos.</t>
  </si>
  <si>
    <t>Articular el proceso de Talento Humano, proceso de Gestión Tecnológica, Oficina Jurídica y supervisores de contrato, en cuanto al  retiro y/o modificación de colaboradores del IDEP. 
Incluir dentro del procedimiento, actas, documentos, u otros, de retiro de talento humano, el 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</si>
  <si>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</si>
  <si>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</si>
  <si>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</si>
  <si>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</si>
  <si>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</si>
  <si>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</si>
  <si>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</si>
  <si>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</si>
  <si>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</si>
  <si>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 xml:space="preserve">PO-GT-12-01  Política Seguridad y privacidad de la información
FT-GT-12-20 Compromiso de cumplimiento de las políticas TIC del IDEP
</t>
  </si>
  <si>
    <t>No todos los sistemas de información manejan control de contraseñas seguras.</t>
  </si>
  <si>
    <t>Todos los sistemas de información deben manejar control de contraseñas seguras.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</si>
  <si>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</si>
  <si>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</si>
  <si>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</si>
  <si>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</si>
  <si>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</si>
  <si>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</si>
  <si>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</si>
  <si>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</si>
  <si>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</si>
  <si>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PO-GT-12-01  Política Seguridad y privacidad de la información
Se tienen controles a través del directorio activo. 
Se tiene control de acceso al data center a través de biométrico.</t>
  </si>
  <si>
    <t>Falta de recursos disponibles y talento humano especializado.</t>
  </si>
  <si>
    <t>Se debe hacer una segmentación de la red para separar tráfico.</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</si>
  <si>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</si>
  <si>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</si>
  <si>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</si>
  <si>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</si>
  <si>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</si>
  <si>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Se realiza a través de las reglas de directorio activo.</t>
  </si>
  <si>
    <t>Falta de recurso humano para esta actividad.</t>
  </si>
  <si>
    <t>En lo posible contar con un talento humano que  de apoyo la seguridad y privacidad de la información, gobierno digital  y las siguientes actividades: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</si>
  <si>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</si>
  <si>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</si>
  <si>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</si>
  <si>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</si>
  <si>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</si>
  <si>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 xml:space="preserve">Se realiza a través de las reglas de directorio activo.
PO-GT-12-01  Política Seguridad y privacidad de la información
Las contraseñas temporales se entregan personalmente.
</t>
  </si>
  <si>
    <t>No todos los sistemas de información aseguran la calidad de las contraseñas.</t>
  </si>
  <si>
    <t>Los sistemas de información de terceros deben asegurar la calidad de las contraseñas.</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</si>
  <si>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</si>
  <si>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</si>
  <si>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</si>
  <si>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</si>
  <si>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</si>
  <si>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 xml:space="preserve">Se realiza a través de las reglas de directorio activo.
PO-GT-12-01  Política Seguridad y privacidad de la información.
Se realiza a través de permisos de usuarios en el directorio activo.
Se tiene un registro de los programas mínimos que tienen los computadores.  
</t>
  </si>
  <si>
    <t>Falta de recurso humano para el apoyo a esta actividad.</t>
  </si>
  <si>
    <t>Se requiere ampliar el registro de los programas utilitarios.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</si>
  <si>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</si>
  <si>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</si>
  <si>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</si>
  <si>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</si>
  <si>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</si>
  <si>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En el IDEP no se desarrolla software.</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</si>
  <si>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</si>
  <si>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</si>
  <si>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</si>
  <si>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</si>
  <si>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</si>
  <si>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</si>
  <si>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</si>
  <si>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</si>
  <si>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</si>
  <si>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</si>
  <si>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No se usa criptografía en el IDEP.</t>
  </si>
  <si>
    <t>Falta de recursos económicos, humanos, técnicos tecnológicos.</t>
  </si>
  <si>
    <t>Se debe definir e implementar el uso de controles criptográficos para la protección de la información, y elaborar la política de este uso.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</si>
  <si>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</si>
  <si>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</si>
  <si>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</si>
  <si>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</si>
  <si>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</si>
  <si>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</si>
  <si>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</si>
  <si>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</si>
  <si>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</si>
  <si>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</si>
  <si>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</si>
  <si>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</si>
  <si>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</si>
  <si>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</si>
  <si>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</si>
  <si>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 xml:space="preserve">El acceso al edificio se realiza mediante recepción y torniquete.
El acceso a las instalaciones de la entidad y al datacenter se hace por medio del sistema biométrico.
IN-GT-12-01 Instructivo para la asignación de usuarios
Se cuenta con el control de ventanilla y acceso a la entidad.
Los perímetros de la entidad estan identificadas, definidas y marcadas.
Se tienen cámaras de vigilancia.
Se tiene alarma contra incendios.
Se cuenta con las medidas de seguridad de las normas nacionales.
</t>
  </si>
  <si>
    <t>Falta proteger el área que contene información sensible física, como es el archivo de gestión de documentos.</t>
  </si>
  <si>
    <t xml:space="preserve">Se debe definir, documentar y comunicar las áreas de seguridad, y usarlos para proteger áreas que contengan información sensible o crítica, e instalaciones de manejo de información ( archivo de gestión de documentos - expedientes físicos). Se sugiere usar el mismo sistema de biométrico que se tiene  para el datacenter, para proteger el área de expedientes físicos.
Mientras no haya una persona en ventanilla, la puerta debe permanecer cerrada y el ingreso se debe hacer por acceso biométrico.
Actualizar el instructivo IN-GT-12-01 Instructivo para la asignación de usuarios incluyendo la creación y  retiro de usuarios en el sistema biométrico. </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</si>
  <si>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</si>
  <si>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</si>
  <si>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</si>
  <si>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</si>
  <si>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</si>
  <si>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</si>
  <si>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</si>
  <si>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El acceso a los instalaciones de la entidad, se controla por medio del sistema biométrico.
El acceso al Data Center es restringido, se controla por medio del sistema biométrico, las personas externas autorizadas para el ingreso se registran en un formato de registro de visitantes.
FT-GTH-13-30 Control y registro de visitantes</t>
  </si>
  <si>
    <t>Falta de protección de acceso al área de archivo de gestión de documentos.</t>
  </si>
  <si>
    <t xml:space="preserve">Proteger mediante controles de entrada apropiados para asegurar que solamente se permite el acceso a personal autorizado.
Actualizar el  IN-GT-12-01 Instructivo para la asignación de usuarios incluyendo la creación y  retiro de usuarios en el sistema biométrico.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</si>
  <si>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</si>
  <si>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</si>
  <si>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</si>
  <si>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</si>
  <si>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</si>
  <si>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</si>
  <si>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El instituto hace uso de instalaciones apropiadas de acuerdo al edifico Elemento Torre 1-  Aire con sus respectivas condiciones físicas y lógicas.</t>
  </si>
  <si>
    <t>Falta de apropiación en cuanto a la seguridad física a oficinas, recintos e instalaciones, en especial al área de archivo de gestión de documentos.</t>
  </si>
  <si>
    <t>Fortalecer y adecuar la seguridad ísica a oficinas, recintos e instalaciones, en especial al área de archivo de gestión de documentos.</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</si>
  <si>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</si>
  <si>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</si>
  <si>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</si>
  <si>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</si>
  <si>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</si>
  <si>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</si>
  <si>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La entidad cuenta un acceso físico restringido a sus instalaciones, donde los funcionarios o público en general solo ingresan  al IDEP, con elementos como pines de acceso, tarjetas de seguridad, biométrico y/o previo anuncio en la recepción de ingreso al edificio. Se acompaña con un sistema de cámaras de vigilancia.
De otra parte el acceso al centro de datos, solo lo realizar personal autorizado (biométricos) o en caso de terceros, acompañado de un miembro del equipo de TI.
De otra parte la entidad cuenta con alarmas para detección de incendio, y se participa en simulacros realizados por el gobierno nacional y distrital para los casos caso que se presenten desastres naturales.
Se tienen sistemas de información en la nube, y en servidores virtuales. Se maneja vmware con la hiperconvergencia actual.</t>
  </si>
  <si>
    <t>No se cuenta con talento humano para las actividades correspondientes a de dejar las copias de seguridad fuera de las instalaciones.</t>
  </si>
  <si>
    <t xml:space="preserve">Incorporar talento humano de acuerdo al análisis de resultados que dio la auditoria de 2022 para lograr llevar a cabo las actividades que dicta Gobierno Digital.
SE ENVIÓ CORREO A RECURSOS FÌSICOS
</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</si>
  <si>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</si>
  <si>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</si>
  <si>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</si>
  <si>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</si>
  <si>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</si>
  <si>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</si>
  <si>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Se da a conocer que el Datacenter es una área restringida.
Se cuenta con el Data Center con acceso por medio del sistema biométrico.
Existe área de archivo de documentos sin puerta deseguridad.
PO-GT-12-01  Política Seguridad y privacidad de la información</t>
  </si>
  <si>
    <t>Falta seguridad a la puerta de acceso del archivo de documentos o expedientes.</t>
  </si>
  <si>
    <t xml:space="preserve">Se debe diseñar y aplicar procedimientos para trabajo en áreas seguras.
Incluir en el PO-GT-12-01  Política Seguridad y privacidad de la información:
- definir que el trabajo no supervisado en áreas seguras se debe evitar tanto por razones de seguridad como para evitar oportunidades para actividades malintencionadas; 
- establecer que las áreas seguras vacías deben estar cerradas con llave y se revisan periódicamente; 
-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</si>
  <si>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</si>
  <si>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</si>
  <si>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</si>
  <si>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</si>
  <si>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El edificio cuenta con recepción y acceso restringido. 
La entidad cuenta con acceso restringido a sus instalaciones, donde los funcionarios o contratistas solo ingresan  al IDEP, con elementos como, pines de acceso, tarjetas de seguridad, biométrico y el público en general previo anuncio en la recepción de ingreso al edificio. Se acompaña con un sistema de cámaras de vigilancia.
El edificio cuenta con zona de carga con acceso restringido y revisión de material por medio de personal de seguridad y perros detectores de explosivos, químicos u otros materiales peligrosos.</t>
  </si>
  <si>
    <t>No se cuenta con revisión de material cuando se ingresa al edificio ni a la entidad.</t>
  </si>
  <si>
    <t>Se debe definir, documentar y comunicar las áreas de despacho y carga.
Mientras no haya una persona en ventanilla, la puerta debe permanecer cerrada y el ingreso se debe hacer por acceso biométrico.
Actualizar el instructivo para la asignación de usuarios incluyendo la creación y  retiro de usuarios en el sistema biométrico.</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</si>
  <si>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</si>
  <si>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</si>
  <si>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</si>
  <si>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</si>
  <si>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</si>
  <si>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</si>
  <si>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</si>
  <si>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</si>
  <si>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</si>
  <si>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</si>
  <si>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Las oficinas del IDEP usa el concepto de oficinas abiertas y tienen dos controles de acceso: uno control de entrada al dificio, control de equipos acceso a la entidad y se tiene Data center con acceso restrigido por medio de biométrico. El Datacenter cuenta con aire acondicionado controlado manualmente y se le hace mantenimiento anual.
El ingreso de personalajeno al datacenter se registra en la planilla de terceros de ingreso con acompañamiento.
Los elementos que requieren de protección especial se salvaguardan bajo llave, y su solicitud de prestamo se hace a través de mesa de ayuda.
Dentro del compromiso de cumplimiento de políticas TIC se firma el compromiso de ser custodio de su punto de red, no debe permitir que ninguna persona conecte un equipo al punto de red que le fue asignado. En caso de presentarse esta situación avise a la Oficina Asesora de Planeación, proceso de Gestión Tecnológica.
El edificio está protegido contra descargas eléctricas y cuenta con planta eléctrica de emergencia, adicionalmente el datacenter cuenta con UPS que regula la energía eléctrica.
FT-GT-12-20 Compromiso de cumplimiento de las políticas TIC del IDEP
PRO-GRF-11-05 Identificación de Aspectos y Valoración de Impactos Ambientales</t>
  </si>
  <si>
    <t>Falta de recursos económicos, humanos, técnicos tecnológicos para contar con aire acondicionado de precisión, divisiones seguras inífugas.</t>
  </si>
  <si>
    <t>Actualizar el FT-GT-12-20 Compromiso de cumplimiento de las políticas TIC del IDEP y en la PO-GT-12-01  Política Seguridad y privacidad de la información  incluyendo las directrices acerca de comer, consumir líquidos y fumar en cercanías de las instalaciones de procesamiento de información.
Realizar preferiblemente dos mantenimientos al año del aire acondicionado del Data Center.
Para la seguridad, preferiblemente contar con aire acondicionado de precisión y divisiones seguras inífugas.</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</si>
  <si>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</si>
  <si>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</si>
  <si>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</si>
  <si>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</si>
  <si>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</si>
  <si>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</si>
  <si>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 xml:space="preserve">El edificio está protegido contra descargas eléctricas y cuenta con planta eléctrica de emergencia, adicionalmente el datacenter cuenta con UPS que regula la energía eléctrica.
Se cuenta con servicios de soporte para dos sistemas de información (Goobi y Humano), Soporte y garantía de los servidores físicos, mantenimiento de equipos físico y lógico, y el Firewall FWaaS con soporte por el proveedor en algunas aplicaciones y servicios  que se tienen.
</t>
  </si>
  <si>
    <t xml:space="preserve">Falta de recursos económicos, humanos, técnicos tecnológicos para contar con soporte para todos Todos los sistemas de información deben de tener soporte (Koha, Drupal, OJS, Dspace, moodle y caja de herramientas), y activar, habilitar contar con alarmas para detectar mal funcionamiento.
</t>
  </si>
  <si>
    <t>Todos los sistemas de información deben de tener soporte (Koha, Drupal, OJS, Dspace, moodle y caja de herramientas).
si es necesario, contar con alarmas para detectar mal funcionamiento.</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</si>
  <si>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</si>
  <si>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</si>
  <si>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</si>
  <si>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</si>
  <si>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</si>
  <si>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</si>
  <si>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Cableado nuevo certificado categoría 6A.
El edificio es nuevo, edificio inteligente, cuenta con sistema de ducto de comunicación por escalerilla hasta las oficinas.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</si>
  <si>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</si>
  <si>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</si>
  <si>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</si>
  <si>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</si>
  <si>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</si>
  <si>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</si>
  <si>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 xml:space="preserve">Se cuenta con contrato de mantenimiento prventivo de equipos.
Se realiza el procedimiento adecuado para realizar el mantenimiento prentivo.
Se cuenta con seguro contra todo riesgo administrado por el proceso de recursos físicos.
El contratista diligencia formato el formato de mantenimiento preventivo del estado de los equipos. 
Plan de mantenimiento y monitoreo.
FT-GT-12-20 Compromiso de cumplimiento de las políticas TIC del IDEP
</t>
  </si>
  <si>
    <t>Falta de recursos económicos, humanos, técnicos tecnológicos para renovar  parte de la  infraestructura tecnológica y que tenga soporte por parte del fabricante.</t>
  </si>
  <si>
    <t>Se requiere renovar  parte de la  infraestructura tecnológica, que tenga soporte por parte del fabricante.</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</si>
  <si>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</si>
  <si>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</si>
  <si>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</si>
  <si>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</si>
  <si>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</si>
  <si>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</si>
  <si>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r>
      <rPr>
        <sz val="11"/>
        <color theme="1"/>
        <rFont val="Calibri"/>
        <family val="2"/>
      </rPr>
      <t xml:space="preserve">La autorización la tiene Servicios Generales, quien administra es el proceso de Recursos físicos de la SAF
Se realiza y se controla por medio de la mesa de ayuda.
PRO-GT-12-10 Mesa de Servicios
</t>
    </r>
    <r>
      <rPr>
        <u/>
        <sz val="11"/>
        <color rgb="FF1155CC"/>
        <rFont val="Calibri"/>
        <family val="2"/>
      </rPr>
      <t>http://micrositios.idep.edu.co/mesadeayuda</t>
    </r>
  </si>
  <si>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</si>
  <si>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</si>
  <si>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</si>
  <si>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</si>
  <si>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</si>
  <si>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</si>
  <si>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Se controla por medio del procedimiento y los formatos:
PRO-GTH-13-22 Teletrabajo
FT-GTH-13- 49 Auto reporte Condiciones de Teletrabajo
FT-GTH-13- 51 Lista de verificación de condiciones técnicas mínimas de equipos para teletrabajo
El acceso VPN y escritorio remoto se contrala por medio de asignación de usuario y contraseña.
Por medio de la mesa de servicios se tiene establece el responsable de la custodia y cuidado del equipo cuando se encuentra fuera de las instalaciones.
PRO-GT-12-10 Mesa de Servicios</t>
  </si>
  <si>
    <t>Incluir dentro del formato FT-GT-12-20 Compromiso de cumplimiento de las políticas TIC del IDEP y en la PO-GT-12-01  Política Seguridad y privacidad de la información:
a) Establecer que los equipos y medios retirados de las instalaciones no se deben dejar sin vigilancia en lugares públicos.
b) seguir en todo momento las instrucciones del fabricante para proteger los equipos, (contra exposición a campos electromagnéticos fuertes)
Incluir los cuidados y seguridad con los equipos y medios retirados de las inslataciones.</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</si>
  <si>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</si>
  <si>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</si>
  <si>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</si>
  <si>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</si>
  <si>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</si>
  <si>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En el Instituto no se hace encriptación de información.</t>
  </si>
  <si>
    <t>Falta de recursos financieros y humanos para establecer acciones que se requieren en el proceso de seguridad de la información como es el proceso de encriptación.</t>
  </si>
  <si>
    <t>Se requiere implementar un sistema de encriptación.
Se requiere establecer el proceso de encriptación, que sea suficientemente fuerte y abarque todo el disco (incluido el espacio perdido, archivos temporales de intercambio, etc.)</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</si>
  <si>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</si>
  <si>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</si>
  <si>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</si>
  <si>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</si>
  <si>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</si>
  <si>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 xml:space="preserve">Se asigna usuario y contraseña servidor público y contratista.
Se tiene programado el mecanismo de bloqueo de pantalla después de determinados minutos de no uso. Con 5 intentos se bloquea por término de media hora.
Los fines de semana se envía comunicado para el apagado de equipos.
</t>
  </si>
  <si>
    <t xml:space="preserve">Falta de cultura y compromiso organizacional.
</t>
  </si>
  <si>
    <t xml:space="preserve">Incluir dentro del formato FT-GT-12-20 Compromiso de cumplimiento de las políticas TIC del IDEP y en la PO-GT-12-01  Política Seguridad y privacidad de la información:
Establecer que es obligatorio salir de las aplicaciones o servicios de red cuando ya no los necesiten.
Implementar la cultura y compromiso organizacional por parta de cada oficina y subdirección del IDEP.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</si>
  <si>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</si>
  <si>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</si>
  <si>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</si>
  <si>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</si>
  <si>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</si>
  <si>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</si>
  <si>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El uso de las impresoras se controla por medio de un pin.</t>
  </si>
  <si>
    <t>Falta documentar, cumunicar y controlar.</t>
  </si>
  <si>
    <t>Incluir dentro del formato FT-GT-12-20 Compromiso de cumplimiento de las políticas TIC del IDEP y en la PO-GT-12-01  Política Seguridad y privacidad de la información la política de escritorio limpio para los papeles y medios de almacenamiento removibles, y una política de pantalla limpia en las instalaciones de procesamiento de información, que incluya: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d) establecer que los medios que contienen información sensible o clasificada se deben retirar de las impresoras inmediatamente. 
Documentar el control de las impresoras en arriendo.</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</si>
  <si>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</si>
  <si>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</si>
  <si>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</si>
  <si>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</si>
  <si>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</si>
  <si>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</si>
  <si>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</si>
  <si>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</si>
  <si>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</si>
  <si>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 xml:space="preserve">El proveedor entrega los documentos corrrespondientes a cada una de las acciones a realizar de acuerdo al contrato.
El proveedor entrega documentos de instalación y configuración de sistemas.
Para algunos sistemas de información se tiene la operación de forma manual y de forma automático.
Se hacen copias de respaldo, aunque no se tiene el procedimiento.
En el Instituto no se hace programación, no se hace desarrollo de software, pero se tiene un formato para la definición de requerimientos y otro para el control de cambios.
El sistema GOOBI y Humano interoperan de manera desconectada a través de una interfaz definida con el manejo de archivos planos.
Los sistemas  OJS, Koha, Dspace y Vufind están diseñados para interoperar.
Las instrucciones de manejo se encuentran dentro de los manuales que entrega el proveedor y en las bases de conocimiento de cada sistema de información se encuentran los videos del uso de varias funcionalidades.
Con los sistemas de información se establecen los ANS, y el Instituto da soporte de primer nivel a través de tickets de mesa de ayuda.
Se tiene restricción a los sistemas de cómputo y de información por medio de asignación de usuario y contraseña.
Se cuenta con el plan de contingencia.
Se usan los logs que tienen los sistemas operativos instalados en el Instituto y los logs de auditoría que generan los sistemas de información GOOBI, Humano, y el portal web.
Se tiene plan de mantenimiento y monitoreo.
</t>
  </si>
  <si>
    <t>Algunos de los sistemas de información web no tiene soporte del proveedor.</t>
  </si>
  <si>
    <t>Elaborar el procedimiento de copias de respaldo.
Definir la gestión de la información de rastros de auditoria y de información del log del sistema.
Se requiere que todos los sistemas de información web tengan el soporte del proveedor o experto o especializado.</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</si>
  <si>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</si>
  <si>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</si>
  <si>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</si>
  <si>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</si>
  <si>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</si>
  <si>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En el instituto no se programa, no se hace desarrollo de software. Los cambios realizados se registran en FT-GT-12-23 Control de cambios.
El proveedor realiza y grantiza las pruebas antes de poner en producción. 
Plan de Contingencia
PRO-GT-12-11 Mantenimiento al ciclo de vida de los sistemas de información
PRO-GT-12-12 Control de cambios de gestión tecnológica</t>
  </si>
  <si>
    <t>A pesar de que existen procedimientos y formatos, en el IDEP no hay una cultura del uso formal de los mismos.</t>
  </si>
  <si>
    <t>Apropiación y cultura organizacional en procesos, procedimientos, formatos, políticas y demás instrumentos de registro, control y seguimiento.</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</si>
  <si>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</si>
  <si>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</si>
  <si>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</si>
  <si>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</si>
  <si>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</si>
  <si>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Se hace backup de datos viejos y se libera espacio dejando los últimos años.
Los proveedores hace refinamiento de código.
Informe de desempeño de GOOBI y Humano.
Se proyecta la capacidad, se consulta a las oficinas de la necesidad cuando plantean el requerimiento, y/o se utiliza la capacidad instalada según la información que se suministrre.</t>
  </si>
  <si>
    <t>Falta de cultura organizacional y compromiso de las áreas en cuanto a la proyección de la Gestión de capacidad</t>
  </si>
  <si>
    <t xml:space="preserve">Para asegurar el desempeño requerido del sistema se debe hacer seguimiento al uso de los recursos, hacer los ajustes, y hacer proyecciones de los requisitos sobre la capacidad futura.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</si>
  <si>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</si>
  <si>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</si>
  <si>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</si>
  <si>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</si>
  <si>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</si>
  <si>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 xml:space="preserve">En el Instituto no se programa, no se hace desarrollo de software.
</t>
  </si>
  <si>
    <t>Adecuar un ambiente paralelo al productivo que sirva de contingencia o pruebas en caso de requerirse que de soporte al sistema de información administrativo y financiero.</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</si>
  <si>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</si>
  <si>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</si>
  <si>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</si>
  <si>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</si>
  <si>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</si>
  <si>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</si>
  <si>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</si>
  <si>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</si>
  <si>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</si>
  <si>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r>
      <rPr>
        <sz val="11"/>
        <color theme="1"/>
        <rFont val="Calibri"/>
        <family val="2"/>
      </rPr>
      <t>Revisar las siguientes directrices: 
a) establecer una política formal que prohíba el uso de software no autorizado; 
b) implementar controles para evitar o detectar el uso de software no autorizado (listas blancas de aplicaciones); 
c)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t>
    </r>
    <r>
      <rPr>
        <sz val="11"/>
        <color rgb="FFC27BA0"/>
        <rFont val="Calibri"/>
        <family val="2"/>
      </rPr>
      <t xml:space="preserve"> </t>
    </r>
    <r>
      <rPr>
        <sz val="11"/>
        <color theme="1"/>
        <rFont val="Calibri"/>
        <family val="2"/>
      </rPr>
      <t xml:space="preserve">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r>
  </si>
  <si>
    <t xml:space="preserve">El uso de software no autorizado están definidos en FT-GT-12-20 Compromiso de cumplimiento de las políticas TIC del IDEP y en la PO-GT-12-01  Política Seguridad y privacidad de la información.
Solo los administradores pueden instalar programas y se tiene control sobre algunos programas que se ejecutan.
A través de reglas del firewall y antivirus.
Se hace por medio de reglas del directorio activo.
Se usa configuración de restricciones por medio de firewall y antivirus.
Se actualiza la base de datos del antivirus, actualizaciones del firewall, y parches de seguridad a los servidores y computadores.
</t>
  </si>
  <si>
    <t>Falta de elaboración del plan de continuidad del negocio por parte de la alta dierección.</t>
  </si>
  <si>
    <t xml:space="preserve">Elaborar el plan de continuidad del negocio.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</si>
  <si>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</si>
  <si>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</si>
  <si>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</si>
  <si>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</si>
  <si>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</si>
  <si>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</si>
  <si>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</si>
  <si>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</si>
  <si>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</si>
  <si>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Se realizan las copias de backup de acuerdo al MN-GT-12-08 Manual para la gestión de backup del IDEP, y se registran en el formato FT-GT-12-16 Control BackUps y revisión de servidores.
Las copias se hacen de forma manual y otras se hacen por medio de script. No se tienen copias de imágenes de servidores. A los servidores virtuales se les hace snapshot. 
El archivo central del IDEP se encuentra en la Secretaría de Educación.
No se tiene ambiente de pruebas para hacer las restauraciones.</t>
  </si>
  <si>
    <t>Falta de recursos financieros y humano para desarrollar estas actividades.</t>
  </si>
  <si>
    <t xml:space="preserve">Se elaborará el procedimiento de backups del instituto.
Adquirir en el futuro un sistema automatizado de backup.
Actualizar formato de formato FT-GT-12-16 Control BackUps para que los custodios de los activos de información registren el backup del mismo.
En lo posible tiener un ambiente de pruebas para hacer las restauraciones.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</si>
  <si>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</si>
  <si>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</si>
  <si>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</si>
  <si>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</si>
  <si>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</si>
  <si>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</si>
  <si>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</si>
  <si>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</si>
  <si>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Se establece por medio de las reglas del directorio activo.
Se hace por logs.
Plan de mantenimiento y monitoreo.
Los sistemas de información GOOBI y Humano cuentan con logs de auditoría que pueden ser consultados a través del frontend, e identificación de dispositivo, usuario, fecha y hora en que se hace la operación.</t>
  </si>
  <si>
    <t>Falta de la automatización de verificación de logs.</t>
  </si>
  <si>
    <t xml:space="preserve">
Tener un software que verifique y saque informes de logs automáticamente.</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</si>
  <si>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</si>
  <si>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</si>
  <si>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</si>
  <si>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</si>
  <si>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</si>
  <si>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Se realiza revisión esporádica de los logs.</t>
  </si>
  <si>
    <t>Falta de recursos financieros y humanos para desarrollar estas actividades.</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</si>
  <si>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</si>
  <si>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</si>
  <si>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</si>
  <si>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</si>
  <si>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</si>
  <si>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Actividad que no se realiza.</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</si>
  <si>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</si>
  <si>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</si>
  <si>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</si>
  <si>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</si>
  <si>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Se tiene un servidor de hora, sincronizado.
Los demás servidores y equpos dentro del Instituto se sincronizan con ese servidor de hora.</t>
  </si>
  <si>
    <t xml:space="preserve">Sincronizar los tiempos de los reloj con un sólo equipo.
</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</si>
  <si>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</si>
  <si>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</si>
  <si>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</si>
  <si>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</si>
  <si>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</si>
  <si>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</si>
  <si>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</si>
  <si>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</si>
  <si>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Restricción en los usuarios por políticas del directorio activo
Se usa el winaudit
Se tiene listado de actualizaciones a los sistemas de información por proveedor.</t>
  </si>
  <si>
    <t>Falta un sistema de control de la configuración para mantener el control de todo el software implementado</t>
  </si>
  <si>
    <t>Se requiere de un sistema de control de la configuración para mantener el control de todo el software implementado</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</si>
  <si>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</si>
  <si>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</si>
  <si>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</si>
  <si>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</si>
  <si>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</si>
  <si>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</si>
  <si>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</si>
  <si>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</si>
  <si>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Se realizan monitoreos tanto en las plataformas de gestión del antivirus el firewall. Según el caso, puede incluir las actualizaciones de firmware. Dichas plataformas ralizan la mayoría actualizaciones de forma automática por el fabricante, o anuncian las actualizaciones para los casos particulares como el firmware o OS.   
Se aplican actualizaciones tanto al sistema operativo, de aplicaciones y de seguridad  en los servidores. Esto ser realiza en forma gradual, primero en uno de ellos, se prueba y luego en el otro, para los Windows Servers. En el caso de LINUX se hacen instantáneas, se aplican las actualizaciones. En ambos casos, es el fabricante quien los anuncia o el administrador de la plataforma lo verifica ejecutando los comandos respectivosl para actualización 
Los parches de actualización y de seguridad de los computadores, esta configurado para que se realicen de forma automática una vez el fabricaente los libere.
Se cuenta con el Plan de mantenimiento y monitoreo en el cual se registran todas las novedades que ocurren a la infraestructura. 
En las actualizaciones se generan los logs propios de los sistemas como mecanismo de auditoría.
GU-GT-12-01 Guía para la gestión de incidentes de seguridad de la información</t>
  </si>
  <si>
    <t>No existe software ni recurso humano para realilzar el análisis y seguimiento a logs.
El IDEP no cuenta con infraestructura redundante. No hay escecnario de pruebas.
No hay infraestructura, recurso técnico ni recurso humano para realizar actividades de vulnerabilidad.</t>
  </si>
  <si>
    <t xml:space="preserve">Se requiere de software y recurso humano para realilzar el análisis y seguimiento a logs.
Contar con infraestructura redundante. No hay escecnario de pruebas.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</si>
  <si>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</si>
  <si>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</si>
  <si>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</si>
  <si>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</si>
  <si>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 xml:space="preserve">Restricción en los usuarios por políticas del directorio activo.
PO-GT-12-01  Política Seguridad y privacidad de la información.
FT-GT-12-20 Compromiso de cumplimiento de las políticas TIC del IDEP.
</t>
  </si>
  <si>
    <t>Falta de incorporar buenas prácticas y la automatización de tareas.</t>
  </si>
  <si>
    <t>Apropiación de buenas prácticas y automatizar tareas.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</si>
  <si>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</si>
  <si>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</si>
  <si>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</si>
  <si>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</si>
  <si>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</si>
  <si>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</si>
  <si>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</si>
  <si>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No se cuenta con recurso técnico ni humano para realizar controles sobre auditorías de sistemas de información</t>
  </si>
  <si>
    <t>Disponer de recurso técnico, humano, logístico y económico para realizar controles sobre auditorías de sistemas de información</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</si>
  <si>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</si>
  <si>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</si>
  <si>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</si>
  <si>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</si>
  <si>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</si>
  <si>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</si>
  <si>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</si>
  <si>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</si>
  <si>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</si>
  <si>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</si>
  <si>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 xml:space="preserve">Contrato 14 de 2023 - SECOP II
Contrato 51 de 2023- SECOP II RENATA Firewall nube
PRO-GT-12-05 Mantenimiento de Infraestructura Tecnológica
MN-GT-12-04 Manual para la administración de usuarios que se vinculan a los sistemas de información o servicios tecnológicos del IDEP
MN-GT-12-05 Manual para la administración del dominio windows directorio activo y DNS del IDEP
MN-GT-12-07 Manual para la administración de la red lan del idep y políticas de seguridad.
El acceso remoto a la red de la entidad, se realiza mediante Redes Privadas Virtuales VPN solo para los usuarios permitidos. 
Se restrintg el acceso lógico y físicos a los equipos de red, y siempre ingresan personas agenas a la entidad en compañía de una personas del preceso de Gestión Tecnológica. </t>
  </si>
  <si>
    <t>No se tiene dividida la red. 
No se cuenta con recurso técnico ni humano para realizar la gestión de seguridad de redes y actividades relacionadas y sugeridas por NIST.</t>
  </si>
  <si>
    <t xml:space="preserve">Hacer segmentación de la red.
Elaborar un procedimientos para la gestión de equipos de redes
Disponer de recurso técnico, humano, logístico y económico para la gestión de redes e incluir dentro del mantenimiento el soporte a este nivel de detalle según NIST.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</si>
  <si>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</si>
  <si>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</si>
  <si>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</si>
  <si>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</si>
  <si>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</si>
  <si>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ETERNET, WIFI, Cableado categoría 6A, Inalámbrica.
Se utiliza cifrado para redes inalámbricas WPA 
Se utiliza cifrado para conexión remota VPN
Los equipos se conectan por cable
Se hace control mediante Mac addres.
Políticas de validación, de seguridad, de permanencia de usuario implementadas en el firewall y zona perimetral.
Se tienen políticas de restricción por directorio activo.</t>
  </si>
  <si>
    <t xml:space="preserve">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</si>
  <si>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</si>
  <si>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</si>
  <si>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</si>
  <si>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</si>
  <si>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</si>
  <si>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</si>
  <si>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Se tiene programado para el 2024 realizar el proceso de la separación de redes VLAN. Actualmente solo están definidas las redes VLAN</t>
  </si>
  <si>
    <t xml:space="preserve">No se tiene dividida la red. 
Se tiene segmentada la red para acceso remoto.
</t>
  </si>
  <si>
    <t>Hacer segmentación de la red.</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</si>
  <si>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</si>
  <si>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</si>
  <si>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</si>
  <si>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</si>
  <si>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</si>
  <si>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</si>
  <si>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</si>
  <si>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</si>
  <si>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</si>
  <si>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A través de reglas del firewall y antivirus.
El uso de software no autorizado están definidos en FT-GT-12-20 Compromiso de cumplimiento de las políticas TIC del IDEP y en la PO-GT-12-01  Política Seguridad y privacidad de la información.
Se trabaja con clausulas de confidencialidad en los contratos, Se realizan capacitaciones sobre el tema
Con los proveedores la información se transfiere por medio de correo institucional y a través de recursos en nube.
Se utilizan la opciones de seguridad del correo electrónico.</t>
  </si>
  <si>
    <t xml:space="preserve">
No se cuenta con recurso técnico ni humano para definir, elaborar e implementar y socializar las Políticas y procedimientos de transferencia de información
Se requiere de compromiso institucional transversal para definir, elaborar e implementar y socializar las Políticas y procedimientos de transferencia de información
</t>
  </si>
  <si>
    <t>Se deben definir, elaborar e implementar y socializar las políticas, procedimientos y controles de transferencia formales para proteger la transferencia de información mediante el uso de todo tipo de instalaciones de comunicación.
Disponer de recurso técnico, humano, logístico y económico para definir, elaborar e implementar y socializar las Políticas y procedimientos de transferencia de información</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</si>
  <si>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</si>
  <si>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</si>
  <si>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</si>
  <si>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</si>
  <si>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</si>
  <si>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MN-GT-12-05 Manual para la administración del dominio windows directorio activo y DNS del IDEP
Procedimientos de manejo de incidentes de seguridad.
Para los sistemas de información que interoperan hay una interfaz definida.</t>
  </si>
  <si>
    <t xml:space="preserve">
Se requiere de compromiso institucional transversal para definir, elaborar e implementar y socializar los Acuerdos sobre transferencia de información.</t>
  </si>
  <si>
    <t>Definir, elaborar, implementar y socializar Acuerdos sobre transferencia de información. Los acuerdos deben tener en cuenta la transferencia segura de información del negocio entre la organización y las partes externas.</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</si>
  <si>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</si>
  <si>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</si>
  <si>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</si>
  <si>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</si>
  <si>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</si>
  <si>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</si>
  <si>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 xml:space="preserve">Configuración de correo institucional con el control de seguridad
Facebook, X, Instagram y YouTube
</t>
  </si>
  <si>
    <t>No se cuenta con recurso técnico ni humano para definir, elaborar e implementar y socializar las Políticas y procedimientos para la mensajería electrónica.</t>
  </si>
  <si>
    <t>No se cuenta con recurso técnico ni humano para definir, elaborar e implementar y socializar las Políticas y procedimientos para la mensajería electrónica.
Para aquellos puestos de alto impacto se debe tener cuentas de correo como control de auditorías que es el servicio Vault, con el cual ya no se cuenta por falta de recursos económicos.</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</si>
  <si>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</si>
  <si>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</si>
  <si>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</si>
  <si>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</si>
  <si>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</si>
  <si>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 xml:space="preserve">FT-GT-12-20 Compromiso de cumplimiento de las políticas TIC del IDEP
MN-GT-12-05 Manual para la administración del dominio windows directorio activo y DNS del IDEP
FT-GTH-13-46 Acuerdo de Confidencialidad
Los contratos tienen las claúsulas de confidencialidad </t>
  </si>
  <si>
    <t>Elaborar un formato para el registro de backup de los activos de información</t>
  </si>
  <si>
    <t>ú</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</si>
  <si>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</si>
  <si>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</si>
  <si>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</si>
  <si>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</si>
  <si>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</si>
  <si>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</si>
  <si>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</si>
  <si>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</si>
  <si>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</si>
  <si>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</si>
  <si>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Se realiza por medio de reglas y políticas del directorio activo.
PO-GT-12-01  Política Seguridad y privacidad de la información
FT-GT-12-20 Compromiso de cumplimiento de las políticas TIC del IDEP
FT-GTH-13-46 Formato Acuerdo de confidencialidad de funcionario o servidor público
IN-GT-12-01 Instructivo para la asignación de usuarios
MN-GT-12-12 Manual para la administración de los sistemas de información
Mesa de ayuda (Creación de usuarios y asignación de permisos)</t>
  </si>
  <si>
    <t>No se cuenta con recurso técnico ni humano para definir, elaborar e implementar y socializar análisis y especificación de requisitos de seguridad de la información.</t>
  </si>
  <si>
    <t xml:space="preserve">Definir las necesidades de protección de activos involucrados, en particular acerca de disponibilidad, confidencialidad, integridad.
Definir los requisitos obtenidos de los procesos del negocio, tales como los requisitos de ingreso y seguimiento, y de no repudio.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</si>
  <si>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</si>
  <si>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</si>
  <si>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</si>
  <si>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</si>
  <si>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</si>
  <si>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</si>
  <si>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 xml:space="preserve">Se tiene asingadano, roles, permisos, usuarios y claves.
A través de reglas del firewall y antivirus.
El uso de software no autorizado están definidos en FT-GT-12-20 Compromiso de cumplimiento de las políticas TIC del IDEP y en la PO-GT-12-01  Política Seguridad y privacidad de la información.
FT-GT-12-20 Compromiso de cumplimiento de las políticas TIC del IDEP
FT-GTH-13-46 Formato Acuerdo de confidencialidad de funcionario o servidor público
IN-GT-12-01 Instructivo para la asignación de usuarios
MN-GT-12-12 Manual para la administración de los sistemas de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</si>
  <si>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</si>
  <si>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</si>
  <si>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</si>
  <si>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</si>
  <si>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</si>
  <si>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</si>
  <si>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El Instituto no tiene firmas electrónicas. 
El IDEP tiene sede única.El ingreso se hace através con VPN.
Se cuenta con usuario y contraseña para el ingreso a los sitemas de información.
FT-GTH-13-46 Formato Acuerdo de confidencialidad de funcionario o servidor público
Se cuenta con un Datacenter en su sede única.
Se utiliza token para las transacciones con la Secretaría de Hacienda Distrital.</t>
  </si>
  <si>
    <t>Revisar la pertinencia para el uso de firmas electrónicas.</t>
  </si>
  <si>
    <t>T.6.2</t>
  </si>
  <si>
    <t>Asegurar de que la seguridad de la información esté diseñada e implementada dentro del ciclo de vida de desarrollo de los sistemas de información.</t>
  </si>
  <si>
    <t xml:space="preserve">A.14.2 </t>
  </si>
  <si>
    <t>La entidad no desarrolla software.</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</si>
  <si>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</si>
  <si>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</si>
  <si>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</si>
  <si>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</si>
  <si>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</si>
  <si>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</si>
  <si>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</si>
  <si>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</si>
  <si>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</si>
  <si>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</si>
  <si>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Aunque el IDEP no tiene desarrollos propios se definió un procedimiento que indica los pasos para realizar el mantenimiento al ciclo de vida de los sistemas de información en el cual se definen los controles del proceso del ciclo de vida del software para garantizar una puesta en producción controlada y segura.
El control de cambios se registra en el formato correspondiente a cada cambio que impacta el software, como son cambios de versiones y creación de nuevos reportes o ajustes a funcionalidades esto se aplica para los sistemas Goobi y Humano.
PRO -GT-12-11 MANTENIMIENTO AL CICLO DE VIDA DE LOS SISTEMAS DE INFORMACION V1
FT-GT-12-23 Control de cambios
FT-GT-12-22 Registro de necesidades de los sistemas de información
Plan de mantenimiento y monitoreo</t>
  </si>
  <si>
    <t>Llevar un registro de los niveles de autorización acordados</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</si>
  <si>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</si>
  <si>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</si>
  <si>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</si>
  <si>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</si>
  <si>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</si>
  <si>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</si>
  <si>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 xml:space="preserve">Se notifica y se hacen los cambios en la plataforma operativa de acuerdo a una programación con el proveedor. 
</t>
  </si>
  <si>
    <t>La entidad no cuenta con plan de continuidad de negocio.</t>
  </si>
  <si>
    <t>Definir, elaborar, implementar y socializar Procedimientos de integridad y control de aplicaciones para asegurar que no estén comprometidos debido a los cambios en las plataformas de operaciones.
Definir, elaborar, implementar y socializar  plan de continuidad de negocio.</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</si>
  <si>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</si>
  <si>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</si>
  <si>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</si>
  <si>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</si>
  <si>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</si>
  <si>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 xml:space="preserve">PRO-GT-12-12 Control de cambios de gestión tecnológica
FT-GT-12-22 Registro de necesidades de los sistemas de información
FT-GT-12-23 Control de cambios
Plan de Mantenimiento y monitoreo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</si>
  <si>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</si>
  <si>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</si>
  <si>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</si>
  <si>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</si>
  <si>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</si>
  <si>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La entidad no construye sistema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</si>
  <si>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</si>
  <si>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</si>
  <si>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</si>
  <si>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</si>
  <si>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</si>
  <si>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</si>
  <si>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</si>
  <si>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</si>
  <si>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</si>
  <si>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</si>
  <si>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</si>
  <si>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 xml:space="preserve">En el contrato con el proveedor del sistema se solicita el certificado del licenciamiento.
En el contrato con el proveedor del sistema se solicita la realización de las pruebas.
El proveedor es el responsable de llevar a cabo los controles.
Para las aplicaciones que tiene la entidad bajo el esquema de licenciamiento de código abierto se tiene acceso para la modificación y actualiazación del código respetando los directrices y políticas de este tipo de licenciamiento.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</si>
  <si>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</si>
  <si>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</si>
  <si>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</si>
  <si>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</si>
  <si>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</si>
  <si>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</si>
  <si>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</si>
  <si>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</si>
  <si>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</si>
  <si>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</si>
  <si>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</si>
  <si>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La entidad hace pruebas de las funcionalidades a sistemas contratados con terceros por parte de personal calificado y de acuerdo con los contratos suscritos.
Se firman ANS.
Actas de aceptación</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</si>
  <si>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</si>
  <si>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</si>
  <si>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</si>
  <si>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</si>
  <si>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</si>
  <si>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</si>
  <si>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</si>
  <si>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</si>
  <si>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En el Instituto no se hace desarrollo de software. 
N.A.</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</si>
  <si>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</si>
  <si>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</si>
  <si>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</si>
  <si>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</si>
  <si>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</si>
  <si>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</si>
  <si>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</si>
  <si>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</si>
  <si>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</si>
  <si>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</si>
  <si>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</si>
  <si>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FT-GT-12-21 Registro de incidentes de seguridad de la información
Plan de Contingencia</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</si>
  <si>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</si>
  <si>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</si>
  <si>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</si>
  <si>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</si>
  <si>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</si>
  <si>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theme="1"/>
        <rFont val="Calibri"/>
        <family val="2"/>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rPr>
      <t xml:space="preserve">Tenga en cuenta para la calificación:
</t>
    </r>
    <r>
      <rPr>
        <sz val="11"/>
        <color theme="1"/>
        <rFont val="Calibri"/>
        <family val="2"/>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</si>
  <si>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FT-GT-12-21 Registro de incidentes de seguridad de la información
Plan de mejoramiento
PL-GT-12-02 Plan de Contingencia Tecnológica 2023
No se han presentado incidentes de seguridad.</t>
  </si>
  <si>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</si>
  <si>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</si>
  <si>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</si>
  <si>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</si>
  <si>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</si>
  <si>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Formatos publicados en la web del Instituto y dados a conocer por medio de la transferencia de conocimiento.
PO-GT-12-01  Política Seguridad y privacidad de la información
FT-GT-12-20 Compromiso de cumplimiento de las políticas TIC del IDEP
FT-GTH-13-46 Formato Acuerdo de confidencialidad de funcionario o servidor público
Se mantinene informado al IDEP a través de los canales de información chat y correo.</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</si>
  <si>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</si>
  <si>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</si>
  <si>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</si>
  <si>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</si>
  <si>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</si>
  <si>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</si>
  <si>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</si>
  <si>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Registro de incidententes en el formato:
FT-GT-12-21 Registro de incidentes de seguridad de la información
Plan de mejoramiento
PL-GT-12-02 Plan de Contingencia Tecnológica 2023
No se han presentado incidentes de seguridad.</t>
  </si>
  <si>
    <t>T.7.1.5</t>
  </si>
  <si>
    <t>Respuesta a incidentes de seguridad de la información</t>
  </si>
  <si>
    <t>Se debe dar respuesta a los incidentes de seguridad de la información de acuerdo con procedimientos documentados.</t>
  </si>
  <si>
    <t xml:space="preserve">A.16.1.5 </t>
  </si>
  <si>
    <t>RS.RP-1
RS.AN-1
RS.MI-2
RC.RP-1
RC.RP-1</t>
  </si>
  <si>
    <r>
      <rPr>
        <sz val="11"/>
        <color theme="1"/>
        <rFont val="Calibri"/>
        <family val="2"/>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rPr>
      <t>Tenga en cuenta para la calificación:</t>
    </r>
    <r>
      <rPr>
        <sz val="11"/>
        <color theme="1"/>
        <rFont val="Calibri"/>
        <family val="2"/>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</si>
  <si>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 xml:space="preserve">
GU-GT-12-01 Guía para la gestión de incidentes de seguridad de la información
PL-GT-12-02 Plan de Contingencia Tecnológica 2023
FT-GT-12-21 Registro de incidentes de seguridad de la información</t>
  </si>
  <si>
    <t>Falta de cultura y compromiso organizacional-</t>
  </si>
  <si>
    <t>Definir, elaborar, implementar y socializar el plan de contingencia por cada una de las oficinas y subdirecciones del IDEP.</t>
  </si>
  <si>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</si>
  <si>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</si>
  <si>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</si>
  <si>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</si>
  <si>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</si>
  <si>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rPr>
        <sz val="11"/>
        <color theme="1"/>
        <rFont val="Calibri"/>
        <family val="2"/>
      </rPr>
      <t xml:space="preserve">De acuerdo a la NIST se debe entender cual fue el impacto del incidente. Las lecciones aprendidas deben ser usadas para actualizar los planes de respuesta a los incidentes de SI. 
</t>
    </r>
    <r>
      <rPr>
        <b/>
        <sz val="11"/>
        <color theme="1"/>
        <rFont val="Calibri"/>
        <family val="2"/>
      </rPr>
      <t xml:space="preserve">
Tenga en cuenta para la calificación:</t>
    </r>
    <r>
      <rPr>
        <sz val="11"/>
        <color theme="1"/>
        <rFont val="Calibri"/>
        <family val="2"/>
      </rPr>
      <t xml:space="preserve">
La Entidad aprende continuamente sobre
los incidentes de seguridad presentados.
</t>
    </r>
  </si>
  <si>
    <t>Información contenida en el formato FT-GT-12-21 Registro de incidentes de seguridad de la información
No se han presentado incidentes de seguridad.</t>
  </si>
  <si>
    <t>Base de conocimiento sobre incidentes de seguridad.</t>
  </si>
  <si>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</si>
  <si>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</si>
  <si>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</si>
  <si>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</si>
  <si>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</si>
  <si>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</si>
  <si>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</si>
  <si>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Información contenida en el formato FT-GTH-13-46 Formato Acuerdo de confidencialidad de funcionario o servidor público
No se han presentado incidentes de seguridad.</t>
  </si>
  <si>
    <t xml:space="preserve">Definir la cadena de custodia de los activos de información.
</t>
  </si>
  <si>
    <t>3.1 INSTRUMENTO DE EVALUACIÓN: Nivel de cumplimiento de acuerdo al ciglo PHVA del modelo de seguridad</t>
  </si>
  <si>
    <t>Respecto al modelo de seguridad</t>
  </si>
  <si>
    <t>Para entidades de orden nacional obligadas</t>
  </si>
  <si>
    <t>Para entidades de orden territorial A</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</si>
  <si>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</si>
  <si>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</si>
  <si>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</si>
  <si>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</si>
  <si>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</si>
  <si>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</si>
  <si>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</si>
  <si>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</si>
  <si>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</si>
  <si>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</si>
  <si>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Calidad</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</si>
  <si>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</si>
  <si>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</si>
  <si>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</si>
  <si>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</si>
  <si>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La entidad debe implementar  el inventario de activos de información, revisado y aprobado por la alta Dirección y revise:</t>
  </si>
  <si>
    <t>P.5</t>
  </si>
  <si>
    <t>1) Que señale bajo algún criterio la importancia del activo</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</si>
  <si>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</si>
  <si>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</si>
  <si>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</si>
  <si>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</si>
  <si>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</si>
  <si>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</si>
  <si>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</si>
  <si>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</si>
  <si>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</si>
  <si>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 xml:space="preserve">se teiene en el mapade riegso de la entidad </t>
  </si>
  <si>
    <t>P.9</t>
  </si>
  <si>
    <t>se estan efectuando capacitacion con l fin de la toma de conciencia de los usuarios con respecto  a la seguridad informatica</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</si>
  <si>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</si>
  <si>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</si>
  <si>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</si>
  <si>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</si>
  <si>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</si>
  <si>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</si>
  <si>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</si>
  <si>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</si>
  <si>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</si>
  <si>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</si>
  <si>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</si>
  <si>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</si>
  <si>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</si>
  <si>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</si>
  <si>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</si>
  <si>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</si>
  <si>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</si>
  <si>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</si>
  <si>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Solicite y evalue el documento con el plan de seguimiento, evaluación, análisis y resultadosdel MSPI, revisado y aprobado por la alta Dirección.</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</si>
  <si>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</si>
  <si>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</si>
  <si>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</si>
  <si>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</si>
  <si>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</si>
  <si>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</si>
  <si>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</si>
  <si>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</si>
  <si>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</si>
  <si>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</si>
  <si>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</si>
  <si>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</si>
  <si>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</si>
  <si>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</si>
  <si>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rPr>
        <sz val="11"/>
        <color theme="1"/>
        <rFont val="Calibri"/>
        <family val="2"/>
      </rP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rPr>
      <t>Tenga en cuenta para la calificación que:</t>
    </r>
    <r>
      <rPr>
        <sz val="11"/>
        <color theme="1"/>
        <rFont val="Calibri"/>
        <family val="2"/>
      </rPr>
      <t xml:space="preserve">
1) Elaboración de planes de mejora es 60
2) Se implementan las acciones correctivas y planes de mejora es 80
</t>
    </r>
  </si>
  <si>
    <t>se tiene de referncia la auditoria externa efetuada en la vigencia 2020 externa dode se acogieron las sugerencias aplicables a la entidad de manera inmediata</t>
  </si>
  <si>
    <t>ID REQUISITO</t>
  </si>
  <si>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</si>
  <si>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</si>
  <si>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</si>
  <si>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</si>
  <si>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</si>
  <si>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</si>
  <si>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</si>
  <si>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</si>
  <si>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</si>
  <si>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</si>
  <si>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</si>
  <si>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</si>
  <si>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</si>
  <si>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</si>
  <si>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</si>
  <si>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</si>
  <si>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</si>
  <si>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</si>
  <si>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Administrativas</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</si>
  <si>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</si>
  <si>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</si>
  <si>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</si>
  <si>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</si>
  <si>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</si>
  <si>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</si>
  <si>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</si>
  <si>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</si>
  <si>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</si>
  <si>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</si>
  <si>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</si>
  <si>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</si>
  <si>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</si>
  <si>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</si>
  <si>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</si>
  <si>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</si>
  <si>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</si>
  <si>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</si>
  <si>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</si>
  <si>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</si>
  <si>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</si>
  <si>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</si>
  <si>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Técnicas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</si>
  <si>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</si>
  <si>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</si>
  <si>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</si>
  <si>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</si>
  <si>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</si>
  <si>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</si>
  <si>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</si>
  <si>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</si>
  <si>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</si>
  <si>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</si>
  <si>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R14</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</si>
  <si>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</si>
  <si>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</si>
  <si>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</si>
  <si>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</si>
  <si>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</si>
  <si>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</si>
  <si>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</si>
  <si>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</si>
  <si>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</si>
  <si>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</si>
  <si>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</si>
  <si>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</si>
  <si>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</si>
  <si>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</si>
  <si>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</si>
  <si>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</si>
  <si>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</si>
  <si>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</si>
  <si>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</si>
  <si>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</si>
  <si>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</si>
  <si>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</si>
  <si>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</si>
  <si>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</si>
  <si>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</si>
  <si>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</si>
  <si>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</si>
  <si>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</si>
  <si>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</si>
  <si>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</si>
  <si>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</si>
  <si>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</si>
  <si>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</si>
  <si>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</si>
  <si>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</si>
  <si>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</si>
  <si>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</si>
  <si>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</si>
  <si>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</si>
  <si>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</si>
  <si>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</si>
  <si>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</si>
  <si>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</si>
  <si>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</si>
  <si>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</si>
  <si>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</si>
  <si>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</si>
  <si>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</si>
  <si>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</si>
  <si>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</si>
  <si>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</si>
  <si>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</si>
  <si>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</si>
  <si>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</si>
  <si>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</si>
  <si>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</si>
  <si>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</si>
  <si>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I.5</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</si>
  <si>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</si>
  <si>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</si>
  <si>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</si>
  <si>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</si>
  <si>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</si>
  <si>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cumplen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</si>
  <si>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</si>
  <si>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</si>
  <si>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</si>
  <si>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</si>
  <si>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</si>
  <si>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</si>
  <si>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</si>
  <si>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</si>
  <si>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</si>
  <si>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</si>
  <si>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</si>
  <si>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</si>
  <si>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</si>
  <si>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</si>
  <si>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</si>
  <si>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</si>
  <si>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rPr>
        <sz val="11"/>
        <color theme="1"/>
        <rFont val="Calibri"/>
        <family val="2"/>
      </rPr>
      <t>Seguridad en la operativa,</t>
    </r>
    <r>
      <rPr>
        <b/>
        <sz val="11"/>
        <color theme="1"/>
        <rFont val="Calibri"/>
        <family val="2"/>
      </rPr>
      <t xml:space="preserve"> </t>
    </r>
    <r>
      <rPr>
        <sz val="11"/>
        <color theme="1"/>
        <rFont val="Calibri"/>
        <family val="2"/>
      </rPr>
      <t>registro de actividad y supervisión.</t>
    </r>
  </si>
  <si>
    <t>R53</t>
  </si>
  <si>
    <t>Cumplimiento de los requisitos legales y contractuales.</t>
  </si>
  <si>
    <t>LIMITE DE MADUREZ GESTIONADO CUANTITATIVAMENTE</t>
  </si>
  <si>
    <t>R55</t>
  </si>
  <si>
    <t>LIMITE DE MADUREZ OPTIMIZADO</t>
  </si>
  <si>
    <t>FTIC-LP-09-15
INSTRUMENTO DE IDENTIFICACIÓN DE LA LINEA BASE DE SEGURIDAD ADMINISTRATIVA Y TÉCNICA
HOJA LEVANTAMIENTO DE INFORMACIÓN</t>
  </si>
  <si>
    <t>FUNCIÓN NIST</t>
  </si>
  <si>
    <t>SUBCATEGORIA NIST</t>
  </si>
  <si>
    <t>CONTROL ANEXO A ISO 27001</t>
  </si>
  <si>
    <t xml:space="preserve">CALIFICACIÓN </t>
  </si>
  <si>
    <t>DE.AE-1, DE.AE-3, DE.AE-4, DE.AE-5</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</si>
  <si>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</si>
  <si>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</si>
  <si>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</si>
  <si>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</si>
  <si>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</si>
  <si>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</si>
  <si>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</si>
  <si>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</si>
  <si>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</si>
  <si>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</si>
  <si>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</si>
  <si>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</si>
  <si>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</si>
  <si>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</si>
  <si>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Las prioridades relacionadas con la misión, objetivos y actividades de la Entidad son establecidas y comunicadas.</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</si>
  <si>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</si>
  <si>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</si>
  <si>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</si>
  <si>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</si>
  <si>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</si>
  <si>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</si>
  <si>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</si>
  <si>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</si>
  <si>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ID.AM-6</t>
  </si>
  <si>
    <t>PR.AT-2</t>
  </si>
  <si>
    <t>PR.AT-3</t>
  </si>
  <si>
    <t>PR.AT-4</t>
  </si>
  <si>
    <t>PR.AT-5</t>
  </si>
  <si>
    <t>DE.DP-1</t>
  </si>
  <si>
    <t>RS.CO-1</t>
  </si>
  <si>
    <t>PR.AC-4</t>
  </si>
  <si>
    <t>RS.CO-3</t>
  </si>
  <si>
    <t>PR.AT-1</t>
  </si>
  <si>
    <t>ID AM-1</t>
  </si>
  <si>
    <t>ID AM-2</t>
  </si>
  <si>
    <t>ID.AM-5</t>
  </si>
  <si>
    <t>PR.DS-1</t>
  </si>
  <si>
    <t>PR.DS-2</t>
  </si>
  <si>
    <t>PR.DS-3</t>
  </si>
  <si>
    <t>PR.IP-6</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</si>
  <si>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</si>
  <si>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</si>
  <si>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</si>
  <si>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</si>
  <si>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</si>
  <si>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</si>
  <si>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</si>
  <si>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</si>
  <si>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</si>
  <si>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</si>
  <si>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</si>
  <si>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</si>
  <si>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</si>
  <si>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</si>
  <si>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</si>
  <si>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</si>
  <si>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</si>
  <si>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</si>
  <si>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</si>
  <si>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</si>
  <si>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</si>
  <si>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</si>
  <si>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</si>
  <si>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</si>
  <si>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</si>
  <si>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</si>
  <si>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Fecha Aprobación: 29/12/2023</t>
  </si>
  <si>
    <t>PÁGINA: 1 de 9</t>
  </si>
  <si>
    <t xml:space="preserve">
INSTRUMENTO DE IDENTIFICACIÓN DE LA LINEA BASE DE SEGURIDAD
HOJA PORTADA</t>
  </si>
  <si>
    <t>CÓDIGO: DOC-GT-12-03</t>
  </si>
  <si>
    <t>VERSIÓN: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</si>
</sst>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color theme="1"/>
      <name val="Calibri"/>
      <scheme val="minor"/>
    </font>
    <font>
      <sz val="11"/>
      <color rgb="FFFF0000"/>
      <name val="Calibri"/>
      <family val="2"/>
    </font>
    <font>
      <sz val="11"/>
      <color theme="1"/>
      <name val="Calibri"/>
      <family val="2"/>
    </font>
    <font>
      <sz val="11"/>
      <name val="Calibri"/>
      <family val="2"/>
    </font>
    <font>
      <b/>
      <sz val="14"/>
      <color theme="0"/>
      <name val="Calibri"/>
      <family val="2"/>
    </font>
    <font>
      <b/>
      <sz val="14"/>
      <color theme="1"/>
      <name val="Calibri"/>
      <family val="2"/>
    </font>
    <font>
      <sz val="10"/>
      <color theme="1"/>
      <name val="Calibri"/>
      <family val="2"/>
    </font>
    <font>
      <b/>
      <sz val="16"/>
      <color rgb="FF8F45C7"/>
      <name val="Calibri"/>
      <family val="2"/>
    </font>
    <font>
      <b/>
      <sz val="11"/>
      <color theme="0"/>
      <name val="Calibri"/>
      <family val="2"/>
    </font>
    <font>
      <b/>
      <sz val="12"/>
      <color theme="0"/>
      <name val="Calibri"/>
      <family val="2"/>
    </font>
    <font>
      <b/>
      <sz val="10"/>
      <color theme="1"/>
      <name val="Calibri"/>
      <family val="2"/>
    </font>
    <font>
      <sz val="9"/>
      <color theme="1"/>
      <name val="Calibri"/>
      <family val="2"/>
    </font>
    <font>
      <b/>
      <i/>
      <sz val="10"/>
      <color theme="1"/>
      <name val="Arial"/>
      <family val="2"/>
    </font>
    <font>
      <b/>
      <sz val="10"/>
      <color theme="1"/>
      <name val="Arial"/>
      <family val="2"/>
    </font>
    <font>
      <b/>
      <sz val="16"/>
      <color theme="0"/>
      <name val="Calibri"/>
      <family val="2"/>
    </font>
    <font>
      <b/>
      <sz val="16"/>
      <color theme="1"/>
      <name val="Calibri"/>
      <family val="2"/>
    </font>
    <font>
      <sz val="14"/>
      <color theme="1"/>
      <name val="Calibri"/>
      <family val="2"/>
    </font>
    <font>
      <sz val="11"/>
      <color theme="1"/>
      <name val="Calibri"/>
      <family val="2"/>
      <scheme val="minor"/>
    </font>
    <font>
      <sz val="16"/>
      <color theme="1"/>
      <name val="Calibri"/>
      <family val="2"/>
    </font>
    <font>
      <sz val="10"/>
      <color theme="0"/>
      <name val="Calibri"/>
      <family val="2"/>
    </font>
    <font>
      <b/>
      <sz val="10"/>
      <color theme="0"/>
      <name val="Calibri"/>
      <family val="2"/>
    </font>
    <font>
      <b/>
      <sz val="11"/>
      <color theme="1"/>
      <name val="Calibri"/>
      <family val="2"/>
    </font>
    <font>
      <sz val="16"/>
      <color theme="0"/>
      <name val="Calibri"/>
      <family val="2"/>
    </font>
    <font>
      <sz val="10"/>
      <color theme="1"/>
      <name val="Arial"/>
      <family val="2"/>
    </font>
    <font>
      <sz val="11"/>
      <color theme="0"/>
      <name val="Calibri"/>
      <family val="2"/>
    </font>
    <font>
      <sz val="18"/>
      <color theme="1"/>
      <name val="Calibri"/>
      <family val="2"/>
    </font>
    <font>
      <u/>
      <sz val="11"/>
      <color theme="10"/>
      <name val="Calibri"/>
      <family val="2"/>
    </font>
    <font>
      <b/>
      <sz val="12"/>
      <color theme="1"/>
      <name val="Calibri"/>
      <family val="2"/>
    </font>
    <font>
      <b/>
      <sz val="9"/>
      <color theme="1"/>
      <name val="Calibri"/>
      <family val="2"/>
    </font>
    <font>
      <u/>
      <sz val="11"/>
      <color theme="10"/>
      <name val="Calibri"/>
      <family val="2"/>
    </font>
    <font>
      <u/>
      <sz val="11"/>
      <color theme="10"/>
      <name val="Calibri"/>
      <family val="2"/>
    </font>
    <font>
      <sz val="12"/>
      <color theme="1"/>
      <name val="Calibri"/>
      <family val="2"/>
    </font>
    <font>
      <sz val="12"/>
      <color rgb="FF000000"/>
      <name val="Calibri"/>
      <family val="2"/>
    </font>
    <font>
      <b/>
      <sz val="11"/>
      <color theme="1"/>
      <name val="Calibri"/>
      <family val="2"/>
      <scheme val="minor"/>
    </font>
    <font>
      <b/>
      <sz val="18"/>
      <color theme="1"/>
      <name val="Calibri"/>
      <family val="2"/>
    </font>
    <font>
      <b/>
      <sz val="12"/>
      <color rgb="FFFFFFFF"/>
      <name val="Calibri"/>
      <family val="2"/>
    </font>
    <font>
      <b/>
      <sz val="9"/>
      <color theme="0"/>
      <name val="Calibri"/>
      <family val="2"/>
    </font>
    <font>
      <b/>
      <sz val="10"/>
      <color theme="0"/>
      <name val="Open Sans"/>
    </font>
    <font>
      <b/>
      <sz val="11"/>
      <color rgb="FFFF0000"/>
      <name val="Calibri"/>
      <family val="2"/>
    </font>
    <font>
      <sz val="14"/>
      <color rgb="FFFF0000"/>
      <name val="Calibri"/>
      <family val="2"/>
    </font>
    <font>
      <u/>
      <sz val="9"/>
      <color theme="1"/>
      <name val="Calibri"/>
      <family val="2"/>
    </font>
    <font>
      <sz val="8"/>
      <color theme="1"/>
      <name val="Calibri"/>
      <family val="2"/>
    </font>
    <font>
      <b/>
      <sz val="8"/>
      <color theme="1"/>
      <name val="Tahoma"/>
      <family val="2"/>
    </font>
    <font>
      <b/>
      <sz val="11"/>
      <color rgb="FFFFFFFF"/>
      <name val="Calibri"/>
      <family val="2"/>
    </font>
    <font>
      <u/>
      <sz val="11"/>
      <color theme="1"/>
      <name val="Calibri"/>
      <family val="2"/>
    </font>
    <font>
      <b/>
      <i/>
      <sz val="16"/>
      <color theme="0"/>
      <name val="Calibri"/>
      <family val="2"/>
    </font>
    <font>
      <b/>
      <sz val="20"/>
      <color theme="0"/>
      <name val="Calibri"/>
      <family val="2"/>
    </font>
    <font>
      <b/>
      <sz val="20"/>
      <color theme="1"/>
      <name val="Calibri"/>
      <family val="2"/>
    </font>
    <font>
      <sz val="11"/>
      <color rgb="FF000000"/>
      <name val="Calibri"/>
      <family val="2"/>
    </font>
    <font>
      <b/>
      <sz val="11"/>
      <color rgb="FFFFFF00"/>
      <name val="Calibri"/>
      <family val="2"/>
    </font>
    <font>
      <sz val="11"/>
      <color rgb="FFFFFFFF"/>
      <name val="Calibri"/>
      <family val="2"/>
    </font>
    <font>
      <b/>
      <i/>
      <sz val="11"/>
      <color theme="0"/>
      <name val="Calibri"/>
      <family val="2"/>
    </font>
    <font>
      <sz val="10"/>
      <color rgb="FFFF0000"/>
      <name val="Calibri"/>
      <family val="2"/>
    </font>
    <font>
      <u/>
      <sz val="9"/>
      <color rgb="FF1155CC"/>
      <name val="Calibri"/>
      <family val="2"/>
    </font>
    <font>
      <u/>
      <sz val="11"/>
      <color rgb="FF1155CC"/>
      <name val="Calibri"/>
      <family val="2"/>
    </font>
    <font>
      <sz val="11"/>
      <color rgb="FFC27BA0"/>
      <name val="Calibri"/>
      <family val="2"/>
    </font>
    <font>
      <sz val="11"/>
      <color theme="1"/>
      <name val="Calibri"/>
      <family val="2"/>
    </font>
    <font>
      <sz val="16"/>
      <color theme="1"/>
      <name val="Arial"/>
      <family val="2"/>
    </font>
    <font>
      <sz val="11"/>
      <name val="Calibri"/>
      <family val="2"/>
    </font>
  </fonts>
  <fills count="32">
    <fill>
      <patternFill patternType="none"/>
    </fill>
    <fill>
      <patternFill patternType="gray125"/>
    </fill>
    <fill>
      <patternFill patternType="solid">
        <fgColor rgb="FF8F45C7"/>
        <bgColor rgb="FF8F45C7"/>
      </patternFill>
    </fill>
    <fill>
      <patternFill patternType="solid">
        <fgColor rgb="FFFFFFCC"/>
        <bgColor rgb="FFFFFFCC"/>
      </patternFill>
    </fill>
    <fill>
      <patternFill patternType="solid">
        <fgColor theme="0"/>
        <bgColor theme="0"/>
      </patternFill>
    </fill>
    <fill>
      <patternFill patternType="solid">
        <fgColor rgb="FFC8C8C8"/>
        <bgColor rgb="FFC8C8C8"/>
      </patternFill>
    </fill>
    <fill>
      <patternFill patternType="solid">
        <fgColor rgb="FF2E75B5"/>
        <bgColor rgb="FF2E75B5"/>
      </patternFill>
    </fill>
    <fill>
      <patternFill patternType="solid">
        <fgColor theme="4"/>
        <bgColor theme="4"/>
      </patternFill>
    </fill>
    <fill>
      <patternFill patternType="solid">
        <fgColor rgb="FF0099CC"/>
        <bgColor rgb="FF0099CC"/>
      </patternFill>
    </fill>
    <fill>
      <patternFill patternType="solid">
        <fgColor theme="9"/>
        <bgColor theme="9"/>
      </patternFill>
    </fill>
    <fill>
      <patternFill patternType="solid">
        <fgColor theme="5"/>
        <bgColor theme="5"/>
      </patternFill>
    </fill>
    <fill>
      <patternFill patternType="solid">
        <fgColor rgb="FFC00000"/>
        <bgColor rgb="FFC00000"/>
      </patternFill>
    </fill>
    <fill>
      <patternFill patternType="solid">
        <fgColor rgb="FF002060"/>
        <bgColor rgb="FF002060"/>
      </patternFill>
    </fill>
    <fill>
      <patternFill patternType="solid">
        <fgColor rgb="FFD9E2F3"/>
        <bgColor rgb="FFD9E2F3"/>
      </patternFill>
    </fill>
    <fill>
      <patternFill patternType="solid">
        <fgColor rgb="FF9A00D0"/>
        <bgColor rgb="FF9A00D0"/>
      </patternFill>
    </fill>
    <fill>
      <patternFill patternType="solid">
        <fgColor rgb="FFCC66FF"/>
        <bgColor rgb="FFCC66FF"/>
      </patternFill>
    </fill>
    <fill>
      <patternFill patternType="solid">
        <fgColor rgb="FFBFBFBF"/>
        <bgColor rgb="FFBFBFBF"/>
      </patternFill>
    </fill>
    <fill>
      <patternFill patternType="solid">
        <fgColor rgb="FFF4B083"/>
        <bgColor rgb="FFF4B083"/>
      </patternFill>
    </fill>
    <fill>
      <patternFill patternType="solid">
        <fgColor rgb="FFFFD965"/>
        <bgColor rgb="FFFFD965"/>
      </patternFill>
    </fill>
    <fill>
      <patternFill patternType="solid">
        <fgColor rgb="FF7030A0"/>
        <bgColor rgb="FF7030A0"/>
      </patternFill>
    </fill>
    <fill>
      <patternFill patternType="solid">
        <fgColor rgb="FFA40C0C"/>
        <bgColor rgb="FFA40C0C"/>
      </patternFill>
    </fill>
    <fill>
      <patternFill patternType="solid">
        <fgColor rgb="FFFFFFFF"/>
        <bgColor rgb="FFFFFFFF"/>
      </patternFill>
    </fill>
    <fill>
      <patternFill patternType="solid">
        <fgColor rgb="FFFFFF00"/>
        <bgColor rgb="FFFFFF00"/>
      </patternFill>
    </fill>
    <fill>
      <patternFill patternType="solid">
        <fgColor rgb="FFFBE4D5"/>
        <bgColor rgb="FFFBE4D5"/>
      </patternFill>
    </fill>
    <fill>
      <patternFill patternType="solid">
        <fgColor rgb="FFD8D8D8"/>
        <bgColor rgb="FFD8D8D8"/>
      </patternFill>
    </fill>
    <fill>
      <patternFill patternType="solid">
        <fgColor rgb="FF00B0F0"/>
        <bgColor rgb="FF00B0F0"/>
      </patternFill>
    </fill>
    <fill>
      <patternFill patternType="solid">
        <fgColor rgb="FF0070C0"/>
        <bgColor rgb="FF0070C0"/>
      </patternFill>
    </fill>
    <fill>
      <patternFill patternType="solid">
        <fgColor rgb="FF92D050"/>
        <bgColor rgb="FF92D050"/>
      </patternFill>
    </fill>
    <fill>
      <patternFill patternType="solid">
        <fgColor theme="7"/>
        <bgColor theme="7"/>
      </patternFill>
    </fill>
    <fill>
      <patternFill patternType="solid">
        <fgColor rgb="FFFEF2CB"/>
        <bgColor rgb="FFFEF2CB"/>
      </patternFill>
    </fill>
    <fill>
      <patternFill patternType="solid">
        <fgColor rgb="FFFFC000"/>
        <bgColor rgb="FFFFC000"/>
      </patternFill>
    </fill>
    <fill>
      <patternFill patternType="solid">
        <fgColor rgb="FFFFFFFF"/>
        <bgColor indexed="64"/>
      </patternFill>
    </fill>
  </fills>
  <borders count="12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diagonal/>
    </border>
    <border>
      <left/>
      <right/>
      <top/>
      <bottom/>
      <diagonal/>
    </border>
    <border>
      <left/>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top/>
      <bottom/>
      <diagonal/>
    </border>
    <border>
      <left style="thin">
        <color rgb="FF000000"/>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style="medium">
        <color rgb="FF000000"/>
      </right>
      <top style="medium">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style="thin">
        <color rgb="FF999999"/>
      </left>
      <right style="thin">
        <color rgb="FF999999"/>
      </right>
      <top/>
      <bottom style="thin">
        <color rgb="FF999999"/>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5">
    <xf numFmtId="0" fontId="0" fillId="0" borderId="0" xfId="0" applyFont="1" applyAlignment="1"/>
    <xf numFmtId="0" fontId="1" fillId="0" borderId="0" xfId="0" applyFont="1"/>
    <xf numFmtId="0" fontId="2" fillId="0" borderId="0" xfId="0" applyFont="1"/>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6" fillId="0" borderId="30" xfId="0" applyFont="1" applyBorder="1" applyAlignment="1">
      <alignment horizontal="center" vertical="center"/>
    </xf>
    <xf numFmtId="0" fontId="6" fillId="4" borderId="28" xfId="0" applyFont="1" applyFill="1" applyBorder="1" applyAlignment="1">
      <alignment horizontal="center" vertical="center"/>
    </xf>
    <xf numFmtId="0" fontId="6" fillId="0" borderId="12" xfId="0" applyFont="1" applyBorder="1" applyAlignment="1">
      <alignment horizontal="center" vertical="center"/>
    </xf>
    <xf numFmtId="0" fontId="10" fillId="0" borderId="28" xfId="0" applyFont="1" applyBorder="1" applyAlignment="1">
      <alignment horizontal="center" vertical="center"/>
    </xf>
    <xf numFmtId="1" fontId="6" fillId="4" borderId="28" xfId="0" applyNumberFormat="1" applyFont="1" applyFill="1" applyBorder="1" applyAlignment="1">
      <alignment horizontal="center" vertical="center"/>
    </xf>
    <xf numFmtId="0" fontId="6" fillId="0" borderId="31" xfId="0" applyFont="1" applyBorder="1" applyAlignment="1">
      <alignment horizontal="center" vertical="center"/>
    </xf>
    <xf numFmtId="0" fontId="6" fillId="4" borderId="35" xfId="0" applyFont="1" applyFill="1" applyBorder="1" applyAlignment="1">
      <alignment horizontal="center" vertical="center"/>
    </xf>
    <xf numFmtId="3" fontId="13" fillId="5" borderId="37" xfId="0" applyNumberFormat="1" applyFont="1" applyFill="1" applyBorder="1" applyAlignment="1">
      <alignment horizontal="center" vertical="center"/>
    </xf>
    <xf numFmtId="0" fontId="13" fillId="5" borderId="38" xfId="0" applyFont="1" applyFill="1" applyBorder="1" applyAlignment="1">
      <alignment horizontal="center" vertical="center"/>
    </xf>
    <xf numFmtId="0" fontId="2" fillId="4" borderId="39" xfId="0" applyFont="1" applyFill="1" applyBorder="1"/>
    <xf numFmtId="9" fontId="14" fillId="4" borderId="39" xfId="0" applyNumberFormat="1" applyFont="1" applyFill="1" applyBorder="1" applyAlignment="1">
      <alignment vertical="center" wrapText="1"/>
    </xf>
    <xf numFmtId="0" fontId="15" fillId="3" borderId="28" xfId="0" applyFont="1" applyFill="1" applyBorder="1" applyAlignment="1">
      <alignment horizontal="center" vertical="center" wrapText="1"/>
    </xf>
    <xf numFmtId="9" fontId="16" fillId="0" borderId="11" xfId="0" applyNumberFormat="1" applyFont="1" applyBorder="1" applyAlignment="1">
      <alignment horizontal="center"/>
    </xf>
    <xf numFmtId="9" fontId="15" fillId="3" borderId="44" xfId="0" applyNumberFormat="1" applyFont="1" applyFill="1" applyBorder="1" applyAlignment="1">
      <alignment horizontal="center" vertical="center" wrapText="1"/>
    </xf>
    <xf numFmtId="0" fontId="17" fillId="0" borderId="0" xfId="0" applyFont="1"/>
    <xf numFmtId="0" fontId="7" fillId="0" borderId="0" xfId="0" applyFont="1" applyAlignment="1">
      <alignment horizontal="center"/>
    </xf>
    <xf numFmtId="0" fontId="18" fillId="0" borderId="0" xfId="0" applyFont="1" applyAlignment="1">
      <alignment horizontal="center"/>
    </xf>
    <xf numFmtId="0" fontId="16" fillId="0" borderId="0" xfId="0" applyFont="1" applyAlignment="1">
      <alignment horizontal="center" vertical="center" wrapText="1"/>
    </xf>
    <xf numFmtId="0" fontId="16" fillId="0" borderId="28" xfId="0" applyFont="1" applyBorder="1" applyAlignment="1">
      <alignment horizontal="center"/>
    </xf>
    <xf numFmtId="9" fontId="16" fillId="0" borderId="28" xfId="0" applyNumberFormat="1" applyFont="1" applyBorder="1" applyAlignment="1">
      <alignment horizontal="center"/>
    </xf>
    <xf numFmtId="0" fontId="8" fillId="2" borderId="56" xfId="0" applyFont="1" applyFill="1" applyBorder="1" applyAlignment="1">
      <alignment horizontal="center"/>
    </xf>
    <xf numFmtId="0" fontId="8" fillId="2" borderId="57" xfId="0" applyFont="1" applyFill="1" applyBorder="1" applyAlignment="1">
      <alignment horizontal="center"/>
    </xf>
    <xf numFmtId="0" fontId="2" fillId="0" borderId="58" xfId="0" applyFont="1" applyBorder="1" applyAlignment="1">
      <alignment horizontal="left"/>
    </xf>
    <xf numFmtId="0" fontId="2" fillId="0" borderId="59" xfId="0" applyFont="1" applyBorder="1"/>
    <xf numFmtId="0" fontId="2" fillId="0" borderId="60" xfId="0" applyFont="1" applyBorder="1" applyAlignment="1">
      <alignment horizontal="left"/>
    </xf>
    <xf numFmtId="0" fontId="2" fillId="0" borderId="61" xfId="0" applyFont="1" applyBorder="1" applyAlignment="1">
      <alignment horizontal="left"/>
    </xf>
    <xf numFmtId="0" fontId="8" fillId="2" borderId="56" xfId="0" applyFont="1" applyFill="1" applyBorder="1" applyAlignment="1">
      <alignment horizontal="left"/>
    </xf>
    <xf numFmtId="0" fontId="2" fillId="0" borderId="44" xfId="0" applyFont="1" applyBorder="1"/>
    <xf numFmtId="0" fontId="8" fillId="0" borderId="0" xfId="0" applyFont="1" applyAlignment="1">
      <alignment horizontal="left"/>
    </xf>
    <xf numFmtId="4" fontId="8" fillId="0" borderId="0" xfId="0" applyNumberFormat="1" applyFont="1"/>
    <xf numFmtId="0" fontId="8" fillId="0" borderId="0" xfId="0" applyFont="1"/>
    <xf numFmtId="0" fontId="2" fillId="0" borderId="0" xfId="0" applyFont="1" applyAlignment="1">
      <alignment horizontal="left"/>
    </xf>
    <xf numFmtId="1" fontId="2" fillId="0" borderId="0" xfId="0" applyNumberFormat="1" applyFont="1"/>
    <xf numFmtId="0" fontId="21" fillId="13" borderId="28" xfId="0" applyFont="1" applyFill="1" applyBorder="1"/>
    <xf numFmtId="0" fontId="2" fillId="0" borderId="28" xfId="0" applyFont="1" applyBorder="1" applyAlignment="1">
      <alignment horizontal="center" vertical="center"/>
    </xf>
    <xf numFmtId="1" fontId="2" fillId="0" borderId="28" xfId="0" applyNumberFormat="1" applyFont="1" applyBorder="1" applyAlignment="1">
      <alignment horizontal="center" vertical="center"/>
    </xf>
    <xf numFmtId="0" fontId="23" fillId="0" borderId="0" xfId="0" applyFont="1"/>
    <xf numFmtId="0" fontId="23" fillId="0" borderId="0" xfId="0" applyFont="1" applyAlignment="1">
      <alignment vertical="center"/>
    </xf>
    <xf numFmtId="0" fontId="6" fillId="15" borderId="65" xfId="0" applyFont="1" applyFill="1" applyBorder="1" applyAlignment="1">
      <alignment horizontal="center" vertical="center"/>
    </xf>
    <xf numFmtId="0" fontId="6" fillId="15" borderId="66" xfId="0" applyFont="1" applyFill="1" applyBorder="1" applyAlignment="1">
      <alignment horizontal="center" vertical="center"/>
    </xf>
    <xf numFmtId="0" fontId="6" fillId="15" borderId="67"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0" xfId="0" applyFont="1" applyBorder="1" applyAlignment="1">
      <alignment horizontal="left" vertical="center" wrapText="1"/>
    </xf>
    <xf numFmtId="1" fontId="6" fillId="0" borderId="56" xfId="0" applyNumberFormat="1" applyFont="1" applyBorder="1" applyAlignment="1">
      <alignment horizontal="center" vertical="center" wrapText="1"/>
    </xf>
    <xf numFmtId="0" fontId="6" fillId="0" borderId="3" xfId="0" applyFont="1" applyBorder="1" applyAlignment="1">
      <alignment horizontal="center" vertical="center" wrapText="1"/>
    </xf>
    <xf numFmtId="1" fontId="6" fillId="0" borderId="58" xfId="0"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Alignment="1">
      <alignment vertical="center"/>
    </xf>
    <xf numFmtId="0" fontId="24" fillId="0" borderId="0" xfId="0" applyFont="1"/>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center"/>
    </xf>
    <xf numFmtId="0" fontId="28" fillId="0" borderId="28" xfId="0" applyFont="1" applyBorder="1" applyAlignment="1">
      <alignment vertical="center" wrapText="1"/>
    </xf>
    <xf numFmtId="0" fontId="2" fillId="0" borderId="12" xfId="0" applyFont="1" applyBorder="1" applyAlignment="1">
      <alignment horizontal="left" vertical="center" wrapText="1"/>
    </xf>
    <xf numFmtId="0" fontId="11" fillId="0" borderId="28" xfId="0" applyFont="1" applyBorder="1" applyAlignment="1">
      <alignment vertical="center" wrapText="1"/>
    </xf>
    <xf numFmtId="0" fontId="2" fillId="0" borderId="28" xfId="0" applyFont="1" applyBorder="1" applyAlignment="1">
      <alignment horizontal="left" vertical="center" wrapText="1"/>
    </xf>
    <xf numFmtId="0" fontId="29" fillId="0" borderId="28" xfId="0" applyFont="1" applyBorder="1" applyAlignment="1">
      <alignment horizontal="left" vertical="center" wrapText="1"/>
    </xf>
    <xf numFmtId="0" fontId="2" fillId="0" borderId="28" xfId="0" applyFont="1" applyBorder="1" applyAlignment="1">
      <alignment horizontal="center" vertical="center" wrapText="1"/>
    </xf>
    <xf numFmtId="0" fontId="30" fillId="0" borderId="28" xfId="0" applyFont="1" applyBorder="1" applyAlignment="1">
      <alignment vertical="center" wrapText="1"/>
    </xf>
    <xf numFmtId="0" fontId="21" fillId="16" borderId="28" xfId="0" applyFont="1" applyFill="1" applyBorder="1" applyAlignment="1">
      <alignment horizontal="center" vertical="center" wrapText="1"/>
    </xf>
    <xf numFmtId="9" fontId="2" fillId="0" borderId="28" xfId="0" applyNumberFormat="1" applyFont="1" applyBorder="1" applyAlignment="1">
      <alignment horizontal="center"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73" xfId="0" applyFont="1" applyBorder="1"/>
    <xf numFmtId="0" fontId="2" fillId="0" borderId="74" xfId="0" applyFont="1" applyBorder="1"/>
    <xf numFmtId="0" fontId="2" fillId="0" borderId="75" xfId="0" applyFont="1" applyBorder="1"/>
    <xf numFmtId="0" fontId="8" fillId="2" borderId="8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7" xfId="0" applyFont="1" applyFill="1" applyBorder="1" applyAlignment="1">
      <alignment horizontal="center" vertical="center"/>
    </xf>
    <xf numFmtId="0" fontId="31" fillId="0" borderId="0" xfId="0" applyFont="1" applyAlignment="1">
      <alignment vertical="center"/>
    </xf>
    <xf numFmtId="0" fontId="31" fillId="0" borderId="8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28" xfId="0" applyFont="1" applyBorder="1" applyAlignment="1">
      <alignment horizontal="center" vertical="center"/>
    </xf>
    <xf numFmtId="0" fontId="31" fillId="0" borderId="74" xfId="0" applyFont="1" applyBorder="1" applyAlignment="1">
      <alignment horizontal="center" vertical="center" wrapText="1"/>
    </xf>
    <xf numFmtId="0" fontId="31" fillId="0" borderId="45"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28"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8" xfId="0" applyFont="1" applyBorder="1" applyAlignment="1">
      <alignment vertical="center" wrapText="1"/>
    </xf>
    <xf numFmtId="0" fontId="31" fillId="0" borderId="59" xfId="0" applyFont="1" applyBorder="1" applyAlignment="1">
      <alignment horizontal="center" vertical="center" wrapText="1"/>
    </xf>
    <xf numFmtId="0" fontId="31" fillId="0" borderId="42" xfId="0" applyFont="1" applyBorder="1" applyAlignment="1">
      <alignment vertical="center"/>
    </xf>
    <xf numFmtId="0" fontId="31" fillId="0" borderId="27" xfId="0" applyFont="1" applyBorder="1" applyAlignment="1">
      <alignment vertical="center"/>
    </xf>
    <xf numFmtId="0" fontId="31" fillId="18" borderId="92" xfId="0" applyFont="1" applyFill="1" applyBorder="1" applyAlignment="1">
      <alignment vertical="center"/>
    </xf>
    <xf numFmtId="0" fontId="32" fillId="0" borderId="28"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91" xfId="0" applyFont="1" applyBorder="1" applyAlignment="1">
      <alignment vertical="center" wrapText="1"/>
    </xf>
    <xf numFmtId="0" fontId="31" fillId="0" borderId="44" xfId="0" applyFont="1" applyBorder="1" applyAlignment="1">
      <alignment horizontal="center" vertical="center" wrapText="1"/>
    </xf>
    <xf numFmtId="0" fontId="33" fillId="0" borderId="0" xfId="0" applyFont="1"/>
    <xf numFmtId="0" fontId="2" fillId="0" borderId="0" xfId="0" applyFont="1" applyAlignment="1">
      <alignment vertical="center" wrapText="1"/>
    </xf>
    <xf numFmtId="0" fontId="4" fillId="19" borderId="35" xfId="0" applyFont="1" applyFill="1" applyBorder="1" applyAlignment="1">
      <alignment horizontal="center" vertical="center" wrapText="1"/>
    </xf>
    <xf numFmtId="0" fontId="4" fillId="19" borderId="35" xfId="0" applyFont="1" applyFill="1" applyBorder="1" applyAlignment="1">
      <alignment vertical="center" wrapText="1"/>
    </xf>
    <xf numFmtId="0" fontId="4" fillId="20" borderId="35" xfId="0" applyFont="1" applyFill="1" applyBorder="1" applyAlignment="1">
      <alignment horizontal="center" vertical="center" wrapText="1"/>
    </xf>
    <xf numFmtId="0" fontId="4" fillId="19" borderId="35" xfId="0" applyFont="1" applyFill="1" applyBorder="1" applyAlignment="1">
      <alignment horizontal="center" vertical="center"/>
    </xf>
    <xf numFmtId="0" fontId="16" fillId="0" borderId="0" xfId="0" applyFont="1"/>
    <xf numFmtId="0" fontId="35" fillId="2" borderId="94" xfId="0" applyFont="1" applyFill="1" applyBorder="1" applyAlignment="1">
      <alignment horizontal="left" vertical="center"/>
    </xf>
    <xf numFmtId="0" fontId="20" fillId="2" borderId="94" xfId="0" applyFont="1" applyFill="1" applyBorder="1" applyAlignment="1">
      <alignment vertical="center" wrapText="1"/>
    </xf>
    <xf numFmtId="0" fontId="20" fillId="2" borderId="94" xfId="0" applyFont="1" applyFill="1" applyBorder="1" applyAlignment="1">
      <alignment horizontal="center" vertical="center" wrapText="1"/>
    </xf>
    <xf numFmtId="0" fontId="36" fillId="2" borderId="94" xfId="0" applyFont="1" applyFill="1" applyBorder="1" applyAlignment="1">
      <alignment vertical="center" wrapText="1"/>
    </xf>
    <xf numFmtId="0" fontId="37" fillId="2" borderId="94" xfId="0" applyFont="1" applyFill="1" applyBorder="1" applyAlignment="1">
      <alignment vertical="top" wrapText="1"/>
    </xf>
    <xf numFmtId="0" fontId="21" fillId="16" borderId="95" xfId="0" applyFont="1" applyFill="1" applyBorder="1" applyAlignment="1">
      <alignment horizontal="center" vertical="center" wrapText="1"/>
    </xf>
    <xf numFmtId="0" fontId="21" fillId="16" borderId="95" xfId="0" applyFont="1" applyFill="1" applyBorder="1" applyAlignment="1">
      <alignment vertical="center" wrapText="1"/>
    </xf>
    <xf numFmtId="0" fontId="28" fillId="16" borderId="39" xfId="0" applyFont="1" applyFill="1" applyBorder="1" applyAlignment="1">
      <alignment vertical="center" wrapText="1"/>
    </xf>
    <xf numFmtId="0" fontId="38" fillId="16" borderId="28" xfId="0" applyFont="1" applyFill="1" applyBorder="1" applyAlignment="1">
      <alignment horizontal="center" vertical="center" wrapText="1"/>
    </xf>
    <xf numFmtId="0" fontId="21" fillId="16" borderId="95" xfId="0" applyFont="1" applyFill="1" applyBorder="1"/>
    <xf numFmtId="0" fontId="21" fillId="0" borderId="0" xfId="0" applyFont="1"/>
    <xf numFmtId="0" fontId="2" fillId="0" borderId="28" xfId="0" applyFont="1" applyBorder="1" applyAlignment="1">
      <alignment vertical="center" wrapText="1"/>
    </xf>
    <xf numFmtId="0" fontId="39" fillId="0" borderId="28" xfId="0" applyFont="1" applyBorder="1"/>
    <xf numFmtId="0" fontId="37" fillId="2" borderId="94" xfId="0" applyFont="1" applyFill="1" applyBorder="1" applyAlignment="1">
      <alignment vertical="center" wrapText="1"/>
    </xf>
    <xf numFmtId="0" fontId="28" fillId="16" borderId="95" xfId="0" applyFont="1" applyFill="1" applyBorder="1" applyAlignment="1">
      <alignment vertical="center" wrapText="1"/>
    </xf>
    <xf numFmtId="0" fontId="21" fillId="0" borderId="0" xfId="0" applyFont="1" applyAlignment="1">
      <alignment horizontal="center" vertical="center"/>
    </xf>
    <xf numFmtId="0" fontId="21" fillId="0" borderId="28" xfId="0" applyFont="1" applyBorder="1" applyAlignment="1">
      <alignment horizontal="center" vertical="center" wrapText="1"/>
    </xf>
    <xf numFmtId="0" fontId="21" fillId="0" borderId="28" xfId="0" applyFont="1" applyBorder="1" applyAlignment="1">
      <alignment vertical="center" wrapText="1"/>
    </xf>
    <xf numFmtId="0" fontId="38" fillId="0" borderId="28" xfId="0" applyFont="1" applyBorder="1" applyAlignment="1">
      <alignment horizontal="center" vertical="center" wrapText="1"/>
    </xf>
    <xf numFmtId="0" fontId="21" fillId="0" borderId="28" xfId="0" applyFont="1" applyBorder="1" applyAlignment="1">
      <alignment horizontal="left" vertical="center" wrapText="1"/>
    </xf>
    <xf numFmtId="0" fontId="40" fillId="0" borderId="28" xfId="0" applyFont="1" applyBorder="1" applyAlignment="1">
      <alignment vertical="center" wrapText="1"/>
    </xf>
    <xf numFmtId="0" fontId="41" fillId="0" borderId="28" xfId="0" applyFont="1" applyBorder="1" applyAlignment="1">
      <alignment horizontal="center" vertical="center" wrapText="1"/>
    </xf>
    <xf numFmtId="0" fontId="31" fillId="21" borderId="28" xfId="0" applyFont="1" applyFill="1" applyBorder="1" applyAlignment="1">
      <alignment vertical="center" wrapText="1"/>
    </xf>
    <xf numFmtId="0" fontId="31" fillId="21" borderId="28" xfId="0" applyFont="1" applyFill="1" applyBorder="1" applyAlignment="1">
      <alignment horizontal="center" vertical="center" wrapText="1"/>
    </xf>
    <xf numFmtId="0" fontId="41" fillId="0" borderId="28" xfId="0" applyFont="1" applyBorder="1" applyAlignment="1">
      <alignment vertical="center" wrapText="1"/>
    </xf>
    <xf numFmtId="0" fontId="9" fillId="2" borderId="94" xfId="0" applyFont="1" applyFill="1" applyBorder="1" applyAlignment="1">
      <alignment horizontal="left" vertical="center"/>
    </xf>
    <xf numFmtId="0" fontId="2" fillId="16" borderId="95" xfId="0" applyFont="1" applyFill="1" applyBorder="1" applyAlignment="1">
      <alignment horizontal="center" vertical="center" wrapText="1"/>
    </xf>
    <xf numFmtId="0" fontId="11" fillId="16" borderId="95" xfId="0" applyFont="1" applyFill="1" applyBorder="1" applyAlignment="1">
      <alignment vertical="center" wrapText="1"/>
    </xf>
    <xf numFmtId="0" fontId="2" fillId="16" borderId="95" xfId="0" applyFont="1" applyFill="1" applyBorder="1" applyAlignment="1">
      <alignment vertical="center" wrapText="1"/>
    </xf>
    <xf numFmtId="0" fontId="38" fillId="16" borderId="95" xfId="0" applyFont="1" applyFill="1" applyBorder="1" applyAlignment="1">
      <alignment horizontal="center" vertical="center" wrapText="1"/>
    </xf>
    <xf numFmtId="0" fontId="17" fillId="21" borderId="0" xfId="0" applyFont="1" applyFill="1"/>
    <xf numFmtId="0" fontId="21" fillId="21" borderId="28" xfId="0" applyFont="1" applyFill="1" applyBorder="1" applyAlignment="1">
      <alignment horizontal="center" vertical="center" wrapText="1"/>
    </xf>
    <xf numFmtId="0" fontId="21" fillId="21" borderId="28" xfId="0" applyFont="1" applyFill="1" applyBorder="1" applyAlignment="1">
      <alignment vertical="center" wrapText="1"/>
    </xf>
    <xf numFmtId="0" fontId="28" fillId="21" borderId="28" xfId="0" applyFont="1" applyFill="1" applyBorder="1" applyAlignment="1">
      <alignment vertical="center" wrapText="1"/>
    </xf>
    <xf numFmtId="0" fontId="38" fillId="21" borderId="28" xfId="0" applyFont="1" applyFill="1" applyBorder="1" applyAlignment="1">
      <alignment horizontal="center" vertical="center" wrapText="1"/>
    </xf>
    <xf numFmtId="0" fontId="21" fillId="21" borderId="0" xfId="0" applyFont="1" applyFill="1"/>
    <xf numFmtId="0" fontId="21" fillId="21" borderId="0" xfId="0" applyFont="1" applyFill="1" applyAlignment="1">
      <alignment horizontal="center" vertical="center"/>
    </xf>
    <xf numFmtId="0" fontId="2" fillId="21" borderId="28" xfId="0" applyFont="1" applyFill="1" applyBorder="1" applyAlignment="1">
      <alignment horizontal="center" vertical="center" wrapText="1"/>
    </xf>
    <xf numFmtId="0" fontId="2" fillId="21" borderId="28" xfId="0" applyFont="1" applyFill="1" applyBorder="1" applyAlignment="1">
      <alignment vertical="center" wrapText="1"/>
    </xf>
    <xf numFmtId="0" fontId="11" fillId="21" borderId="28" xfId="0" applyFont="1" applyFill="1" applyBorder="1" applyAlignment="1">
      <alignment vertical="center" wrapText="1"/>
    </xf>
    <xf numFmtId="0" fontId="31" fillId="21" borderId="28" xfId="0" applyFont="1" applyFill="1" applyBorder="1" applyAlignment="1">
      <alignment vertical="center" wrapText="1"/>
    </xf>
    <xf numFmtId="0" fontId="2" fillId="21" borderId="28" xfId="0" applyFont="1" applyFill="1" applyBorder="1" applyAlignment="1">
      <alignment horizontal="center" vertical="center" wrapText="1"/>
    </xf>
    <xf numFmtId="0" fontId="2" fillId="21" borderId="0" xfId="0" applyFont="1" applyFill="1" applyAlignment="1">
      <alignment horizontal="center" vertical="center"/>
    </xf>
    <xf numFmtId="0" fontId="2" fillId="21" borderId="28" xfId="0" applyFont="1" applyFill="1" applyBorder="1" applyAlignment="1">
      <alignment vertical="center" wrapText="1"/>
    </xf>
    <xf numFmtId="0" fontId="2" fillId="0" borderId="48" xfId="0" applyFont="1" applyBorder="1" applyAlignment="1">
      <alignment vertical="center" wrapText="1"/>
    </xf>
    <xf numFmtId="2" fontId="2" fillId="0" borderId="28" xfId="0" applyNumberFormat="1" applyFont="1" applyBorder="1" applyAlignment="1">
      <alignment vertical="center" wrapText="1"/>
    </xf>
    <xf numFmtId="0" fontId="10" fillId="0" borderId="28" xfId="0" applyFont="1" applyBorder="1" applyAlignment="1">
      <alignment vertical="center" wrapText="1"/>
    </xf>
    <xf numFmtId="0" fontId="6" fillId="0" borderId="28" xfId="0" applyFont="1" applyBorder="1" applyAlignment="1">
      <alignment vertical="center" wrapText="1"/>
    </xf>
    <xf numFmtId="0" fontId="2" fillId="0" borderId="28" xfId="0" applyFont="1" applyBorder="1" applyAlignment="1">
      <alignment horizontal="center" vertical="center" wrapText="1"/>
    </xf>
    <xf numFmtId="0" fontId="6" fillId="21" borderId="28" xfId="0" applyFont="1" applyFill="1" applyBorder="1" applyAlignment="1">
      <alignment vertical="center" wrapText="1"/>
    </xf>
    <xf numFmtId="0" fontId="2" fillId="21" borderId="39" xfId="0" applyFont="1" applyFill="1" applyBorder="1"/>
    <xf numFmtId="0" fontId="2" fillId="21" borderId="39" xfId="0" applyFont="1" applyFill="1" applyBorder="1" applyAlignment="1">
      <alignment horizontal="center" vertical="center"/>
    </xf>
    <xf numFmtId="0" fontId="21" fillId="0" borderId="0" xfId="0" applyFont="1" applyAlignment="1">
      <alignment vertical="center"/>
    </xf>
    <xf numFmtId="0" fontId="11" fillId="21" borderId="28" xfId="0" applyFont="1" applyFill="1" applyBorder="1" applyAlignment="1">
      <alignment vertical="center" wrapText="1"/>
    </xf>
    <xf numFmtId="0" fontId="2" fillId="21" borderId="0" xfId="0" applyFont="1" applyFill="1"/>
    <xf numFmtId="0" fontId="42" fillId="0" borderId="0" xfId="0" applyFont="1" applyAlignment="1">
      <alignment vertical="center" wrapText="1"/>
    </xf>
    <xf numFmtId="0" fontId="2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wrapText="1"/>
    </xf>
    <xf numFmtId="0" fontId="9" fillId="19" borderId="35" xfId="0" applyFont="1" applyFill="1" applyBorder="1" applyAlignment="1">
      <alignment horizontal="center" vertical="center"/>
    </xf>
    <xf numFmtId="0" fontId="9" fillId="19" borderId="35" xfId="0" applyFont="1" applyFill="1" applyBorder="1" applyAlignment="1">
      <alignment horizontal="center" vertical="center" wrapText="1"/>
    </xf>
    <xf numFmtId="0" fontId="9" fillId="20" borderId="35" xfId="0" applyFont="1" applyFill="1" applyBorder="1" applyAlignment="1">
      <alignment horizontal="center" vertical="center" wrapText="1"/>
    </xf>
    <xf numFmtId="0" fontId="43" fillId="2" borderId="94" xfId="0" applyFont="1" applyFill="1" applyBorder="1" applyAlignment="1">
      <alignment horizontal="left" vertical="center"/>
    </xf>
    <xf numFmtId="0" fontId="8" fillId="2" borderId="94" xfId="0" applyFont="1" applyFill="1" applyBorder="1" applyAlignment="1">
      <alignment vertical="top" wrapText="1"/>
    </xf>
    <xf numFmtId="0" fontId="8" fillId="2" borderId="94" xfId="0" applyFont="1" applyFill="1" applyBorder="1" applyAlignment="1">
      <alignment vertical="center" wrapText="1"/>
    </xf>
    <xf numFmtId="0" fontId="8" fillId="2" borderId="94" xfId="0" applyFont="1" applyFill="1" applyBorder="1" applyAlignment="1">
      <alignment horizontal="center" vertical="center" wrapText="1"/>
    </xf>
    <xf numFmtId="0" fontId="8" fillId="2" borderId="94" xfId="0" applyFont="1" applyFill="1" applyBorder="1" applyAlignment="1">
      <alignment horizontal="center" vertical="top" wrapText="1"/>
    </xf>
    <xf numFmtId="0" fontId="21" fillId="16" borderId="95" xfId="0" applyFont="1" applyFill="1" applyBorder="1" applyAlignment="1">
      <alignment horizontal="center" vertical="center"/>
    </xf>
    <xf numFmtId="0" fontId="21" fillId="16" borderId="95" xfId="0" applyFont="1" applyFill="1" applyBorder="1" applyAlignment="1">
      <alignment horizontal="left" vertical="center" wrapText="1"/>
    </xf>
    <xf numFmtId="0" fontId="21" fillId="16" borderId="95" xfId="0" applyFont="1" applyFill="1" applyBorder="1" applyAlignment="1">
      <alignment horizontal="left" vertical="center"/>
    </xf>
    <xf numFmtId="0" fontId="2" fillId="16" borderId="28" xfId="0" applyFont="1" applyFill="1" applyBorder="1" applyAlignment="1">
      <alignment horizontal="left" vertical="center"/>
    </xf>
    <xf numFmtId="0" fontId="38" fillId="16" borderId="95" xfId="0" applyFont="1" applyFill="1" applyBorder="1" applyAlignment="1">
      <alignment horizontal="center" vertical="center"/>
    </xf>
    <xf numFmtId="0" fontId="21" fillId="0" borderId="28" xfId="0" applyFont="1" applyBorder="1" applyAlignment="1">
      <alignment horizontal="left" wrapText="1"/>
    </xf>
    <xf numFmtId="0" fontId="21" fillId="0" borderId="28" xfId="0" applyFont="1" applyBorder="1" applyAlignment="1">
      <alignment horizontal="center" vertical="center"/>
    </xf>
    <xf numFmtId="0" fontId="21" fillId="0" borderId="28"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left" vertical="center"/>
    </xf>
    <xf numFmtId="0" fontId="38" fillId="0" borderId="28" xfId="0" applyFont="1" applyBorder="1" applyAlignment="1">
      <alignment horizontal="center" vertical="center"/>
    </xf>
    <xf numFmtId="0" fontId="2" fillId="0" borderId="28" xfId="0" applyFont="1" applyBorder="1" applyAlignment="1">
      <alignment horizontal="left" vertical="center" wrapText="1"/>
    </xf>
    <xf numFmtId="0" fontId="2" fillId="0" borderId="12" xfId="0" applyFont="1" applyBorder="1" applyAlignment="1">
      <alignment horizontal="left" vertical="center" wrapText="1"/>
    </xf>
    <xf numFmtId="0" fontId="2" fillId="4" borderId="28" xfId="0" applyFont="1" applyFill="1" applyBorder="1" applyAlignment="1">
      <alignment horizontal="center" vertical="center" wrapText="1"/>
    </xf>
    <xf numFmtId="0" fontId="2" fillId="4" borderId="28" xfId="0" applyFont="1" applyFill="1" applyBorder="1" applyAlignment="1">
      <alignment horizontal="left" vertical="center" wrapText="1"/>
    </xf>
    <xf numFmtId="0" fontId="2" fillId="4" borderId="28" xfId="0" applyFont="1" applyFill="1" applyBorder="1" applyAlignment="1">
      <alignment horizontal="left" vertical="center"/>
    </xf>
    <xf numFmtId="0" fontId="2" fillId="4" borderId="28" xfId="0" applyFont="1" applyFill="1" applyBorder="1" applyAlignment="1">
      <alignment horizontal="center" vertical="center" wrapText="1"/>
    </xf>
    <xf numFmtId="0" fontId="17" fillId="4" borderId="0" xfId="0" applyFont="1" applyFill="1"/>
    <xf numFmtId="0" fontId="2" fillId="4" borderId="0" xfId="0" applyFont="1" applyFill="1" applyAlignment="1">
      <alignment horizontal="center"/>
    </xf>
    <xf numFmtId="0" fontId="1" fillId="4" borderId="0" xfId="0" applyFont="1" applyFill="1"/>
    <xf numFmtId="0" fontId="8" fillId="2" borderId="94" xfId="0" applyFont="1" applyFill="1" applyBorder="1" applyAlignment="1">
      <alignment horizontal="left" vertical="center"/>
    </xf>
    <xf numFmtId="0" fontId="8" fillId="2" borderId="94" xfId="0" applyFont="1" applyFill="1" applyBorder="1" applyAlignment="1">
      <alignment horizontal="left" vertical="center" wrapText="1"/>
    </xf>
    <xf numFmtId="0" fontId="24" fillId="2" borderId="94" xfId="0" applyFont="1" applyFill="1" applyBorder="1" applyAlignment="1">
      <alignment horizontal="left" vertical="center" wrapText="1"/>
    </xf>
    <xf numFmtId="0" fontId="2" fillId="16" borderId="95" xfId="0" applyFont="1" applyFill="1" applyBorder="1" applyAlignment="1">
      <alignment horizontal="left" vertical="center" wrapText="1"/>
    </xf>
    <xf numFmtId="0" fontId="24" fillId="0" borderId="13" xfId="0" applyFont="1" applyBorder="1" applyAlignment="1">
      <alignment horizontal="left" vertical="center" wrapText="1"/>
    </xf>
    <xf numFmtId="0" fontId="2" fillId="16" borderId="95" xfId="0" applyFont="1" applyFill="1" applyBorder="1" applyAlignment="1">
      <alignment horizontal="left" vertical="center"/>
    </xf>
    <xf numFmtId="0" fontId="2" fillId="0" borderId="48" xfId="0" applyFont="1" applyBorder="1" applyAlignment="1">
      <alignment horizontal="left" vertical="center" wrapText="1"/>
    </xf>
    <xf numFmtId="0" fontId="1" fillId="16" borderId="95" xfId="0" applyFont="1" applyFill="1" applyBorder="1" applyAlignment="1">
      <alignment horizontal="center" vertical="center"/>
    </xf>
    <xf numFmtId="0" fontId="2" fillId="0" borderId="0" xfId="0" applyFont="1" applyAlignment="1">
      <alignment horizontal="left" vertical="center" wrapText="1"/>
    </xf>
    <xf numFmtId="0" fontId="1" fillId="0" borderId="28" xfId="0" applyFont="1" applyBorder="1" applyAlignment="1">
      <alignment horizontal="left" vertical="center" wrapText="1"/>
    </xf>
    <xf numFmtId="0" fontId="2" fillId="4" borderId="39"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39" xfId="0" applyFont="1" applyFill="1" applyBorder="1" applyAlignment="1">
      <alignment horizontal="center"/>
    </xf>
    <xf numFmtId="0" fontId="2" fillId="4" borderId="0" xfId="0" applyFont="1" applyFill="1" applyAlignment="1">
      <alignment vertical="center" wrapText="1"/>
    </xf>
    <xf numFmtId="0" fontId="21" fillId="22" borderId="28" xfId="0" applyFont="1" applyFill="1" applyBorder="1" applyAlignment="1">
      <alignment horizontal="center" vertical="center" wrapText="1"/>
    </xf>
    <xf numFmtId="0" fontId="44" fillId="0" borderId="28" xfId="0" applyFont="1" applyBorder="1" applyAlignment="1">
      <alignment horizontal="left" vertical="center" wrapText="1"/>
    </xf>
    <xf numFmtId="0" fontId="2" fillId="0" borderId="96" xfId="0" applyFont="1" applyBorder="1" applyAlignment="1">
      <alignment horizontal="left" vertical="center" wrapText="1"/>
    </xf>
    <xf numFmtId="0" fontId="21" fillId="21" borderId="28" xfId="0" applyFont="1" applyFill="1" applyBorder="1" applyAlignment="1">
      <alignment horizontal="left" vertical="center" wrapText="1"/>
    </xf>
    <xf numFmtId="0" fontId="2" fillId="21" borderId="28" xfId="0" applyFont="1" applyFill="1" applyBorder="1" applyAlignment="1">
      <alignment horizontal="left" vertical="center" wrapText="1"/>
    </xf>
    <xf numFmtId="0" fontId="21" fillId="21" borderId="28" xfId="0" applyFont="1" applyFill="1" applyBorder="1" applyAlignment="1">
      <alignment horizontal="left" vertical="center"/>
    </xf>
    <xf numFmtId="0" fontId="38" fillId="21" borderId="28" xfId="0" applyFont="1" applyFill="1" applyBorder="1" applyAlignment="1">
      <alignment horizontal="center" vertical="center"/>
    </xf>
    <xf numFmtId="0" fontId="2" fillId="21" borderId="0" xfId="0" applyFont="1" applyFill="1" applyAlignment="1">
      <alignment horizontal="center"/>
    </xf>
    <xf numFmtId="0" fontId="2" fillId="21" borderId="28" xfId="0" applyFont="1" applyFill="1" applyBorder="1" applyAlignment="1">
      <alignment horizontal="left" vertical="center"/>
    </xf>
    <xf numFmtId="0" fontId="2" fillId="21" borderId="28" xfId="0" applyFont="1" applyFill="1" applyBorder="1" applyAlignment="1">
      <alignment horizontal="left" vertical="center" wrapText="1"/>
    </xf>
    <xf numFmtId="0" fontId="21" fillId="4" borderId="28" xfId="0" applyFont="1" applyFill="1" applyBorder="1" applyAlignment="1">
      <alignment horizontal="center" vertical="center" wrapText="1"/>
    </xf>
    <xf numFmtId="0" fontId="21" fillId="4" borderId="28" xfId="0" applyFont="1" applyFill="1" applyBorder="1" applyAlignment="1">
      <alignment horizontal="left" vertical="center" wrapText="1"/>
    </xf>
    <xf numFmtId="0" fontId="21" fillId="4" borderId="28" xfId="0" applyFont="1" applyFill="1" applyBorder="1" applyAlignment="1">
      <alignment horizontal="left" vertical="center"/>
    </xf>
    <xf numFmtId="0" fontId="38" fillId="4" borderId="28" xfId="0" applyFont="1" applyFill="1" applyBorder="1" applyAlignment="1">
      <alignment horizontal="center" vertical="center"/>
    </xf>
    <xf numFmtId="0" fontId="8" fillId="2" borderId="94" xfId="0" applyFont="1" applyFill="1" applyBorder="1" applyAlignment="1">
      <alignment horizontal="center" vertical="center"/>
    </xf>
    <xf numFmtId="0" fontId="21" fillId="0" borderId="48" xfId="0" applyFont="1" applyBorder="1" applyAlignment="1">
      <alignment horizontal="center" vertical="center"/>
    </xf>
    <xf numFmtId="0" fontId="2" fillId="4" borderId="28" xfId="0" applyFont="1" applyFill="1" applyBorder="1" applyAlignment="1">
      <alignment horizontal="left" vertical="center" wrapText="1"/>
    </xf>
    <xf numFmtId="0" fontId="21" fillId="0" borderId="48" xfId="0" applyFont="1" applyBorder="1" applyAlignment="1">
      <alignment horizontal="center" vertical="center" wrapText="1"/>
    </xf>
    <xf numFmtId="0" fontId="2" fillId="16" borderId="95" xfId="0" applyFont="1" applyFill="1" applyBorder="1" applyAlignment="1">
      <alignment horizontal="center" vertical="center"/>
    </xf>
    <xf numFmtId="0" fontId="1" fillId="0" borderId="3" xfId="0" applyFont="1" applyBorder="1"/>
    <xf numFmtId="9" fontId="2" fillId="0" borderId="5" xfId="0" applyNumberFormat="1" applyFont="1" applyBorder="1"/>
    <xf numFmtId="0" fontId="45" fillId="19" borderId="28" xfId="0" applyFont="1" applyFill="1" applyBorder="1" applyAlignment="1">
      <alignment horizontal="center" vertical="center"/>
    </xf>
    <xf numFmtId="0" fontId="45" fillId="19" borderId="28" xfId="0" applyFont="1" applyFill="1" applyBorder="1" applyAlignment="1">
      <alignment horizontal="center" vertical="center" wrapText="1"/>
    </xf>
    <xf numFmtId="0" fontId="45" fillId="20" borderId="28" xfId="0" applyFont="1" applyFill="1" applyBorder="1" applyAlignment="1">
      <alignment horizontal="center" vertical="center" wrapText="1"/>
    </xf>
    <xf numFmtId="0" fontId="2" fillId="23" borderId="35" xfId="0" applyFont="1" applyFill="1" applyBorder="1" applyAlignment="1">
      <alignment horizontal="center" vertical="center"/>
    </xf>
    <xf numFmtId="0" fontId="2" fillId="23" borderId="28" xfId="0" applyFont="1" applyFill="1" applyBorder="1" applyAlignment="1">
      <alignment vertical="center"/>
    </xf>
    <xf numFmtId="0" fontId="2" fillId="23" borderId="28" xfId="0" applyFont="1" applyFill="1" applyBorder="1" applyAlignment="1">
      <alignment vertical="center" wrapText="1"/>
    </xf>
    <xf numFmtId="0" fontId="2" fillId="23" borderId="28" xfId="0" applyFont="1" applyFill="1" applyBorder="1" applyAlignment="1">
      <alignment horizontal="center" vertical="center" wrapText="1"/>
    </xf>
    <xf numFmtId="0" fontId="2" fillId="23" borderId="28" xfId="0" applyFont="1" applyFill="1" applyBorder="1" applyAlignment="1">
      <alignment horizontal="center" vertical="center"/>
    </xf>
    <xf numFmtId="0" fontId="1" fillId="0" borderId="28" xfId="0" applyFont="1" applyBorder="1" applyAlignment="1">
      <alignment horizontal="center" vertical="center"/>
    </xf>
    <xf numFmtId="0" fontId="2" fillId="23" borderId="95" xfId="0" applyFont="1" applyFill="1" applyBorder="1" applyAlignment="1">
      <alignment vertical="center"/>
    </xf>
    <xf numFmtId="0" fontId="2" fillId="0" borderId="28" xfId="0" applyFont="1" applyBorder="1" applyAlignment="1">
      <alignment vertical="center"/>
    </xf>
    <xf numFmtId="0" fontId="46" fillId="2" borderId="29" xfId="0" applyFont="1" applyFill="1" applyBorder="1" applyAlignment="1">
      <alignment vertical="center"/>
    </xf>
    <xf numFmtId="0" fontId="46" fillId="2" borderId="94" xfId="0" applyFont="1" applyFill="1" applyBorder="1" applyAlignment="1">
      <alignment vertical="center"/>
    </xf>
    <xf numFmtId="0" fontId="46" fillId="2" borderId="94" xfId="0" applyFont="1" applyFill="1" applyBorder="1" applyAlignment="1">
      <alignment vertical="center" wrapText="1"/>
    </xf>
    <xf numFmtId="0" fontId="46" fillId="2" borderId="94" xfId="0" applyFont="1" applyFill="1" applyBorder="1" applyAlignment="1">
      <alignment horizontal="center" vertical="center"/>
    </xf>
    <xf numFmtId="1" fontId="46" fillId="2" borderId="97" xfId="0" applyNumberFormat="1" applyFont="1" applyFill="1" applyBorder="1" applyAlignment="1">
      <alignment horizontal="center" vertical="center"/>
    </xf>
    <xf numFmtId="0" fontId="8" fillId="2" borderId="28" xfId="0" applyFont="1" applyFill="1" applyBorder="1" applyAlignment="1">
      <alignment vertical="center"/>
    </xf>
    <xf numFmtId="3" fontId="1" fillId="0" borderId="28" xfId="0" applyNumberFormat="1" applyFont="1" applyBorder="1" applyAlignment="1">
      <alignment horizontal="center" vertical="center"/>
    </xf>
    <xf numFmtId="0" fontId="46" fillId="2" borderId="97" xfId="0" applyFont="1" applyFill="1" applyBorder="1" applyAlignment="1">
      <alignment horizontal="center" vertical="center"/>
    </xf>
    <xf numFmtId="0" fontId="2" fillId="4" borderId="28" xfId="0" applyFont="1" applyFill="1" applyBorder="1" applyAlignment="1">
      <alignment vertical="center"/>
    </xf>
    <xf numFmtId="0" fontId="2" fillId="4" borderId="28" xfId="0" applyFont="1" applyFill="1" applyBorder="1" applyAlignment="1">
      <alignment vertical="center" wrapText="1"/>
    </xf>
    <xf numFmtId="0" fontId="20" fillId="2" borderId="57" xfId="0" applyFont="1" applyFill="1" applyBorder="1" applyAlignment="1">
      <alignment horizontal="center" vertical="center"/>
    </xf>
    <xf numFmtId="0" fontId="20" fillId="2" borderId="87" xfId="0" applyFont="1" applyFill="1" applyBorder="1" applyAlignment="1">
      <alignment horizontal="center" vertical="center"/>
    </xf>
    <xf numFmtId="0" fontId="20" fillId="2" borderId="87" xfId="0" applyFont="1" applyFill="1" applyBorder="1" applyAlignment="1">
      <alignment horizontal="center" vertical="center" wrapText="1"/>
    </xf>
    <xf numFmtId="0" fontId="20" fillId="25" borderId="87" xfId="0" applyFont="1" applyFill="1" applyBorder="1" applyAlignment="1">
      <alignment horizontal="center" vertical="center" wrapText="1"/>
    </xf>
    <xf numFmtId="0" fontId="20" fillId="26" borderId="87" xfId="0" applyFont="1" applyFill="1" applyBorder="1" applyAlignment="1">
      <alignment horizontal="center" vertical="center" wrapText="1"/>
    </xf>
    <xf numFmtId="0" fontId="20" fillId="27" borderId="87" xfId="0" applyFont="1" applyFill="1" applyBorder="1" applyAlignment="1">
      <alignment horizontal="center" vertical="center" wrapText="1"/>
    </xf>
    <xf numFmtId="0" fontId="20" fillId="28" borderId="87" xfId="0" applyFont="1" applyFill="1" applyBorder="1" applyAlignment="1">
      <alignment horizontal="center" vertical="center" wrapText="1"/>
    </xf>
    <xf numFmtId="0" fontId="20" fillId="11" borderId="99" xfId="0" applyFont="1" applyFill="1" applyBorder="1" applyAlignment="1">
      <alignment horizontal="center" vertical="center" wrapText="1"/>
    </xf>
    <xf numFmtId="0" fontId="20" fillId="11" borderId="87" xfId="0" applyFont="1" applyFill="1" applyBorder="1" applyAlignment="1">
      <alignment horizontal="center" vertical="center" wrapText="1"/>
    </xf>
    <xf numFmtId="0" fontId="24" fillId="15" borderId="28" xfId="0" applyFont="1" applyFill="1" applyBorder="1" applyAlignment="1">
      <alignment horizontal="center" vertical="center"/>
    </xf>
    <xf numFmtId="0" fontId="2" fillId="0" borderId="30" xfId="0" applyFont="1" applyBorder="1" applyAlignment="1">
      <alignment horizontal="center" vertical="center"/>
    </xf>
    <xf numFmtId="0" fontId="48" fillId="0" borderId="28" xfId="0" applyFont="1" applyBorder="1" applyAlignment="1">
      <alignment horizontal="left" vertical="center" wrapText="1"/>
    </xf>
    <xf numFmtId="0" fontId="48" fillId="0" borderId="28" xfId="0" applyFont="1" applyBorder="1" applyAlignment="1">
      <alignment vertical="center"/>
    </xf>
    <xf numFmtId="0" fontId="1" fillId="16" borderId="28" xfId="0" applyFont="1" applyFill="1" applyBorder="1" applyAlignment="1">
      <alignment horizontal="center" vertical="center"/>
    </xf>
    <xf numFmtId="0" fontId="2" fillId="25" borderId="28" xfId="0" applyFont="1" applyFill="1" applyBorder="1" applyAlignment="1">
      <alignment horizontal="center" vertical="center"/>
    </xf>
    <xf numFmtId="0" fontId="24" fillId="26" borderId="28" xfId="0" applyFont="1" applyFill="1" applyBorder="1" applyAlignment="1">
      <alignment horizontal="center" vertical="center"/>
    </xf>
    <xf numFmtId="0" fontId="2" fillId="27" borderId="28" xfId="0" applyFont="1" applyFill="1" applyBorder="1" applyAlignment="1">
      <alignment horizontal="center" vertical="center"/>
    </xf>
    <xf numFmtId="0" fontId="24" fillId="27" borderId="28" xfId="0" applyFont="1" applyFill="1" applyBorder="1" applyAlignment="1">
      <alignment horizontal="center" vertical="center"/>
    </xf>
    <xf numFmtId="0" fontId="24" fillId="28" borderId="28" xfId="0" applyFont="1" applyFill="1" applyBorder="1" applyAlignment="1">
      <alignment horizontal="center" vertical="center"/>
    </xf>
    <xf numFmtId="0" fontId="24" fillId="11" borderId="59" xfId="0" applyFont="1" applyFill="1" applyBorder="1" applyAlignment="1">
      <alignment horizontal="center" vertical="center"/>
    </xf>
    <xf numFmtId="0" fontId="24" fillId="11" borderId="28" xfId="0" applyFont="1" applyFill="1" applyBorder="1" applyAlignment="1">
      <alignment horizontal="center" vertical="center"/>
    </xf>
    <xf numFmtId="0" fontId="2" fillId="0" borderId="28" xfId="0" applyFont="1" applyBorder="1"/>
    <xf numFmtId="0" fontId="48" fillId="0" borderId="28" xfId="0" applyFont="1" applyBorder="1" applyAlignment="1">
      <alignment horizontal="left" vertical="center"/>
    </xf>
    <xf numFmtId="0" fontId="24" fillId="28" borderId="28" xfId="0" applyFont="1" applyFill="1" applyBorder="1" applyAlignment="1">
      <alignment horizontal="center" vertical="center" wrapText="1"/>
    </xf>
    <xf numFmtId="0" fontId="48" fillId="0" borderId="28" xfId="0" applyFont="1" applyBorder="1" applyAlignment="1">
      <alignment vertical="center" wrapText="1"/>
    </xf>
    <xf numFmtId="0" fontId="24" fillId="25" borderId="28" xfId="0" applyFont="1" applyFill="1" applyBorder="1" applyAlignment="1">
      <alignment horizontal="center" vertical="center"/>
    </xf>
    <xf numFmtId="0" fontId="2" fillId="29" borderId="30" xfId="0" applyFont="1" applyFill="1" applyBorder="1" applyAlignment="1">
      <alignment horizontal="center" vertical="center"/>
    </xf>
    <xf numFmtId="0" fontId="2" fillId="29" borderId="28" xfId="0" applyFont="1" applyFill="1" applyBorder="1" applyAlignment="1">
      <alignment horizontal="center" vertical="center"/>
    </xf>
    <xf numFmtId="0" fontId="48" fillId="29" borderId="28" xfId="0" applyFont="1" applyFill="1" applyBorder="1" applyAlignment="1">
      <alignment horizontal="left" vertical="center" wrapText="1"/>
    </xf>
    <xf numFmtId="0" fontId="48" fillId="29" borderId="28" xfId="0" applyFont="1" applyFill="1" applyBorder="1" applyAlignment="1">
      <alignment vertical="center" wrapText="1"/>
    </xf>
    <xf numFmtId="0" fontId="2" fillId="16" borderId="28" xfId="0" applyFont="1" applyFill="1" applyBorder="1" applyAlignment="1">
      <alignment horizontal="center" vertical="center"/>
    </xf>
    <xf numFmtId="0" fontId="21" fillId="0" borderId="100" xfId="0" applyFont="1" applyBorder="1" applyAlignment="1">
      <alignment horizontal="center" vertical="center"/>
    </xf>
    <xf numFmtId="0" fontId="24" fillId="15" borderId="30" xfId="0" applyFont="1" applyFill="1" applyBorder="1" applyAlignment="1">
      <alignment horizontal="center" vertical="center"/>
    </xf>
    <xf numFmtId="0" fontId="2" fillId="15" borderId="28" xfId="0" applyFont="1" applyFill="1" applyBorder="1" applyAlignment="1">
      <alignment horizontal="center" vertical="center"/>
    </xf>
    <xf numFmtId="0" fontId="48" fillId="15" borderId="28" xfId="0" applyFont="1" applyFill="1" applyBorder="1" applyAlignment="1">
      <alignment horizontal="left" vertical="center" wrapText="1"/>
    </xf>
    <xf numFmtId="0" fontId="48" fillId="15" borderId="28" xfId="0" applyFont="1" applyFill="1" applyBorder="1" applyAlignment="1">
      <alignment vertical="center" wrapText="1"/>
    </xf>
    <xf numFmtId="0" fontId="1" fillId="15" borderId="28" xfId="0" applyFont="1" applyFill="1" applyBorder="1" applyAlignment="1">
      <alignment horizontal="center" vertical="center"/>
    </xf>
    <xf numFmtId="0" fontId="48" fillId="15" borderId="28" xfId="0" applyFont="1" applyFill="1" applyBorder="1" applyAlignment="1">
      <alignment horizontal="center" vertical="center"/>
    </xf>
    <xf numFmtId="0" fontId="48" fillId="15" borderId="28" xfId="0" applyFont="1" applyFill="1" applyBorder="1" applyAlignment="1">
      <alignment vertical="center"/>
    </xf>
    <xf numFmtId="0" fontId="49" fillId="15" borderId="28" xfId="0" applyFont="1" applyFill="1" applyBorder="1" applyAlignment="1">
      <alignment horizontal="center" vertical="center"/>
    </xf>
    <xf numFmtId="0" fontId="24" fillId="30" borderId="28" xfId="0" applyFont="1" applyFill="1" applyBorder="1" applyAlignment="1">
      <alignment horizontal="center" vertical="center"/>
    </xf>
    <xf numFmtId="0" fontId="2" fillId="15" borderId="28" xfId="0" applyFont="1" applyFill="1" applyBorder="1" applyAlignment="1">
      <alignment horizontal="left" vertical="center"/>
    </xf>
    <xf numFmtId="0" fontId="2" fillId="15" borderId="28" xfId="0" applyFont="1" applyFill="1" applyBorder="1" applyAlignment="1">
      <alignment vertical="center"/>
    </xf>
    <xf numFmtId="0" fontId="2" fillId="0" borderId="93" xfId="0" applyFont="1" applyBorder="1" applyAlignment="1">
      <alignment horizontal="center" vertical="center"/>
    </xf>
    <xf numFmtId="0" fontId="2" fillId="0" borderId="91" xfId="0" applyFont="1" applyBorder="1" applyAlignment="1">
      <alignment horizontal="center" vertical="center"/>
    </xf>
    <xf numFmtId="0" fontId="2" fillId="0" borderId="91" xfId="0" applyFont="1" applyBorder="1" applyAlignment="1">
      <alignment horizontal="left" vertical="center"/>
    </xf>
    <xf numFmtId="0" fontId="48" fillId="0" borderId="91" xfId="0" applyFont="1" applyBorder="1" applyAlignment="1">
      <alignment vertical="center" wrapText="1"/>
    </xf>
    <xf numFmtId="0" fontId="2" fillId="0" borderId="91" xfId="0" applyFont="1" applyBorder="1" applyAlignment="1">
      <alignment vertical="center"/>
    </xf>
    <xf numFmtId="0" fontId="24" fillId="11" borderId="44" xfId="0" applyFont="1" applyFill="1" applyBorder="1" applyAlignment="1">
      <alignment horizontal="center" vertical="center"/>
    </xf>
    <xf numFmtId="0" fontId="24" fillId="15" borderId="30" xfId="0" applyFont="1" applyFill="1" applyBorder="1" applyAlignment="1">
      <alignment horizontal="left" vertical="center"/>
    </xf>
    <xf numFmtId="0" fontId="51" fillId="19" borderId="57" xfId="0" applyFont="1" applyFill="1" applyBorder="1" applyAlignment="1">
      <alignment horizontal="center" vertical="center" wrapText="1"/>
    </xf>
    <xf numFmtId="0" fontId="51" fillId="19" borderId="87" xfId="0" applyFont="1" applyFill="1" applyBorder="1" applyAlignment="1">
      <alignment horizontal="center" vertical="center" wrapText="1"/>
    </xf>
    <xf numFmtId="0" fontId="51" fillId="19" borderId="87" xfId="0" applyFont="1" applyFill="1" applyBorder="1" applyAlignment="1">
      <alignment horizontal="center" vertical="center"/>
    </xf>
    <xf numFmtId="0" fontId="51" fillId="19" borderId="99" xfId="0" applyFont="1" applyFill="1" applyBorder="1" applyAlignment="1">
      <alignment horizontal="center" vertical="center"/>
    </xf>
    <xf numFmtId="0" fontId="51" fillId="19" borderId="57" xfId="0" applyFont="1" applyFill="1" applyBorder="1" applyAlignment="1">
      <alignment horizontal="center" vertical="center"/>
    </xf>
    <xf numFmtId="0" fontId="2" fillId="23" borderId="30" xfId="0" applyFont="1" applyFill="1" applyBorder="1" applyAlignment="1">
      <alignment horizontal="center" vertical="center"/>
    </xf>
    <xf numFmtId="0" fontId="2" fillId="23" borderId="59" xfId="0" applyFont="1" applyFill="1" applyBorder="1" applyAlignment="1">
      <alignment horizontal="center" vertical="center"/>
    </xf>
    <xf numFmtId="0" fontId="2" fillId="23" borderId="59" xfId="0" applyFont="1" applyFill="1" applyBorder="1" applyAlignment="1">
      <alignment horizontal="center" vertical="center"/>
    </xf>
    <xf numFmtId="0" fontId="1" fillId="0" borderId="59" xfId="0" applyFont="1" applyBorder="1" applyAlignment="1">
      <alignment horizontal="center" vertical="center"/>
    </xf>
    <xf numFmtId="0" fontId="0" fillId="0" borderId="101" xfId="0" pivotButton="1" applyFont="1" applyBorder="1" applyAlignment="1"/>
    <xf numFmtId="0" fontId="0" fillId="0" borderId="102" xfId="0" applyFont="1" applyBorder="1" applyAlignment="1"/>
    <xf numFmtId="0" fontId="0" fillId="0" borderId="101" xfId="0" applyFont="1" applyBorder="1" applyAlignment="1"/>
    <xf numFmtId="0" fontId="0" fillId="0" borderId="102" xfId="0" applyNumberFormat="1" applyFont="1" applyBorder="1" applyAlignment="1"/>
    <xf numFmtId="0" fontId="0" fillId="0" borderId="103" xfId="0" applyFont="1" applyBorder="1" applyAlignment="1"/>
    <xf numFmtId="0" fontId="0" fillId="0" borderId="104" xfId="0" applyNumberFormat="1" applyFont="1" applyBorder="1" applyAlignment="1"/>
    <xf numFmtId="0" fontId="0" fillId="0" borderId="105" xfId="0" applyFont="1" applyBorder="1" applyAlignment="1"/>
    <xf numFmtId="0" fontId="0" fillId="0" borderId="106" xfId="0" applyNumberFormat="1" applyFont="1" applyBorder="1" applyAlignment="1"/>
    <xf numFmtId="0" fontId="57" fillId="31" borderId="72" xfId="0" applyFont="1" applyFill="1" applyBorder="1" applyAlignment="1">
      <alignment vertical="center" wrapText="1"/>
    </xf>
    <xf numFmtId="0" fontId="57" fillId="0" borderId="72" xfId="0" applyFont="1" applyBorder="1" applyAlignment="1">
      <alignment vertical="center" wrapText="1"/>
    </xf>
    <xf numFmtId="0" fontId="0" fillId="0" borderId="72" xfId="0" applyFont="1" applyBorder="1" applyAlignment="1"/>
    <xf numFmtId="0" fontId="3" fillId="0" borderId="98" xfId="0" applyFont="1" applyBorder="1" applyAlignment="1"/>
    <xf numFmtId="0" fontId="3" fillId="0" borderId="114" xfId="0" applyFont="1" applyBorder="1" applyAlignment="1"/>
    <xf numFmtId="0" fontId="3" fillId="0" borderId="118" xfId="0" applyFont="1" applyBorder="1" applyAlignment="1"/>
    <xf numFmtId="0" fontId="3" fillId="0" borderId="119" xfId="0" applyFont="1" applyBorder="1" applyAlignment="1"/>
    <xf numFmtId="0" fontId="2" fillId="0" borderId="108" xfId="0" applyFont="1" applyBorder="1" applyAlignment="1">
      <alignment horizontal="center"/>
    </xf>
    <xf numFmtId="0" fontId="3" fillId="0" borderId="109" xfId="0" applyFont="1" applyBorder="1"/>
    <xf numFmtId="0" fontId="3" fillId="0" borderId="113" xfId="0" applyFont="1" applyBorder="1"/>
    <xf numFmtId="0" fontId="0" fillId="0" borderId="72" xfId="0" applyFont="1" applyBorder="1" applyAlignment="1"/>
    <xf numFmtId="0" fontId="3" fillId="0" borderId="115" xfId="0" applyFont="1" applyBorder="1"/>
    <xf numFmtId="0" fontId="3" fillId="0" borderId="116" xfId="0" applyFont="1" applyBorder="1"/>
    <xf numFmtId="0" fontId="4" fillId="2" borderId="109" xfId="0" applyFont="1" applyFill="1" applyBorder="1" applyAlignment="1">
      <alignment horizontal="center" vertical="center" wrapText="1"/>
    </xf>
    <xf numFmtId="0" fontId="3" fillId="0" borderId="110" xfId="0" applyFont="1" applyBorder="1"/>
    <xf numFmtId="0" fontId="3" fillId="0" borderId="72" xfId="0" applyFont="1" applyBorder="1"/>
    <xf numFmtId="0" fontId="3" fillId="0" borderId="8" xfId="0" applyFont="1" applyBorder="1"/>
    <xf numFmtId="0" fontId="3" fillId="0" borderId="117" xfId="0" applyFont="1" applyBorder="1"/>
    <xf numFmtId="0" fontId="4" fillId="2" borderId="6" xfId="0" applyFont="1" applyFill="1" applyBorder="1" applyAlignment="1">
      <alignment horizontal="center" vertical="center"/>
    </xf>
    <xf numFmtId="0" fontId="3" fillId="0" borderId="107" xfId="0" applyFont="1" applyBorder="1"/>
    <xf numFmtId="0" fontId="5" fillId="0" borderId="83" xfId="0" applyFont="1" applyBorder="1" applyAlignment="1">
      <alignment horizontal="center" vertical="center"/>
    </xf>
    <xf numFmtId="0" fontId="3" fillId="0" borderId="78" xfId="0" applyFont="1" applyBorder="1"/>
    <xf numFmtId="0" fontId="3" fillId="0" borderId="9" xfId="0" applyFont="1" applyBorder="1"/>
    <xf numFmtId="0" fontId="2" fillId="0" borderId="111" xfId="0" applyFont="1" applyBorder="1" applyAlignment="1">
      <alignment horizontal="center"/>
    </xf>
    <xf numFmtId="0" fontId="56" fillId="0" borderId="112" xfId="0" applyFont="1" applyBorder="1" applyAlignment="1">
      <alignment horizontal="center"/>
    </xf>
    <xf numFmtId="0" fontId="58" fillId="0" borderId="98" xfId="0" applyFont="1" applyBorder="1" applyAlignment="1">
      <alignment horizontal="center"/>
    </xf>
    <xf numFmtId="0" fontId="58" fillId="0" borderId="114" xfId="0" applyFont="1" applyBorder="1" applyAlignment="1">
      <alignment horizontal="center"/>
    </xf>
    <xf numFmtId="0" fontId="4" fillId="2" borderId="10" xfId="0" applyFont="1" applyFill="1" applyBorder="1" applyAlignment="1">
      <alignment horizontal="center" vertical="center"/>
    </xf>
    <xf numFmtId="0" fontId="3" fillId="0" borderId="11" xfId="0" applyFont="1" applyBorder="1"/>
    <xf numFmtId="14" fontId="2" fillId="0" borderId="12" xfId="0" applyNumberFormat="1" applyFont="1" applyBorder="1" applyAlignment="1">
      <alignment horizontal="center" vertical="center"/>
    </xf>
    <xf numFmtId="0" fontId="3" fillId="0" borderId="13" xfId="0" applyFont="1" applyBorder="1"/>
    <xf numFmtId="0" fontId="3" fillId="0" borderId="14" xfId="0" applyFont="1" applyBorder="1"/>
    <xf numFmtId="0" fontId="6" fillId="0" borderId="12" xfId="0" applyFont="1" applyBorder="1" applyAlignment="1">
      <alignment horizontal="center" vertical="center" wrapText="1"/>
    </xf>
    <xf numFmtId="0" fontId="4" fillId="2" borderId="15" xfId="0" applyFont="1" applyFill="1" applyBorder="1" applyAlignment="1">
      <alignment horizontal="center" vertical="center"/>
    </xf>
    <xf numFmtId="0" fontId="3" fillId="0" borderId="16" xfId="0" applyFont="1" applyBorder="1"/>
    <xf numFmtId="0" fontId="6" fillId="0" borderId="17" xfId="0" applyFont="1" applyBorder="1" applyAlignment="1">
      <alignment horizontal="center" vertical="center"/>
    </xf>
    <xf numFmtId="0" fontId="3" fillId="0" borderId="18" xfId="0" applyFont="1" applyBorder="1"/>
    <xf numFmtId="0" fontId="3" fillId="0" borderId="19" xfId="0" applyFont="1" applyBorder="1"/>
    <xf numFmtId="0" fontId="7" fillId="0" borderId="20" xfId="0" applyFont="1" applyBorder="1" applyAlignment="1">
      <alignment horizontal="center"/>
    </xf>
    <xf numFmtId="0" fontId="3" fillId="0" borderId="21" xfId="0" applyFont="1" applyBorder="1"/>
    <xf numFmtId="0" fontId="3" fillId="0" borderId="22" xfId="0" applyFont="1" applyBorder="1"/>
    <xf numFmtId="0" fontId="8" fillId="2" borderId="23" xfId="0" applyFont="1" applyFill="1" applyBorder="1" applyAlignment="1">
      <alignment horizontal="center" vertical="center"/>
    </xf>
    <xf numFmtId="0" fontId="3" fillId="0" borderId="27" xfId="0" applyFont="1" applyBorder="1"/>
    <xf numFmtId="9" fontId="9" fillId="2" borderId="24" xfId="0" applyNumberFormat="1" applyFont="1" applyFill="1" applyBorder="1" applyAlignment="1">
      <alignment horizontal="center" vertical="center" wrapText="1"/>
    </xf>
    <xf numFmtId="0" fontId="3" fillId="0" borderId="25" xfId="0" applyFont="1" applyBorder="1"/>
    <xf numFmtId="0" fontId="3" fillId="0" borderId="26" xfId="0" applyFont="1" applyBorder="1"/>
    <xf numFmtId="0" fontId="10" fillId="3" borderId="12"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3" fillId="0" borderId="33" xfId="0" applyFont="1" applyBorder="1"/>
    <xf numFmtId="0" fontId="3" fillId="0" borderId="34" xfId="0" applyFont="1" applyBorder="1"/>
    <xf numFmtId="0" fontId="12" fillId="5" borderId="20" xfId="0" applyFont="1" applyFill="1" applyBorder="1" applyAlignment="1">
      <alignment horizontal="center" vertical="center"/>
    </xf>
    <xf numFmtId="0" fontId="3" fillId="0" borderId="36" xfId="0" applyFont="1" applyBorder="1"/>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6" fillId="0" borderId="12" xfId="0" applyFont="1" applyBorder="1" applyAlignment="1">
      <alignment horizontal="center" vertical="center"/>
    </xf>
    <xf numFmtId="9" fontId="16" fillId="0" borderId="12" xfId="0" applyNumberFormat="1" applyFont="1" applyBorder="1" applyAlignment="1">
      <alignment horizontal="center"/>
    </xf>
    <xf numFmtId="9" fontId="14" fillId="2" borderId="15" xfId="0" applyNumberFormat="1" applyFont="1" applyFill="1" applyBorder="1" applyAlignment="1">
      <alignment horizontal="center" vertical="center" wrapText="1"/>
    </xf>
    <xf numFmtId="0" fontId="3" fillId="0" borderId="43" xfId="0" applyFont="1" applyBorder="1"/>
    <xf numFmtId="9" fontId="15" fillId="3" borderId="15" xfId="0" applyNumberFormat="1" applyFont="1" applyFill="1" applyBorder="1" applyAlignment="1">
      <alignment horizontal="center" vertical="center" wrapText="1"/>
    </xf>
    <xf numFmtId="0" fontId="10" fillId="0" borderId="45" xfId="0" applyFont="1" applyBorder="1" applyAlignment="1">
      <alignment horizontal="center" vertical="center" wrapText="1"/>
    </xf>
    <xf numFmtId="0" fontId="3" fillId="0" borderId="48" xfId="0" applyFont="1" applyBorder="1"/>
    <xf numFmtId="0" fontId="19" fillId="0" borderId="0" xfId="0" applyFont="1" applyAlignment="1">
      <alignment horizontal="center" wrapText="1"/>
    </xf>
    <xf numFmtId="0" fontId="0" fillId="0" borderId="0" xfId="0" applyFont="1" applyAlignment="1"/>
    <xf numFmtId="0" fontId="20" fillId="6" borderId="46" xfId="0" applyFont="1" applyFill="1" applyBorder="1" applyAlignment="1">
      <alignment horizontal="center" wrapText="1"/>
    </xf>
    <xf numFmtId="0" fontId="3" fillId="0" borderId="47" xfId="0" applyFont="1" applyBorder="1"/>
    <xf numFmtId="0" fontId="3" fillId="0" borderId="49" xfId="0" applyFont="1" applyBorder="1"/>
    <xf numFmtId="0" fontId="3" fillId="0" borderId="50" xfId="0" applyFont="1" applyBorder="1"/>
    <xf numFmtId="0" fontId="22" fillId="0" borderId="53" xfId="0" applyFont="1" applyBorder="1" applyAlignment="1">
      <alignment horizontal="center" vertical="center" wrapText="1"/>
    </xf>
    <xf numFmtId="0" fontId="3" fillId="0" borderId="53" xfId="0" applyFont="1" applyBorder="1"/>
    <xf numFmtId="0" fontId="22" fillId="0" borderId="0" xfId="0" applyFont="1" applyAlignment="1">
      <alignment horizontal="center" vertical="center" wrapText="1"/>
    </xf>
    <xf numFmtId="0" fontId="20" fillId="11" borderId="55" xfId="0" applyFont="1" applyFill="1" applyBorder="1" applyAlignment="1">
      <alignment horizontal="center" vertical="center" wrapText="1"/>
    </xf>
    <xf numFmtId="0" fontId="6" fillId="0" borderId="45" xfId="0" applyFont="1" applyBorder="1" applyAlignment="1">
      <alignment horizontal="center" vertical="center" wrapText="1"/>
    </xf>
    <xf numFmtId="0" fontId="21" fillId="0" borderId="51" xfId="0" applyFont="1" applyBorder="1" applyAlignment="1">
      <alignment horizontal="center" vertical="center" textRotation="90" wrapText="1"/>
    </xf>
    <xf numFmtId="0" fontId="3" fillId="0" borderId="51" xfId="0" applyFont="1" applyBorder="1"/>
    <xf numFmtId="0" fontId="20" fillId="7" borderId="52" xfId="0" applyFont="1" applyFill="1" applyBorder="1" applyAlignment="1">
      <alignment horizontal="center" vertical="center" wrapText="1"/>
    </xf>
    <xf numFmtId="0" fontId="3" fillId="0" borderId="54" xfId="0" applyFont="1" applyBorder="1"/>
    <xf numFmtId="0" fontId="14" fillId="2" borderId="23" xfId="0" applyFont="1" applyFill="1" applyBorder="1" applyAlignment="1">
      <alignment horizontal="center" vertical="center"/>
    </xf>
    <xf numFmtId="9" fontId="4" fillId="2" borderId="24" xfId="0" applyNumberFormat="1" applyFont="1" applyFill="1" applyBorder="1" applyAlignment="1">
      <alignment horizontal="center" vertical="center" wrapText="1"/>
    </xf>
    <xf numFmtId="0" fontId="15" fillId="3" borderId="40" xfId="0" applyFont="1" applyFill="1" applyBorder="1" applyAlignment="1">
      <alignment horizontal="center" vertical="center" wrapText="1"/>
    </xf>
    <xf numFmtId="0" fontId="3" fillId="0" borderId="41" xfId="0" applyFont="1" applyBorder="1"/>
    <xf numFmtId="0" fontId="15" fillId="3" borderId="12" xfId="0" applyFont="1" applyFill="1" applyBorder="1" applyAlignment="1">
      <alignment horizontal="center" vertical="center" wrapText="1"/>
    </xf>
    <xf numFmtId="0" fontId="16" fillId="0" borderId="31" xfId="0" applyFont="1" applyBorder="1" applyAlignment="1">
      <alignment horizontal="center" vertical="center"/>
    </xf>
    <xf numFmtId="0" fontId="3" fillId="0" borderId="42" xfId="0" applyFont="1" applyBorder="1"/>
    <xf numFmtId="0" fontId="20" fillId="9" borderId="55" xfId="0" applyFont="1" applyFill="1" applyBorder="1" applyAlignment="1">
      <alignment horizontal="center" vertical="center" wrapText="1"/>
    </xf>
    <xf numFmtId="0" fontId="20" fillId="10" borderId="55" xfId="0" applyFont="1" applyFill="1" applyBorder="1" applyAlignment="1">
      <alignment horizontal="center" vertical="center" wrapText="1"/>
    </xf>
    <xf numFmtId="0" fontId="8" fillId="12" borderId="62" xfId="0" applyFont="1" applyFill="1" applyBorder="1" applyAlignment="1">
      <alignment horizontal="center" vertical="center" wrapText="1"/>
    </xf>
    <xf numFmtId="0" fontId="3" fillId="0" borderId="63" xfId="0" applyFont="1" applyBorder="1"/>
    <xf numFmtId="0" fontId="3" fillId="0" borderId="64" xfId="0" applyFont="1" applyBorder="1"/>
    <xf numFmtId="0" fontId="20" fillId="8" borderId="55"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2" fillId="0" borderId="12" xfId="0" applyFont="1" applyBorder="1" applyAlignment="1">
      <alignment horizontal="left" vertical="center" wrapText="1"/>
    </xf>
    <xf numFmtId="0" fontId="2" fillId="17" borderId="12" xfId="0" applyFont="1" applyFill="1" applyBorder="1" applyAlignment="1">
      <alignment horizontal="left" vertical="center"/>
    </xf>
    <xf numFmtId="0" fontId="21" fillId="16" borderId="12" xfId="0" applyFont="1" applyFill="1" applyBorder="1" applyAlignment="1">
      <alignment horizontal="left" vertical="center"/>
    </xf>
    <xf numFmtId="0" fontId="21" fillId="16"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4" fillId="0" borderId="1" xfId="0" applyFont="1" applyBorder="1" applyAlignment="1">
      <alignment horizontal="center"/>
    </xf>
    <xf numFmtId="0" fontId="3" fillId="0" borderId="2" xfId="0" applyFont="1" applyBorder="1"/>
    <xf numFmtId="0" fontId="3" fillId="0" borderId="4" xfId="0" applyFont="1" applyBorder="1"/>
    <xf numFmtId="0" fontId="3" fillId="0" borderId="73" xfId="0" applyFont="1" applyBorder="1"/>
    <xf numFmtId="0" fontId="3" fillId="0" borderId="74" xfId="0" applyFont="1" applyBorder="1"/>
    <xf numFmtId="0" fontId="24" fillId="2" borderId="68" xfId="0" applyFont="1" applyFill="1" applyBorder="1" applyAlignment="1">
      <alignment horizontal="center" vertical="center" wrapText="1"/>
    </xf>
    <xf numFmtId="0" fontId="3" fillId="0" borderId="69" xfId="0" applyFont="1" applyBorder="1"/>
    <xf numFmtId="0" fontId="3" fillId="0" borderId="70" xfId="0" applyFont="1" applyBorder="1"/>
    <xf numFmtId="0" fontId="3" fillId="0" borderId="71" xfId="0" applyFont="1" applyBorder="1"/>
    <xf numFmtId="0" fontId="3" fillId="0" borderId="7" xfId="0" applyFont="1" applyBorder="1"/>
    <xf numFmtId="0" fontId="3" fillId="0" borderId="3" xfId="0" applyFont="1" applyBorder="1"/>
    <xf numFmtId="0" fontId="3" fillId="0" borderId="5" xfId="0" applyFont="1" applyBorder="1"/>
    <xf numFmtId="0" fontId="3" fillId="0" borderId="75" xfId="0" applyFont="1" applyBorder="1"/>
    <xf numFmtId="0" fontId="25" fillId="0" borderId="1" xfId="0" applyFont="1" applyBorder="1" applyAlignment="1">
      <alignment horizontal="center" vertical="center" wrapText="1"/>
    </xf>
    <xf numFmtId="0" fontId="8" fillId="14" borderId="76" xfId="0" applyFont="1" applyFill="1" applyBorder="1" applyAlignment="1">
      <alignment horizontal="center"/>
    </xf>
    <xf numFmtId="0" fontId="3" fillId="0" borderId="77" xfId="0" applyFont="1" applyBorder="1"/>
    <xf numFmtId="0" fontId="21" fillId="16" borderId="12" xfId="0" applyFont="1" applyFill="1" applyBorder="1" applyAlignment="1">
      <alignment horizontal="center" vertical="center"/>
    </xf>
    <xf numFmtId="0" fontId="2" fillId="11" borderId="12" xfId="0" applyFont="1" applyFill="1" applyBorder="1" applyAlignment="1">
      <alignment horizontal="center" vertical="center"/>
    </xf>
    <xf numFmtId="0" fontId="26" fillId="0" borderId="12" xfId="0" applyFont="1" applyBorder="1" applyAlignment="1">
      <alignment horizontal="center" vertical="center"/>
    </xf>
    <xf numFmtId="0" fontId="27" fillId="16" borderId="12" xfId="0" applyFont="1" applyFill="1" applyBorder="1" applyAlignment="1">
      <alignment horizontal="center" vertical="center" wrapText="1"/>
    </xf>
    <xf numFmtId="0" fontId="8" fillId="14" borderId="23" xfId="0" applyFont="1" applyFill="1" applyBorder="1" applyAlignment="1">
      <alignment horizontal="center" vertical="center"/>
    </xf>
    <xf numFmtId="0" fontId="8" fillId="14" borderId="24" xfId="0" applyFont="1" applyFill="1" applyBorder="1" applyAlignment="1">
      <alignment horizontal="center" vertical="center"/>
    </xf>
    <xf numFmtId="0" fontId="3" fillId="0" borderId="79" xfId="0" applyFont="1" applyBorder="1"/>
    <xf numFmtId="0" fontId="8" fillId="14" borderId="80" xfId="0" applyFont="1" applyFill="1" applyBorder="1" applyAlignment="1">
      <alignment horizontal="center" vertical="center" wrapText="1"/>
    </xf>
    <xf numFmtId="0" fontId="8" fillId="14" borderId="81" xfId="0" applyFont="1" applyFill="1" applyBorder="1" applyAlignment="1">
      <alignment horizontal="center" vertical="center"/>
    </xf>
    <xf numFmtId="0" fontId="3" fillId="0" borderId="82" xfId="0" applyFont="1" applyBorder="1"/>
    <xf numFmtId="0" fontId="2" fillId="11" borderId="12" xfId="0" applyFont="1" applyFill="1" applyBorder="1" applyAlignment="1">
      <alignment horizontal="left" vertical="center" wrapText="1"/>
    </xf>
    <xf numFmtId="0" fontId="31" fillId="0" borderId="89" xfId="0" applyFont="1" applyBorder="1" applyAlignment="1">
      <alignment horizontal="center" vertical="center" wrapText="1"/>
    </xf>
    <xf numFmtId="18" fontId="31" fillId="0" borderId="81" xfId="0" applyNumberFormat="1" applyFont="1" applyBorder="1" applyAlignment="1">
      <alignment horizontal="center" vertical="center" wrapText="1"/>
    </xf>
    <xf numFmtId="0" fontId="3" fillId="0" borderId="90" xfId="0" applyFont="1" applyBorder="1"/>
    <xf numFmtId="0" fontId="24" fillId="0" borderId="23" xfId="0" applyFont="1" applyBorder="1" applyAlignment="1">
      <alignment horizontal="center"/>
    </xf>
    <xf numFmtId="0" fontId="3" fillId="0" borderId="84" xfId="0" applyFont="1" applyBorder="1"/>
    <xf numFmtId="0" fontId="3" fillId="0" borderId="83" xfId="0" applyFont="1" applyBorder="1"/>
    <xf numFmtId="0" fontId="2" fillId="0" borderId="32" xfId="0" applyFont="1" applyBorder="1" applyAlignment="1">
      <alignment horizontal="center" vertical="center"/>
    </xf>
    <xf numFmtId="0" fontId="3" fillId="0" borderId="85" xfId="0" applyFont="1" applyBorder="1"/>
    <xf numFmtId="0" fontId="31" fillId="0" borderId="23" xfId="0" applyFont="1" applyBorder="1" applyAlignment="1">
      <alignment horizontal="center" vertical="center" wrapText="1"/>
    </xf>
    <xf numFmtId="0" fontId="31" fillId="0" borderId="81" xfId="0" applyFont="1" applyBorder="1" applyAlignment="1">
      <alignment horizontal="center" vertical="center" wrapText="1"/>
    </xf>
    <xf numFmtId="0" fontId="3" fillId="0" borderId="88" xfId="0" applyFont="1" applyBorder="1"/>
    <xf numFmtId="0" fontId="27" fillId="0" borderId="23" xfId="0" applyFont="1" applyBorder="1" applyAlignment="1">
      <alignment horizontal="center" vertical="center" wrapText="1"/>
    </xf>
    <xf numFmtId="0" fontId="31" fillId="0" borderId="31" xfId="0" applyFont="1" applyBorder="1" applyAlignment="1">
      <alignment horizontal="center" vertical="center" wrapText="1"/>
    </xf>
    <xf numFmtId="0" fontId="31" fillId="18" borderId="89"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 fillId="0" borderId="1" xfId="0" applyFont="1" applyBorder="1" applyAlignment="1">
      <alignment horizontal="center"/>
    </xf>
    <xf numFmtId="0" fontId="34" fillId="0" borderId="1" xfId="0" applyFont="1" applyBorder="1" applyAlignment="1">
      <alignment horizontal="center" vertical="center"/>
    </xf>
    <xf numFmtId="0" fontId="11" fillId="0" borderId="45" xfId="0" applyFont="1" applyBorder="1" applyAlignment="1">
      <alignment vertical="center" wrapText="1"/>
    </xf>
    <xf numFmtId="0" fontId="15" fillId="0" borderId="1" xfId="0" applyFont="1" applyBorder="1" applyAlignment="1">
      <alignment horizontal="center" vertical="center"/>
    </xf>
    <xf numFmtId="0" fontId="47" fillId="24" borderId="45" xfId="0" applyFont="1" applyFill="1" applyBorder="1" applyAlignment="1">
      <alignment horizontal="center" vertical="center" textRotation="90"/>
    </xf>
    <xf numFmtId="0" fontId="3" fillId="0" borderId="96" xfId="0" applyFont="1" applyBorder="1"/>
    <xf numFmtId="0" fontId="46" fillId="15" borderId="45" xfId="0" applyFont="1" applyFill="1" applyBorder="1" applyAlignment="1">
      <alignment horizontal="center" vertical="center" textRotation="90" wrapText="1"/>
    </xf>
    <xf numFmtId="0" fontId="47" fillId="24" borderId="45" xfId="0" applyFont="1" applyFill="1" applyBorder="1" applyAlignment="1">
      <alignment horizontal="center" vertical="center" textRotation="90" wrapText="1"/>
    </xf>
    <xf numFmtId="0" fontId="2" fillId="0" borderId="45" xfId="0" applyFont="1" applyBorder="1" applyAlignment="1">
      <alignment horizontal="center" vertical="center" wrapText="1"/>
    </xf>
    <xf numFmtId="0" fontId="24" fillId="0" borderId="0" xfId="0" applyFont="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96" xfId="0" applyFont="1" applyBorder="1" applyAlignment="1">
      <alignment horizontal="center" vertical="center" wrapText="1"/>
    </xf>
    <xf numFmtId="0" fontId="46" fillId="15" borderId="45" xfId="0" applyFont="1" applyFill="1" applyBorder="1" applyAlignment="1">
      <alignment horizontal="center" vertical="center" textRotation="90"/>
    </xf>
    <xf numFmtId="0" fontId="2" fillId="0" borderId="31" xfId="0" applyFont="1" applyBorder="1" applyAlignment="1">
      <alignment horizontal="center" vertical="center"/>
    </xf>
    <xf numFmtId="0" fontId="48" fillId="0" borderId="45" xfId="0" applyFont="1" applyBorder="1" applyAlignment="1">
      <alignment horizontal="left" vertical="center" wrapText="1"/>
    </xf>
    <xf numFmtId="0" fontId="24" fillId="2" borderId="1" xfId="0" applyFont="1" applyFill="1" applyBorder="1" applyAlignment="1">
      <alignment horizontal="center" wrapText="1"/>
    </xf>
    <xf numFmtId="0" fontId="3" fillId="0" borderId="98" xfId="0" applyFont="1" applyBorder="1"/>
    <xf numFmtId="0" fontId="15" fillId="0" borderId="4" xfId="0" applyFont="1" applyBorder="1" applyAlignment="1">
      <alignment horizontal="center" vertical="center"/>
    </xf>
    <xf numFmtId="0" fontId="50" fillId="2" borderId="1" xfId="0" applyFont="1" applyFill="1" applyBorder="1" applyAlignment="1">
      <alignment horizontal="center" vertical="center" wrapText="1"/>
    </xf>
    <xf numFmtId="0" fontId="3" fillId="0" borderId="98" xfId="0" applyFont="1" applyBorder="1" applyAlignment="1">
      <alignment horizontal="center"/>
    </xf>
  </cellXfs>
  <cellStyles count="1">
    <cellStyle name="Normal" xfId="0" builtinId="0"/>
  </cellStyles>
  <dxfs count="3">
    <dxf>
      <fill>
        <patternFill patternType="solid">
          <fgColor rgb="FFD9E2F3"/>
          <bgColor rgb="FFD9E2F3"/>
        </patternFill>
      </fill>
    </dxf>
    <dxf>
      <fill>
        <patternFill patternType="solid">
          <fgColor rgb="FFD8D8D8"/>
          <bgColor rgb="FFD8D8D8"/>
        </patternFill>
      </fill>
    </dxf>
    <dxf>
      <fill>
        <patternFill patternType="solid">
          <fgColor theme="4"/>
          <bgColor theme="4"/>
        </patternFill>
      </fill>
    </dxf>
  </dxfs>
  <tableStyles count="1">
    <tableStyle name="ESCALA DE EVALUACION-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chemeClr val="lt1"/>
                </a:solidFill>
                <a:latin typeface="+mn-lt"/>
              </a:defRPr>
            </a:pPr>
            <a:r>
              <a:rPr lang="es-CO" sz="1600" b="1" i="0">
                <a:solidFill>
                  <a:schemeClr val="lt1"/>
                </a:solidFill>
                <a:latin typeface="+mn-lt"/>
              </a:rPr>
              <a:t>AVANCE CICLO DE FUNCIONAMIENTO DEL MODELO DE OPERACIÓN</a:t>
            </a:r>
          </a:p>
        </c:rich>
      </c:tx>
      <c:layout/>
      <c:overlay val="0"/>
    </c:title>
    <c:autoTitleDeleted val="0"/>
    <c:plotArea>
      <c:layout/>
      <c:barChart>
        <c:barDir val="col"/>
        <c:grouping val="stacked"/>
        <c:varyColors val="1"/>
        <c:ser>
          <c:idx val="0"/>
          <c:order val="0"/>
          <c:tx>
            <c:v>Planificación</c:v>
          </c:tx>
          <c:spPr>
            <a:solidFill>
              <a:srgbClr val="4472C4"/>
            </a:solidFill>
            <a:ln cmpd="sng">
              <a:solidFill>
                <a:srgbClr val="000000"/>
              </a:solidFill>
            </a:ln>
          </c:spPr>
          <c:invertIfNegative val="1"/>
          <c:dLbls>
            <c:spPr>
              <a:noFill/>
              <a:ln>
                <a:noFill/>
              </a:ln>
              <a:effectLst/>
            </c:spPr>
            <c:txPr>
              <a:bodyPr/>
              <a:lstStyle/>
              <a:p>
                <a:pPr lvl="0">
                  <a:defRPr sz="900" b="0"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PORTADA!$E$38:$F$38</c:f>
              <c:strCache>
                <c:ptCount val="2"/>
                <c:pt idx="0">
                  <c:v>% de Avance Actual Entidad</c:v>
                </c:pt>
                <c:pt idx="1">
                  <c:v>% Avance Esperado</c:v>
                </c:pt>
              </c:strCache>
            </c:strRef>
          </c:cat>
          <c:val>
            <c:numRef>
              <c:f>PORTADA!$E$39:$F$39</c:f>
              <c:numCache>
                <c:formatCode>0%</c:formatCode>
                <c:ptCount val="2"/>
                <c:pt idx="0">
                  <c:v>0.22222222222222221</c:v>
                </c:pt>
                <c:pt idx="1">
                  <c:v>0.4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8C4-4591-B997-65FDB50DA463}"/>
            </c:ext>
          </c:extLst>
        </c:ser>
        <c:ser>
          <c:idx val="1"/>
          <c:order val="1"/>
          <c:tx>
            <c:v>Implementación</c:v>
          </c:tx>
          <c:spPr>
            <a:solidFill>
              <a:srgbClr val="ED7D31"/>
            </a:solidFill>
            <a:ln cmpd="sng">
              <a:solidFill>
                <a:srgbClr val="000000"/>
              </a:solidFill>
            </a:ln>
          </c:spPr>
          <c:invertIfNegative val="1"/>
          <c:dLbls>
            <c:spPr>
              <a:noFill/>
              <a:ln>
                <a:noFill/>
              </a:ln>
              <a:effectLst/>
            </c:spPr>
            <c:txPr>
              <a:bodyPr/>
              <a:lstStyle/>
              <a:p>
                <a:pPr lvl="0">
                  <a:defRPr sz="900" b="0"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PORTADA!$E$38:$F$38</c:f>
              <c:strCache>
                <c:ptCount val="2"/>
                <c:pt idx="0">
                  <c:v>% de Avance Actual Entidad</c:v>
                </c:pt>
                <c:pt idx="1">
                  <c:v>% Avance Esperado</c:v>
                </c:pt>
              </c:strCache>
            </c:strRef>
          </c:cat>
          <c:val>
            <c:numRef>
              <c:f>PORTADA!$E$40:$F$40</c:f>
              <c:numCache>
                <c:formatCode>0%</c:formatCode>
                <c:ptCount val="2"/>
                <c:pt idx="0">
                  <c:v>5.8732142857142872E-2</c:v>
                </c:pt>
                <c:pt idx="1">
                  <c:v>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8C4-4591-B997-65FDB50DA463}"/>
            </c:ext>
          </c:extLst>
        </c:ser>
        <c:ser>
          <c:idx val="2"/>
          <c:order val="2"/>
          <c:tx>
            <c:v>Evaluación de desempeño</c:v>
          </c:tx>
          <c:spPr>
            <a:solidFill>
              <a:srgbClr val="A5A5A5"/>
            </a:solidFill>
            <a:ln cmpd="sng">
              <a:solidFill>
                <a:srgbClr val="000000"/>
              </a:solidFill>
            </a:ln>
          </c:spPr>
          <c:invertIfNegative val="1"/>
          <c:dLbls>
            <c:spPr>
              <a:noFill/>
              <a:ln>
                <a:noFill/>
              </a:ln>
              <a:effectLst/>
            </c:spPr>
            <c:txPr>
              <a:bodyPr/>
              <a:lstStyle/>
              <a:p>
                <a:pPr lvl="0">
                  <a:defRPr sz="900" b="0"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PORTADA!$E$38:$F$38</c:f>
              <c:strCache>
                <c:ptCount val="2"/>
                <c:pt idx="0">
                  <c:v>% de Avance Actual Entidad</c:v>
                </c:pt>
                <c:pt idx="1">
                  <c:v>% Avance Esperado</c:v>
                </c:pt>
              </c:strCache>
            </c:strRef>
          </c:cat>
          <c:val>
            <c:numRef>
              <c:f>PORTADA!$E$41:$F$41</c:f>
              <c:numCache>
                <c:formatCode>0%</c:formatCode>
                <c:ptCount val="2"/>
                <c:pt idx="0">
                  <c:v>6.666666666666668E-2</c:v>
                </c:pt>
                <c:pt idx="1">
                  <c:v>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8C4-4591-B997-65FDB50DA463}"/>
            </c:ext>
          </c:extLst>
        </c:ser>
        <c:ser>
          <c:idx val="3"/>
          <c:order val="3"/>
          <c:tx>
            <c:v>Mejora continua</c:v>
          </c:tx>
          <c:spPr>
            <a:solidFill>
              <a:srgbClr val="FFC000"/>
            </a:solidFill>
            <a:ln cmpd="sng">
              <a:solidFill>
                <a:srgbClr val="000000"/>
              </a:solidFill>
            </a:ln>
          </c:spPr>
          <c:invertIfNegative val="1"/>
          <c:dLbls>
            <c:spPr>
              <a:noFill/>
              <a:ln>
                <a:noFill/>
              </a:ln>
              <a:effectLst/>
            </c:spPr>
            <c:txPr>
              <a:bodyPr/>
              <a:lstStyle/>
              <a:p>
                <a:pPr lvl="0">
                  <a:defRPr sz="900" b="0"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PORTADA!$E$38:$F$38</c:f>
              <c:strCache>
                <c:ptCount val="2"/>
                <c:pt idx="0">
                  <c:v>% de Avance Actual Entidad</c:v>
                </c:pt>
                <c:pt idx="1">
                  <c:v>% Avance Esperado</c:v>
                </c:pt>
              </c:strCache>
            </c:strRef>
          </c:cat>
          <c:val>
            <c:numRef>
              <c:f>PORTADA!$E$42:$F$42</c:f>
              <c:numCache>
                <c:formatCode>0%</c:formatCode>
                <c:ptCount val="2"/>
                <c:pt idx="0">
                  <c:v>0.08</c:v>
                </c:pt>
                <c:pt idx="1">
                  <c:v>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8C4-4591-B997-65FDB50DA463}"/>
            </c:ext>
          </c:extLst>
        </c:ser>
        <c:dLbls>
          <c:showLegendKey val="0"/>
          <c:showVal val="0"/>
          <c:showCatName val="0"/>
          <c:showSerName val="0"/>
          <c:showPercent val="0"/>
          <c:showBubbleSize val="0"/>
        </c:dLbls>
        <c:gapWidth val="150"/>
        <c:overlap val="100"/>
        <c:axId val="394059824"/>
        <c:axId val="394060216"/>
      </c:barChart>
      <c:catAx>
        <c:axId val="394059824"/>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chemeClr val="lt1"/>
                </a:solidFill>
                <a:latin typeface="+mn-lt"/>
              </a:defRPr>
            </a:pPr>
            <a:endParaRPr lang="es-CO"/>
          </a:p>
        </c:txPr>
        <c:crossAx val="394060216"/>
        <c:crosses val="autoZero"/>
        <c:auto val="1"/>
        <c:lblAlgn val="ctr"/>
        <c:lblOffset val="100"/>
        <c:noMultiLvlLbl val="1"/>
      </c:catAx>
      <c:valAx>
        <c:axId val="394060216"/>
        <c:scaling>
          <c:orientation val="minMax"/>
          <c:max val="1"/>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0%" sourceLinked="0"/>
        <c:majorTickMark val="none"/>
        <c:minorTickMark val="none"/>
        <c:tickLblPos val="nextTo"/>
        <c:spPr>
          <a:ln/>
        </c:spPr>
        <c:txPr>
          <a:bodyPr/>
          <a:lstStyle/>
          <a:p>
            <a:pPr lvl="0">
              <a:defRPr sz="900" b="0" i="0">
                <a:solidFill>
                  <a:schemeClr val="lt1"/>
                </a:solidFill>
                <a:latin typeface="+mn-lt"/>
              </a:defRPr>
            </a:pPr>
            <a:endParaRPr lang="es-CO"/>
          </a:p>
        </c:txPr>
        <c:crossAx val="394059824"/>
        <c:crosses val="autoZero"/>
        <c:crossBetween val="between"/>
        <c:majorUnit val="0.2"/>
      </c:valAx>
    </c:plotArea>
    <c:legend>
      <c:legendPos val="b"/>
      <c:layout/>
      <c:overlay val="0"/>
      <c:txPr>
        <a:bodyPr/>
        <a:lstStyle/>
        <a:p>
          <a:pPr lvl="0">
            <a:defRPr sz="900" b="0" i="0">
              <a:solidFill>
                <a:schemeClr val="lt1"/>
              </a:solidFill>
              <a:latin typeface="+mn-lt"/>
            </a:defRPr>
          </a:pPr>
          <a:endParaRPr lang="es-CO"/>
        </a:p>
      </c:txPr>
    </c:legend>
    <c:plotVisOnly val="1"/>
    <c:dispBlanksAs val="zero"/>
    <c:showDLblsOverMax val="1"/>
  </c:chart>
  <c:spPr>
    <a:solidFill>
      <a:schemeClr val="dk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chemeClr val="lt1"/>
                </a:solidFill>
                <a:latin typeface="+mn-lt"/>
              </a:defRPr>
            </a:pPr>
            <a:r>
              <a:rPr lang="es-CO" sz="1400" b="0" i="0">
                <a:solidFill>
                  <a:schemeClr val="lt1"/>
                </a:solidFill>
                <a:latin typeface="+mn-lt"/>
              </a:rPr>
              <a:t> FRAMEWORK CIBERSEGURIDAD NIST</a:t>
            </a:r>
          </a:p>
        </c:rich>
      </c:tx>
      <c:layout/>
      <c:overlay val="0"/>
    </c:title>
    <c:autoTitleDeleted val="0"/>
    <c:plotArea>
      <c:layout/>
      <c:radarChart>
        <c:radarStyle val="marker"/>
        <c:varyColors val="1"/>
        <c:ser>
          <c:idx val="0"/>
          <c:order val="0"/>
          <c:spPr>
            <a:ln cmpd="sng">
              <a:solidFill>
                <a:srgbClr val="4472C4"/>
              </a:solidFill>
            </a:ln>
          </c:spPr>
          <c:marker>
            <c:symbol val="none"/>
          </c:marker>
          <c:cat>
            <c:strRef>
              <c:f>PORTADA!$B$95:$B$99</c:f>
              <c:strCache>
                <c:ptCount val="5"/>
                <c:pt idx="0">
                  <c:v>DETECTAR</c:v>
                </c:pt>
                <c:pt idx="1">
                  <c:v>IDENTIFICAR</c:v>
                </c:pt>
                <c:pt idx="2">
                  <c:v>PROTEGER</c:v>
                </c:pt>
                <c:pt idx="3">
                  <c:v>RECUPERAR</c:v>
                </c:pt>
                <c:pt idx="4">
                  <c:v>RESPONDER</c:v>
                </c:pt>
              </c:strCache>
            </c:strRef>
          </c:cat>
          <c:val>
            <c:numRef>
              <c:f>PORTADA!$C$95:$C$99</c:f>
              <c:numCache>
                <c:formatCode>General</c:formatCode>
                <c:ptCount val="5"/>
                <c:pt idx="0">
                  <c:v>61.333333333333336</c:v>
                </c:pt>
                <c:pt idx="1">
                  <c:v>59.833333333333336</c:v>
                </c:pt>
                <c:pt idx="2">
                  <c:v>56.779661016949156</c:v>
                </c:pt>
                <c:pt idx="3">
                  <c:v>46.666666666666664</c:v>
                </c:pt>
                <c:pt idx="4">
                  <c:v>50</c:v>
                </c:pt>
              </c:numCache>
            </c:numRef>
          </c:val>
          <c:extLst>
            <c:ext xmlns:c16="http://schemas.microsoft.com/office/drawing/2014/chart" uri="{C3380CC4-5D6E-409C-BE32-E72D297353CC}">
              <c16:uniqueId val="{00000000-7201-4328-85EB-4B099624002C}"/>
            </c:ext>
          </c:extLst>
        </c:ser>
        <c:ser>
          <c:idx val="1"/>
          <c:order val="1"/>
          <c:spPr>
            <a:ln cmpd="sng">
              <a:solidFill>
                <a:srgbClr val="ED7D31"/>
              </a:solidFill>
            </a:ln>
          </c:spPr>
          <c:marker>
            <c:symbol val="none"/>
          </c:marker>
          <c:cat>
            <c:strRef>
              <c:f>PORTADA!$B$95:$B$99</c:f>
              <c:strCache>
                <c:ptCount val="5"/>
                <c:pt idx="0">
                  <c:v>DETECTAR</c:v>
                </c:pt>
                <c:pt idx="1">
                  <c:v>IDENTIFICAR</c:v>
                </c:pt>
                <c:pt idx="2">
                  <c:v>PROTEGER</c:v>
                </c:pt>
                <c:pt idx="3">
                  <c:v>RECUPERAR</c:v>
                </c:pt>
                <c:pt idx="4">
                  <c:v>RESPONDER</c:v>
                </c:pt>
              </c:strCache>
            </c:strRef>
          </c:cat>
          <c:val>
            <c:numRef>
              <c:f>PORTADA!$D$94:$D$99</c:f>
              <c:numCache>
                <c:formatCode>0</c:formatCode>
                <c:ptCount val="6"/>
                <c:pt idx="0" formatCode="General">
                  <c:v>0</c:v>
                </c:pt>
                <c:pt idx="1">
                  <c:v>100</c:v>
                </c:pt>
                <c:pt idx="2">
                  <c:v>100</c:v>
                </c:pt>
                <c:pt idx="3">
                  <c:v>100</c:v>
                </c:pt>
                <c:pt idx="4">
                  <c:v>100</c:v>
                </c:pt>
                <c:pt idx="5">
                  <c:v>100</c:v>
                </c:pt>
              </c:numCache>
            </c:numRef>
          </c:val>
          <c:extLst>
            <c:ext xmlns:c16="http://schemas.microsoft.com/office/drawing/2014/chart" uri="{C3380CC4-5D6E-409C-BE32-E72D297353CC}">
              <c16:uniqueId val="{00000001-7201-4328-85EB-4B099624002C}"/>
            </c:ext>
          </c:extLst>
        </c:ser>
        <c:dLbls>
          <c:showLegendKey val="0"/>
          <c:showVal val="0"/>
          <c:showCatName val="0"/>
          <c:showSerName val="0"/>
          <c:showPercent val="0"/>
          <c:showBubbleSize val="0"/>
        </c:dLbls>
        <c:axId val="394061000"/>
        <c:axId val="378953656"/>
      </c:radarChart>
      <c:catAx>
        <c:axId val="394061000"/>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378953656"/>
        <c:crosses val="autoZero"/>
        <c:auto val="1"/>
        <c:lblAlgn val="ctr"/>
        <c:lblOffset val="100"/>
        <c:noMultiLvlLbl val="1"/>
      </c:catAx>
      <c:valAx>
        <c:axId val="37895365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394061000"/>
        <c:crosses val="autoZero"/>
        <c:crossBetween val="between"/>
      </c:valAx>
    </c:plotArea>
    <c:legend>
      <c:legendPos val="t"/>
      <c:layout/>
      <c:overlay val="0"/>
      <c:txPr>
        <a:bodyPr/>
        <a:lstStyle/>
        <a:p>
          <a:pPr lvl="0">
            <a:defRPr sz="900" b="0" i="0">
              <a:solidFill>
                <a:schemeClr val="lt1"/>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619125</xdr:colOff>
      <xdr:row>36</xdr:row>
      <xdr:rowOff>19050</xdr:rowOff>
    </xdr:from>
    <xdr:ext cx="4743450" cy="2809875"/>
    <xdr:graphicFrame macro="">
      <xdr:nvGraphicFramePr>
        <xdr:cNvPr id="390299291"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1114425</xdr:colOff>
      <xdr:row>89</xdr:row>
      <xdr:rowOff>180975</xdr:rowOff>
    </xdr:from>
    <xdr:ext cx="7191375" cy="3600450"/>
    <xdr:graphicFrame macro="">
      <xdr:nvGraphicFramePr>
        <xdr:cNvPr id="406155669"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19050</xdr:colOff>
      <xdr:row>53</xdr:row>
      <xdr:rowOff>104775</xdr:rowOff>
    </xdr:from>
    <xdr:ext cx="5915025" cy="2733675"/>
    <xdr:pic>
      <xdr:nvPicPr>
        <xdr:cNvPr id="2"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285750</xdr:colOff>
      <xdr:row>5</xdr:row>
      <xdr:rowOff>142874</xdr:rowOff>
    </xdr:from>
    <xdr:ext cx="2028825" cy="533401"/>
    <xdr:pic>
      <xdr:nvPicPr>
        <xdr:cNvPr id="3" name="image1.png" title="Imagen"/>
        <xdr:cNvPicPr preferRelativeResize="0"/>
      </xdr:nvPicPr>
      <xdr:blipFill>
        <a:blip xmlns:r="http://schemas.openxmlformats.org/officeDocument/2006/relationships" r:embed="rId4" cstate="print"/>
        <a:stretch>
          <a:fillRect/>
        </a:stretch>
      </xdr:blipFill>
      <xdr:spPr>
        <a:xfrm>
          <a:off x="1057275" y="1371599"/>
          <a:ext cx="2028825" cy="533401"/>
        </a:xfrm>
        <a:prstGeom prst="rect">
          <a:avLst/>
        </a:prstGeom>
        <a:noFill/>
      </xdr:spPr>
    </xdr:pic>
    <xdr:clientData fLocksWithSheet="0"/>
  </xdr:oneCellAnchor>
  <xdr:oneCellAnchor>
    <xdr:from>
      <xdr:col>13</xdr:col>
      <xdr:colOff>771524</xdr:colOff>
      <xdr:row>5</xdr:row>
      <xdr:rowOff>85725</xdr:rowOff>
    </xdr:from>
    <xdr:ext cx="485775" cy="647700"/>
    <xdr:pic>
      <xdr:nvPicPr>
        <xdr:cNvPr id="4" name="image2.jpg" descr="mastic - Intelligent Training"/>
        <xdr:cNvPicPr preferRelativeResize="0"/>
      </xdr:nvPicPr>
      <xdr:blipFill>
        <a:blip xmlns:r="http://schemas.openxmlformats.org/officeDocument/2006/relationships" r:embed="rId5" cstate="print"/>
        <a:stretch>
          <a:fillRect/>
        </a:stretch>
      </xdr:blipFill>
      <xdr:spPr>
        <a:xfrm>
          <a:off x="12944474" y="1314450"/>
          <a:ext cx="485775" cy="647700"/>
        </a:xfrm>
        <a:prstGeom prst="rect">
          <a:avLst/>
        </a:prstGeom>
        <a:noFill/>
      </xdr:spPr>
    </xdr:pic>
    <xdr:clientData fLocksWithSheet="0"/>
  </xdr:oneCellAnchor>
  <xdr:twoCellAnchor editAs="oneCell">
    <xdr:from>
      <xdr:col>11</xdr:col>
      <xdr:colOff>0</xdr:colOff>
      <xdr:row>22</xdr:row>
      <xdr:rowOff>0</xdr:rowOff>
    </xdr:from>
    <xdr:to>
      <xdr:col>11</xdr:col>
      <xdr:colOff>304800</xdr:colOff>
      <xdr:row>23</xdr:row>
      <xdr:rowOff>104775</xdr:rowOff>
    </xdr:to>
    <xdr:sp macro="" textlink="">
      <xdr:nvSpPr>
        <xdr:cNvPr id="7170" name="AutoShape 2" descr="data:image/png;base64,iVBORw0KGgoAAAANSUhEUgAAAMAAAACFCAYAAAANSffYAAAAAXNSR0IArs4c6QAAIABJREFUeF7sfQd4lOW29Zqe3hOSQEISSELvvfeOFEFEpQnSEVQUFCsiIghYUFRUekdQkN4h9BJ6JyGEAOm9TP/P2pMJgcPxXE+58l/m9eERZuZr77f7XntvBQBYrdZAACr+3bEcO/CU7IBZoVDcVxQzQBKA4KfkwR2P6dgB7sBdhUJR1sEADmJ4WnfAwQBP65t3PLfsgIMB7IRw5142DEYzAv3d4eKsearow2oVIxgKhRgDT9NyMID9bW/ZdwVrt56Dv48r+naugUoRAXBx0UKl/O8QhdVqFYYrLDIiNSMfOXl6eHk4yfWdnbTQqJX/VUK0WKzIzdfj/NX7iL+TgWb1whBezue/es0n8OQOBrC/lG0HrmLuzzGIvXQXFcr7okX9MLSoH4FKEf4ICqBW0P7b789oMiM7twhpGQW4m5KNq3GpOHvlHi7dSEZGdiECfNxQq3IQ6lQrV3JdP2836LT/ueAcCT89qwCXbyRjR8x17D16E+XLeuODce0QHeH/bz/j/2cncDCA/YVtP3gVXy0+jGNnEqFUAiq1Ej6eLqgQ6osa0YGoFlUGYeV8EBzgAW9PZzjp1FCrlH9nNtCcsFgs0BvNKCgwCLElp+fjXko2biVl4WZCOm4lZeJ+ag4ycwqh15vAY2h90BJRKhRwddEiwNcNESHeqFQhEFFhfggv541yQZ7w8XSGTqeW3/2ZlZVbhFt3MkTiHztzG6cuJOH2vSy5dutGFfDBq+3kOk/ZcjDAAwa4hq8WH8Lxc4lC2CQMmin8T6VUQqtRwcPVCX4+rkKcAX6u8PFwETNJq1bCqgCMRgsKCk3IyS1ERlY+UjMLkJqpR3ZOAfIKjSgy2JhDpTBDpbJCrCuFAo+SsoXX5fVpmVvUUKk18PLQoVyAC8oFeSMixAuhwR4o4+sGHy9XeLg5wdVZAzXNJqtVmI/mTVpmAe4l5+BmYjou30jBzdvpYm4V6Y1yfi6dVo0WDcLx/jgHAzzVeYAdB6/hy1IMYGcMixUwmVVQqyxQwAKz2SpEbDJbYLbw70KmsFoVsFhVoj20GhI3mQYI9MxDoVEHrdqCVtHXkVvkhBPxocjId5VLKBTFlFhK9PJcUPDcSlQISEOTCvGIT/PG6VtBcNXmIzNPjZwiJ2jUaiFgpYraSAWN2nYus8UCmlv6IhMKDSbQm1Cr1VAo1VCrAVXxNckEZGwHA9gywU83A8Rcx1eLY3DsrE0DUCqT6D1dClCj3F1cuhuElBw3WEicxcsWPFGIpHbX6dEs6ibqhCXi2M0wbD1XBYGeORjZ+iByCp1RP/w2KgSnQ6cwYMeFSlgU0wgJ6Tan02ShxrGdV6mwQqMyy2d1wxIxtddmeLrrYdQr5DhPl0LsvFgZey5HwlmjR+dql1DOJxNbzlXG+TsP8pg0kWglKYudeFedHmF+GcgqcEFqrhuMZhUsFgcDOBJhxcS8M+a6aIBjZ29DpVKKlCzjkYvWVa7h+Qan8OOBxjhyMwJpOW5C8FwqpQXkFJNJiUYVbuHV9vsR6puFVUdrI/Z2OYT7ZeC5hqeFcbaer4q4FF+464pQPeQuEjNI/FZk5rvgQlIwMvJdoFZaEOyVjTrht5GR54pqZe+hQK/FucRgOGuNqBV6Bx2rXca15ADEXK+AQoMG7atcRevK17DnchSmbeqI7EJnOKlNMBYzFRnLzUmPamXv4rkGp3EvywM7LlbGtftlUGBQQ+fQAI5MMIl55yFqgEM4GnsbSpUKOrUJEf7pqBuWgJohd3HwegSO3QxHSo57CfF3rHZJiFlvUiPcLx2tom9AqbTibGIwbqb4w2hSok2VazhyIxzTN3dEao6bHNu4YjwaRiSgXlgCUvPcsOFUTZy8FQoPJz1aRF1H3waxuJvliWv3ymDF0XrCHGS0FlE38HqHPbBYlcIEbjo9qpdLQsUyaUjO8cCms1VhNKmEAdadrI2ryf6iWVyFeRLlXvKKdDh4rQIu3Q1Evl4DF53SYQKJJn/KTaBdh2wa4PDp2yjrU4AuNS6iScU4bD1fBReTgvBKy8Pwc8/DnG1thXhoP9ePuC1EHOCRK6YLTZ24VD9cvldGJG1kmVS81Pgk1CoztGoTzhdL8lDfTOy+HIW8Qiex5a/cKyOagBqFZlPN0CRhtA5VL6O8bwbOJpaFn3s+KgakILfQCTdS/LH1QlXRLFFlUhAdlIwQnyw4awwoMmqQmOGNHRcqIzHDC57ORRjd5iBCfTOw42Il8SsaRNzC/WwP/BZbDfdz/dG6YZjDCX7qGeDwdXyx8DBOn49D99pXMLrNAZxPCsbktT2FqHrUOodvB63Fwpj6+HpnK6Tlu4hzbDKpHvgFCquYTiRkJ40JIT6ZqBWShOsp/ni/x1bUrngXGpix6kgdLNjXGElZXqAPzfObLYzgABqVBc5ag5yzUmAyvh20GsGBuTDkq/DDviaITSgr16UGSMr0Ekakv0CtILaZgg64FTq1Wez8lxofx3u9d2DN0Vr4ZlcLsf9HtT6AvvVjse18JXx/oC0a1Y7CB6+2dYRBn2Y06O7DN/DFokM4cTYeLaITMLjZMaTluWLqxs7I02sxuOkxTOqyC3O2t8aq43WRW6QTB9hS7A/YIprWh0KaEhmSqIxSnGRqBBJrfKov8g1acbK9nAsQFZiCmqF3oVJacTIuRIg7p9AJBpMaZTxyEO6fLoR7J9MbJjNjOjYiL50KKB1LsrvpNM261bqAqb22YOu5ypi/pxlScjwwuNlR+Xz3pUgsPdIcDR0M4DCByAA0gY6cTkA5nzx0qHYFjSvE4+StENzN9kSPWueRnOOOH/Y3FfucEtpNZ4BaaRYfgFKcxC0JASHRB4uMQWagZnDVGYSoI/wyUKXsPdQIvYvIgHvwc82GQqVEVoEHzt8JQmxCOTG94lJ9xXfg+e3sZY/hP5pAsBM+mYPXst2jHsNbHkJEQBr2X4lEoVGDJhXjkVekxYbTNXAztSxaNnTkAZ56H2DPEZsGOBJ7C+X9ctE88qZEdqqHJKHAoJGoycn48th8tgpyipxhtirQtfoltK16DQqFBXcyvJCe5yo2PaMzNI1I+Fq1WaIw3q4FCPTIkZBlWe8c+Ljkw1VbAHc3I27eUeHkJQ1CAi1oWVuPoiIlTBYNMgtdkJzlhtsZXkhM98G9bE+k5rpKKDNfr4XBrBbGYiCW2sRFZ4CL1iCO7pnb5UTz0CTrWP0SmkfdQIWAVPi4Foo2OXErFLsuRuHK/VC0aBDh8AGedh9gz5Gb+HJxDA6fToBGpRATo5xPltjQ+QYdtpytKhI4Id0beqNabO5BTY9heMvDCA/KgFmhhNmkgMVoyyJbLLY4PJmAkSGaN0qFBUpY5N/301XYcliHe+kqpGYpcTVBjbL+FlSvaISLkxXPtSmEu4styQae26qE2aKQkCvNIJNFIf8WBlAAGrUFaq0VRUY1Dl4Kx+ureosJxevSl3B3KkLdsNsI8MzF/quROBkXikIjk2NatHRkgh0mEEFhXy6KwaFTtwRSYLUq4eVSiN71zqBe2G2MWfqcEJRGbSrOtioxuOlxVPU+jqzMbIQGWtGougG+nhaomcUtpt3SyTK7UWRLUFkRc0aHeetccfi8tiQjHFHWjNf756F7U72co8TcoY9RKnNsYy7bh2SG5AwlYi+rEXdPB4+A8pi6+VlhBjIyTTSGdce2PSBMvDG2Om6k+EGjNAnQzpEJdoRBBRVJBog5lYBAz0KJmbepfA1OWhOiyyRj0poe2Hc1Ekomv4od28HNjiPa/Tg27yvE5dta1KhoQqvaBmGE8GAT3J2LMT2Wh30CCvWEZDVu3Vfi7HUNLsVrkFuggKerFY2rGdC7tU36M1P76LITPpkjO1+B64lqHDmnxf5YLeKSVIgoB3RpH4zPdvRCocHGAPRNGoQnYEKHvWIWMfrErPHeyxWRlu/jCIM68gDAPjLA4kM4ePIWPJzNaFjhFl5ufhRVy96Hs8aIn/Y3xuwdrW2RRkBCjAObHkeXSoex7UAh1u93gd4IuDpZEVrGgvpVDGhRy4AaUUYEetso2WSm5IdI62/WuSItW4WwIBNu3FHh+EWtmD5Nqhvx6nN5KB9khtlc2pEGlCrAbAISU1U4dUWDw2e1iL2mQVKqCoV6wN3FglZ1zWjZrCzeXm/TAPQPaK4NbX4EQ1scgb9HLm6l+WLVsbpYf7IG8o3uaOXIAzhMoH3HqAEOIebkLYFC0Kn0cS1AZJkU9Gt4Wpzayet6wGAiBNrGAC82OonhrWJw6VoOvt/gisu3aHPbpD3/7+VmQeUwE9o3MKBjoyIEeFvk88PnNZi13B1JKSr4eFiQlafAvXTbeauEm/D+y7loWMUAk9kW1+ExJgtw5ZYae0/pcOCMFtfvqJGbTwBesSlkBcoHmjG6TxFcfctjzLK+YrIJpklpxsROu8WnOXIzHKduhUqSjOFdBxTCURQvRFbCAPQBCIcGHVmlZHmZxGJc/v0NXSW0aNcAzzc8iTHtY+DrlIbl21yweLML0rKUUBejMmm/U4rTlKkdbcIbL+SiUXUTMnMU4vTeTlZh53Edjl7UwGii4w1UCjNhyqA8NKlOBrARf36RAgs3u2DVTifcSbEVx/Bzew2ByQT4eVnwYsdCDOthwIFrURi3vE8JA9Bse7PzLrhoDFhxtL4A+wTHBKsDDeroCmEzM/Yfjxcf4ODJeGEA+2I2d1LXndh7KQprTtQRH8DOAP0ansLYdjGoHJSMO6lqbNjnhJU7bESqIIEWn4SMUGhQIDzIjHeH5KJVXT3c3Kww6BVYsMEFC35zQUauUog6KtSEtwfmoWVtA0jYRjPw9Vo3LNrijLwC5hKKJb74bURzApEhJvRpXYTebQqh0aix/VwUxq8oZgCFVez+FxqdRM2QJIn9M5xrM3sdaFAHGrSYSA8cj8cXj2EAIjQZwycqM8+gLSFqg0mFfg1OY2DTGIT4pEChVKCoSIHYyxr8dsAJJy9rRHKXZGutgN6oQLsGekwemIvoULMQNIl/yVYXMYOoAUjMb76Yjw4N9DBagJgzWrw1z0NCpVx2qe+stYIRoybVDGha04CIcmaYGfHRa3AuqSImrrExAJ1ghkq9XfMlR8AcQoHBVt7pYABHV4gSSX/ghE0D8P+lNYDdFJJ4fqniFRIXGaBuwGFcj8vB/Qy1mCGM3mTlKnD8kgaJybYCGfuiORTka8GUIbloU1+PO8kqzF/viq1HdDAYbfqC37/SowAvdy9AbgHw4QIPrN/vVFI2aSdcD1crKpYzIcjPIiYWo0hGExAWBFSqGoKPfu9dEgblMTTdyAg2CIUtT+1gAAcD/FMGeEC+D/+NsXUywLO1YhBzPBerdrsgJ18JnVSD2Rzhx4Uxxc4vbxLnmFL9fJwaGdk2B5gEqVFDCLtTIz0y8hT4ZY8z8gv/vv5XPik+xmyxRZj8vSwY0NmAiKgQTFj5QAP8o2dwMICDAf4pA5CQzWalSE4mr+yL2eBn65/B+M774a5MxZLfnbFypwvSs1kKyd8+8AEeJUCTSSG2PbO0LFEs3XlFHGcLUGSwmUTOuodBb6XPJUhQM/8oUC7AjJc6F2JgFwMOlnKCS2st5gPIOHY/xsEADgYooaeYE/H4YnGMOMN2E4hSWac2orxfBrLznaXoxM4CBKf1rnsGEzruR7Vy95CZq8SxC1psOeSEMzfUEg0q1P+5zg3/SFI/+jnvS6u2irlVNsCMepWN4jPUiTZCb9Zgx/kHTrCdAejL8DkI0SAWiGhU/t1RE+wIgwp9Mf5PH2Df8TjJA5BwCIWoH54gEZSDVytiy7kqSM71EMIhA/QiA3TYjypB98VhpSTOzLaZNbuOa7HliBOK9KUc4f8phf/B7yi1mTCrUdGIRlWNqBllRMVQE7w9LHBS0tHWYMelUlEgsMbAjPJ+6ejf8JQ4wnuvROF4XBgyC5wceQBHGNRGbTGnihngWByUShuS0989Hw0j4tG+6mUcvl4Bey5Hi/Rk0QkJrWeds3it436Ucb2PI+e1OHVVK5KfEZ376UrcTlaLifKf1APUQOx+4ulmgZebFW4uViH+qmFGdGioR8UQBXZcfMAAfDYyM7tLdKh2GZ7OhZIIOxFfHml5LnDSKh1gOFtE4OnuCnHoVIKEQYkJcnc2SxeHTtUvSdUV25h0rHYFPm75+HF/E1y9H4B8vQ496pzDax33Idz3Hk5c1GLdXmfsO21jApXKZqaUjgL9uwqATjUTZsz+8u9kBp0GqFDOhO7NiiQX4O+jxI4LpUwgAL3qnhXiPxYXhltp3qhbPlFKNLeer4wLd8MdDOBgAOAwGWBhDPYeu4HGkYl4td1+wfKPX9kHcSl+aF3pGlaOXIxfT1fDjC0dkJDmg2dqn8frHfeiRrl7IuZzChQ4c1WD7cd0OHpei8QUlTTDIjP8yUZuf8crJHgiTZk/cNYRUg34e1tQvYIRDaoYERZkFqe6oEhbYgIV6HVSL7xo6FIkZ3vgw9864+St8sLYr7bbh/tZ7pi7sxNCIhrgo/GtHSWRT3NJJOsAyAD7jt5Aw4p3MKLVIZGwk9f2wP1sT2lq9fPQpfg1tiZmb2srhefdap7H6532oXrZuxK5kQSywipZ39R0FS7dUiPmrA6/H9JJnF4il/+CPWTrUgd4uVvRtUkROjfRIzrUBHc3qzTDYnDKrhEMpXyAQoNWHN/vB62UIplPN3cQ06dVpesY3uowUnNc8N2+NgiNqI+PxrdxMMBTzwCLYrD7yE2U8SxC28pX0bLSDWlpQuhw33qxKOuTiXm7W+J8YlkBknWteRFvdNyL6uVsDEDizshR4vhFDY5etGkAJsNu3VXBYKZJVAwl/ftmcP/QOmIolBqEmoSJNOYJyvlbUDXCiAZVjWhUzYCIYJP4BdRCpRnADobrWfcsuta4KLY/O1DUC78NP7c8bL9QCUfjotC0biTedxTFP90+wOFYmwZgZVhZn3yRkpT6lYKSpaCEJs/xuPLYeKY60vLcpCqsc41LeKMTTaCkEgYoKFKI5N99QodriWpJYjlprQj2t8DDxYpdJ7S4k6qS30tT3Ee0gl3a24tdaON3bqwXXND1RBUycxXQaYGoEBPa1DOgWU0DgnxtuGke8ygD8Hy1Q5PE7KlW7q403iIU4kJSEHZeiMbJhEjUrxXt6ArxtDvBR+wMcPQmtGqFOIllvbPxbN1YBHjm4fczVSUxdTohBNkFzgIzYK3txE57pY8PCbo4OSv/twgxKmAxAUq1FWqFAku2OuPnTS4CfTabScis5bVK+JSOLYU4pb1GZUVe4QOoc4taRozrm4eQALOcU6OxivlDPBAZSKrGiivEDCbNQ04wvyegL9g7G+W8M6Uwhl3r2Ekus8AZCoWuuCbY0Rblqe4NSgZgHmD34ZvSGt1sVknMvEvNi9Kgasyy5yTyw65rzKRSKzCy8ka7PahZ5q4UyStUxVlbra21s5Q+KmxI0BmL3bFqlxMMRoYwragdZZRYPmsIWBLJpBl9iPBgM3q2KJLGu7/sdUFiqhIGg0JMnlf7FqBlHb0U3dg1CK9jZd0Ar8fO0AYNdsU9nAhjBpjmUK86ZyS6tfNiJWmtyGJ+Z62jM5xjSB4gLREZBt15+Ca8XIyoUz4RLaJvSGe1xhXjMGNzB/x+pjoUxXBoGwNcwWuN9yLyTgaK4nXQVjDAuWYR1AG2umGbeGbbdAX2nNLhdrISbs5WuDlZkZWnxKmrGqnsSsl8gJgjlojVYI2rGREWSPVh0woerhZEh5jE/qfmsLsRViNguK1F4WknWPOUUFY3IsapPMYvtRXEMAfAxJ2/Rx4mddmJct5ZuJPlJW0XY66F4XpqObRytEVx5AGOnrktFWE7D92Am5OtJHJU64PSF5QwgjUnauHDX7tKJRiTZCSutlWvYnyV/YhKtDGAOsgITbAJliIl1D4m6KL1UAewIsZGxJTwZ65rsHqnE/bF6iRZxuhN6VyBraMEoNGwwsuEVnUM6Na8CFXDbY4uv7MYFTAmaWC4pYHVQLCSAvo4LSyZSqjqG3HEOwQTfnm2hAHYSa5RxXhM6bZdOkSw3Qqz2ssP10VCRhBaN3K0RnzqE2Fsi04TiE1yCYVgFwU6jOzQ3KbKVfi5FWDU0n7IL9RJqJMMwKL5N1rvQU23uyi4rIM5VwWFzoqi8zoYbmnhVKMQ3v1yoPYxQ6UATlzWYs5KV8ReU0NvsLdNeXwAyO4MM7ZfoZwZI3sVoE09vWR+C2KdkLPNDaZkNXTRBmhDDLDoFdCVNUERZcGuuIqYUKoegAxA2MYztc5LJ+rDN8Kl4VZarqsU0DjaojgywTheigGUxRVhZovNDxjZKkZ66oxa8rw0pLJrgFaVr+HNzrtRJTMFBZedhBhdGhTCcF2DzBVeMKWq4TcqHS7V9TAUKDBqpicOntGK0/tHGWJ74b2dNYgMfaZ5ISYPzEdZPzOy1nkg/4gLnOsUwbNbHpROFuQddoHpthrOzxZgd3wkxheXREpXiGIGaFf1Kn45WUv6AtkiUI6SSEdFWDGVCQMsjgHnBCiVdny+AoGe2ZjcdYckw2ZuaV9ShE4NwFDpxA67ER2fhryjLsIAHp3ypBwy/5ALCmOd4PlMDnShRpy7p8KU+R64cltV3M2t2E14JDFGx9keGSKOSMjUasWw7oUY2r0Afkqg4Jgz9Lc0cK5XBJd6hTAkaJCz3Q2WFBVcB+ZiX06Fh3wAGbZRPhEDmxyXNu+cD8DEmIMBHHDoEvuDs8HEB4i5VsIA/JJISoYRif4kLsheTUUGoJPMYvPqBcnI3u4GI02SSD00vhYhSn2aCkp/E86WNWDeES1u31dJ14fQMmbE31UjMVkp4U6DyVZoL9leNysaVDUI2O1KglrqiFleyeZXfVsWoa1ZBd90NZR5SmjLGqHyNUMfr4XxjgbOVYrg3DsfuxOoAR44wawE44ANf/dcGdGUXcgKMzKWoybYoQGKWeBEMQNwdCjHCtkhC1IQY1FKjN7eFIuHkAGaRd3AW513o17Z2zAkaaC/pkXRFR2Sr2pxOkeBRJUFKj8z9hZaYVFb0b1pETo21UvpZMJdFX7b7yRdIVIzlWISkSCddLbeQBOez4NKa0WgjwVnrmiwZpczLsSpUUGtQNDfWqUH65WoplEgPMAMl0gDtJEGOEfrYfF9GA1qrwcgwTNUK4U9jpJIu+BzTIm078SJc3dEA+wQDfDPMfwsim8WGScagBEjhhpNSRpkn3HCvvNazDqrRoaZWB2gflUDXu+fj0oRRmgNSlhzlMhTWPHdNmes2e0kxTT2fkKMbzIMOnVoLppVMEkIVeNnRmqWAgs3ueLXfU4SNtUB6BhoxQuVTKhUQw9tjSJovC2SBygNhy5dEfaou+3QAA4TqIQmTp63McD2gw8zgL0PkDimpfr/kwGaRsbbGCAivhiKoIDeAuw+qcNbX3kgJV0Jf60CHzc0ovdrGSi6pUHWRk8gX4ncxnlYcE2F7Sd1kgSz9wC1EvXpbcHEvgXolKtG5j43uLXJg3fnPKSe1WHxKjesilMhWWlBz5ZFGN0nH9XCTGCZJc2oIoMWm89Xxpure4nzazfZ+Bz0BajNGNbl1Boym6MizFERJsQrDLD4ELYfeMAAbB7FRBi7OpO4MgudJQPMv5OQiK15u8sOcYbtMwBoOmXnKaXZ1aFzWhgzVHjmthMiI03Q31bDmK6Ga71CqDvk4p7Wgl0ndfg9xgk37qjh5mxBzUgTerUslLh/aLoaqd/5wmpQwLlGEQrSVTigMiPOz4iIKAOaVTeItpCIUnHmObvABT8dbIS5O1oXj2+1Jdm8XQqkKCbcP00G9HH2QG6RBk6O5riOIXl2BuCQvG3UAMVINC/XAhmM0bryVSw/Wl9QoPQDOKeLziRbjo9rtw/PN4yVvjs0g7gIf1Cwj6cZMGSrkLXQG0WxTnCqXgSnyno41yqCNtAIqwrSE2jBry64m6YUkFuDykZMfSUHFUNM0BcqUXTWCYWXdSg84wRrgRIe/bLh2rAQWjdbRYzAoItBdUQGsevze+u7Yf/VijIvoGrwfclnZBU4o1Jwsswc5syxX0/XkLkDjtaIDg0gRHvqQpIkwmgCKRQK6Q3KMam079ke/XqyP3xd81EvPBFJmZ7CEBxfWrNcEka3PYg2la9DozTDXArqLHxkUiBznYeEKX1ezhTiVTrZsEK07wmQ+2mjC+5n2AZr14024oOhuagcbrT1BlUC5hwlMhZ4w3hfDZ/+2XCurgdUts7TdsQFO1ak57th+ZG6+HJnK+hNtrlmozvEoKhIhe3nKyNPr0OBXoObqf4yponRIA7bdrRHdyTChAE4KHvbARsD2Hv4k+ifqX0OJ+LKI6vQGS82Pol+DWMFHcqZW3cyvNE0Mg5Dmx9G68o3oNWYRPLbB18TBpEX44qcTe5w75QLt2YFUBQzADXFtmM6zP/FBbHXtfByt6CjdI7Lk+ov6SvExrhpKmQu84LVDHg9kwtdhMEGvLNrGwVkfNO6EzXx7d7mMlLJzVmP+S+tQnRwKt5f31U0AnFABPBdux+AQ5wzbFTBWadCq4YV8P64tqgQ6vv4tPT/3U8dUSD7uz1NDbDkELbtvyoMQPJy1RrQucZFvNj4BF78fjAy8l3h45qHL174BUUGDb7e3VIKTBhp4ZzgnnXPoWftcwj3z4RabSkOpVqhKAIshYCV8GXO1hPrnOhPq7Q2/3GjK5Ztc0ZEWRPG9c1H1yb6B/Bqhi3JCHk2aKnVRQGOIqN24ExgjmTiTLH1p2rJGFTmK7QqM1x0enzaZyMy8lzw2ZaOMvCvYcQtvNFxN64ll8HPBxshMcMTnq5qdGlZGe+NbYMAP9sc46doORjA/rIvXEvGV0sOYePuS2JUW6GUwdXPNzwlgyV+2NcUK47VBcsMOUKVLcdvpARIu3HOB2PEhTUETJpxeDbn9/q45ktdsVZLgjTAU1cID6cI4+vXAAAgAElEQVQiuDsb4O6kh+vfiFSnMuH0NQ22HdUh0MeMfu2LBC1KAs8zOkk/opQcV9zJ9sS9LE/cz/IQCc9J8jRhyACcTcYJ8WRblcoCP9d8mQJZwT8NTloDVh+rJzOE+zWIRVRQMtaeqC2NftNynVHGxxn9u9XCm8NbybSYp2w5GMD+wpPT8zB/+VEs+uUkCvVGmx9AIFpAGgY1OYow/3QZlMepi4z+nEssi92XoqVjBDUDAXIyFrW4BydDjRynxCF1thlhFuhUtoF57C5R1jtLJs9UD72HqDL34aHLFcSoWq3CzRQ/mQcceysE15MDZKg1iZ3MZ7RwfNODsKmt5sA2d6wYfS0aiYz4fMPTeKbmOWQUuAjj3Er3lYIe/knJdRNTLSrMD6NfbIwXnqn1lNG+PK6DAexv3Wy2YP32C1ITcDUuFRrNA2lIU4gRlP6NTsggazIBJ7uzPPLozTAByJFZ7DF3nlOItDRJid/7YIQqZw+QKXzd8mUaZY865yVaw7FFdFgT0n1llKnkIYqH7dn6gT48i/ihSwgDAr6uBWhf7Qo6VL2CUwkhYgZx0vyxm2E4lxQkZhInIKiUCnGAJ41ohVqVgx0M8DQXxfPtx9/JxPcrj2Lx+lOwWAkZKCZYK+DhrJei+PhUPyGe5xqclppgtkxZfbyOhBYZBi3dP/RRimLuwJ4vCPLKRrhfhtTnUuJz8iMnxDNcyQF9knQr1Y36n1EnGYXMWSv0Dia034sQ3wzpXrHpTA0xpxjVKr3MZisCfN0wsHcdvDqoKZykYv+pWw4N8OgrZ2nkXPYHOnoTqmJUKH9jz6RSavu4FKBtlWt4qfEJVA+7h2v3/PHTvkbYcq6azBR+HPyApkvFgFSk5brJQI1x7fajfuRtWC0K7LkQiXUnayMlx020CbH69oa5j06AVxSbOqXvm/fmpDZKNOrt7jsQXjYTlkKrTIL5fm8z7L0SiaLiBJ5NO5G5FGjXpCJeH9oCtas8ldLfYQI9Tt4VFhllVvD8FUfl/yYz53o9wCyT2Ehog5seQ6hvFm6l+QhSkwbO3svR+P1sNekY8bA5BEQFpuDFhqdw+X4A/NzyRVPQNKEjHBmYKmZVXKofYq5XxOn4EBlmx0ScR3Emmk2uMvJdkJLjjkKj9gF0QlolWqReYUizo+KPsP1Jg/BbEmXacq4qDt8Ml3uyMbItB1GnalmMfKERurWuJAVAT+lyaIDHvfiCIiPOX7mPFZtisXX/VaRnFUjHaILkuHQak0ALnDQmIUoSaZ96sfB3z8PSww0EZmCbwWVb9AcqB9/H6NYHcS/HA4np3tKVgaYPGYqF6pziWKFMqlRrWS1KmeoeFZgKtcokBM3QZqFRg1XH6+Ls7bK2+V8yj1ghw/w6Vb+IhuEJ+HJna2ndyHvid/bf2eaVWaDRKFG/eggGP1tPNIC7G2F1T+1yMMA/evUmkwX303Kla/TqzWdw7EwiyBgaNRlBVezQ2hiC9nWId6bAITiDNzXH/WH7XUBnZlQOTEZ6vou0VKS9zxwCa4wJV2C2WW9WYcf5yvJZrfJ3MKT5CcQmBOG1FX0kL0A/5E6mlzjgJG5hLkCYw8ulQMo4WbNgmyAPWOlHMONsMovJExLkic4to9GrQzVUjw6Ei5PmqaX84gd3MMA/owCLxYr8AoNMkdyw4yJYOHMvJQd6A0FodC5tmoGzeBmfkZCkOLCM3tj/2K5CohUTquJNvNFpN+pWSBJiPnKVTWt9cS/bA4tiGopEf6PTHnSqfhnvbeiC3Rcr2YjaPineSsnPbg9Wkep0aE0W22calUKYlGYNfRgnnRoVy/uhdaMK6NIqGlHh/nB11si9OZYjDPqnaSAhKRPnr93HlZupuHUnE/dTc5GTXwSD0SzOpZ0o9QaTaIyCQiOMRnMxwdovp0B5/0zJMWTmu+JelgecNEaBK9/N9CpuypUFvVGF+DQfwRjZoBk2hnNz0cHTwwk+ns7w83GFv48bfD1d4OXhDA93HdxctHBx1sDFSSvflwv0lH/bo1p/+qH/7x7g0AD/zrul9CXh8w/NDIuZDaus8ncSf25eETJzCpGcmofb97Jw41Y6biam415qLjJzTDLUjv4na4DtS6kwi7nDkKmzToMyfk4IDfJCRIgPIkJ9EBLkhSB/d4EtkOBpxlDiOyT6v/QmHQzwL23bv3AQo0mZ2YVISs7G5ZupOHI6AWzFkngvCyaTzZyiCUOzJdDfXUKTjWuHokrFMihbxlMkOYnd7oj/C7fgOOTvd8DBAH8FVdDBzskrwuWbKfht1yUB4N1NyUFwGU90aB6FHu2qoFKEPzzdnaRiy7H+azvgYID/2tb+D09M3BE7UtO5blgjBJ1aRDuk/P9w7/4DP3MwwH9gE//0KUwm1gyYoVKp5I+9BYUjLvOnt/LfPcDBAP/uDv7Z43NzcnDwwH4UFRWhZq1aKB8WDjWHBTvWX7EDTwcDWCwWCVGKtP2L18kTJ7Dhl7WoXKUK2rRrj8DAIGnE9VcvOz7oj+6Dv+EqHXGyhX4tT8Te/gt7+OQxADfz1MkTiDmwH87OLmjRqhWqVK0mz8bNLiwowMZff0VWVhY6dumMkJAQqNV/n9EsKCjA5UsXsWfXLty4cR1WiwWhYWHo0KEjatetBw3bLxcvXvPY0SM4HBMDdw93tGzVGtGVKpdcMz8/Hxt+WYf8vHx07d4dwcHBUJWS2gaDAWfPxOLQwYNIT0+D2cK4vRJurm6IjIxCqzZt4OvnJ4QTc/Agdu7YhipVqqBVm7YoUyZQrpOXl4fY2NM4sH8v/P0C0OvZPvD39/+H7/T8ubOIObgf9+/dR4WKkWjdti1CQkKRn5+HQzEHcehgDFjW06ZNWzRs3Fj2kis7KwsH9u/DhfPnERnFe2sLd3c3XL1yBVs2/w4nnRMGDBwMHz9fuV8+++8bf8PNmzfQuHET1GvQEFqtVn7Pe716+QoKiwrh6+uL2nXrokOHTvD28ZFjL128gD27dyElJQVmswlWi00IeXp6oUrVqmjQsBH8/uAZ/wWC/rOHPHkMkHDrFr6YMxvLliyBh6cnBg4ehDfemiTEZLFakJaaigH9++FWfDy++e4HNG3eAs7Ozg89eEpyMtavW4sF338npkb1GjXk+5MnjkNfVIR3P5yK5194EZ6envI5X+7smZ9h7eo18Pb2xsuvDMOrE16Hi4uLMN29e/fwfJ9eSE6+jx8XLkGDBg2hc3IquSaZbeWypfj6y7koyM9HxchIydqmpqXh7p0k1KpdG7PmzEV0dCX8uv4XTP/kY9Sv3wDjJryGatVt9xZ7+jTmzp4l9122bFlMemcKhgx95R/G99etWYW5n3+OM7GxqFGzJia8MRHPPd9f9mXSxNexedMmqFQKvPPeBxgxaowQJfERu3buwJxZMxFz8ABq1q6D196YiB69eiM+Pg5zZn6GdWvX4uWhQ/Hhx59Aq9Nh6aKFmDVzBipWrIg3J70thPvbrxvw4/ffITk5GdGVqgjxJybexvWrV1CrTh1MnzELlapUwZbfN+HjDz9ATnYWQkLLw83dTd7H3bt3YdDr5bpvTn7nDxn9z1L0n/z9k8UAdA7XrFqJZUsWo6AgXyS7s7MTJrzxJtq0bSfPlpaehhFDh+B2QgI+n/sFGjVqAqdSDKDX60Viffv1VyLN3373fdRv0BBGoxHHjhzC4oUL5eUMfnko/Pz8wWuuWLYUK5cvld+Q4CmhJrz+Blq0Ym8dyIt+eeCLIsm+/vY71KlbDzrdAxBZYWGh3PfCn35EzZo18d6HH8k5klOSsWr5Csz9/DP06tMXH348DQf37cPsWTNRp149jBozFpWrVBVttm71Kixa+JMws8Ggh6enN779fgHKhYQ89p2SkRZ8Px/xcXFC3G3bd8CE1yfibOxpTH5zokSSkpKS5LOXh70CL29vpKWl4cs5n+PwoRgoFUoU6YtQu05dTJw0GWXLlkNcXBymf/wR9u/dI88QWCYIn8+cIfv42htvoUGjRti1czu+nfeVSPPhI8egY+fOcs/cm1UrlmHOrM/Qrn1HzPh8Nk4cP4bPPvkEVapVk2etWq06+H52bt+OL+bMglarw6czZ6Fuvfp/km7/Yz9/shjg+rVrmPv5LCQl3UHP3s+KlFi5fJls/OR33oO3j/c/ZYD79+5h4U8LREp1694Dk6e8W+JkkrizMjNFejs5OYntfeXyJXnJmZmZ6NW7DzLS0/HLujVo3qKVaB4vL68/xQC1atfCBx9NE6IkQ129fBnDhgwU1b905WqR2HM+nylMZGeAo0cO47tv5iE3NwcDBg0B92Hxwp8wfORojB0/4bE+Ak2yRT//CKPJBFdXV2g1WgwbMQLnzpzFsqVL0Kx5c/y2YT3GvjoeQ4YNl+fY8vvvmP/N1yLNW7Vug5iYgzh96qRomv4vviRm4qVLl/DeO5ORdCdR9snNzU20YcvWbYTqvp//DTasW4fWbdri1ddfR0BAGfmcUS1qn+FDByM1JQXL1/yChPg4fP7ZDDg5O6FZ8xYILlsWer1B9vzSxYuyB+Nfe10+/4vWk8MAlMTLFi/Czz/+IOqyz3P9kJubKwxAbfDW5HfQpVt3sbGH/4EGuHMnET/+8B22bdmC3n2ew8S3Jj1EQGQqjZY9/hVCoGSWxQt/RlR0tDBAamoqVq9YLpqAkrFDp86gSTXkf6gBatWqhfc/mgofXz/RLjdv3MArLw9CQV4+Vq79BefPn8Wcz2eVMEBQULBcf/nSxahZuzb6vzgAt+LixJzy9PLCz4uXIiwsHMpHHHgyADWOf0AAgoKChJCpTVJSkqEv1KN9p04izclALw8bDpPRiBmfTMOhmAPo0LGzMMDRo4fFt6lesybeefd9VIyMAv2ZY0cPY/yY0WKuvPX2FDzTsxd8fHxEU30772vRsJ27dJFze3v7CO3Sj7p75w5GDHtZTMqVa9cLE1G4cM/DIyogOzsbt27Fo0yZMni273N4pkcvIf6/MAjw5DDA1atX8dn0aaJ+CTd2dnEWiUT7WqFUon2Hjvhs1myYzGaRqIkJCfh6/veoU7euqFL7ysnOxorlS/HzjwtQt259TJvxmdiolFC3bydg5vRPEBYegaHDRyA9NQXTpn4kJgFDkdQKfJG8Jv/dpWs3sYUNRgMGvdhfmOOHnxehWrXqDznRdhNo0U8/om69evho2nS4utns3SOHYoRhecw3PyzAscOHMZsagCbQ6LEiLed99QWOHD4kklzn5AyL2SxOMe9l5OgxYgI+6ueQcCksSLS85ro1a3D50iV4eHig3/MvoGJUJMaPHS0Slhrg4P59onloMtG3oSNL7UGfhVJ86Csj8MrIkZKSSE9Px8D+/ZCXl4/PZs8pMfmMRoP4Zj/+8D0iIiLwxluTxb/hKiosFOd63OhRCAkNwc+Ll4GO+meffiJBDDKhk5MOi37+SQITDDSMnTBBggR/4XoyGICS8ofvvsWSRT+jRs3a6NGrl4QHKYXpFK9auUzMgnff/wjtOnQUaXz10mU8/+KLqBAZKeqfDrK7uweqVq2GnJxsfPftN/JCmjZrjk6duwgx0nHct2cfXhk5QpxGapflS5aIidXtmR4ICAiQa964cQNrVq5A0p07ePu999C8eUsM6P8c4uPjMWDwEISFh0Oj1sg1vTy9RLodjjkomsfH1xe9nu0rzMTj6QjSQZwxazY6d+2GbZs34fOZn6F+o0Z4vv+LEiWhqdKkSVP06ddfiISEfyfxNj6d9rEw/M+LlqBajRrQaLQltEJnmdcjcVFCb/ptgxBnVFQUPp7+GbJzsjHqlaF4/c230Pe5fuKMnj1zBj2f7YNmLVrARXwNg9jp1HjUJJ/Omi2OelpaKgY83w95+fmYOWcO6tVrUOLz8D3Q99i6+XdERkWjW48eEsm6evkS1qxaJSbqx9NnoEfPXtize6c8Q/UaNTFm3HgJRjD6NP+beRIJ69ipMyZPeU+c/r9oPRkMkHz/Pn74bj7u3k0S06d5i5Yiobiys7Owf+9erF21UpypYcNH4usv5uLihfNCgLZRjDYbtGy5chIJadGyFW7Fx2Hz75twcP9+sfsp2mgH05nmbyj9vvnqC5F2/V94SUKF9mtmZmaIlPpt/XqJatA+/mLO57h25ap0ZSh9zfJhYWI6kcFIyMn374nG4mKLk7LlQtCpS1e5Ls9PDbdyxXIh3AoVKoD2P0ONffr2Q5NmzUrogObfsiWLsHnjRvQfMEAIys3NveT7/fv2iilCZqSmOn/unDjilKhjxk/AlYsXMWf2LLzw0gAxOZYvXYrAoEAxsaIrVSo5D+32X9auxvmzZ9G773NC0NSiUz94X55p1NhxqFSp8kMajwEIRpMO7NsjETIyLJ8tPLwCuvfogdbFz0rNunTJIlSIqIjeffogokJF+S3vlQ7zvaS7cj36e39RMvDJYABuNJ1P2uWMVpRW95TIVK8kVH5PSZWZkSEvx56Y4dtkzJuxfS8vb3HcuBhNSU9LEweXRMsQJzWLQqmQ4/kdnVNekxLbvuz5hoyMDCksoT3PazKCUfqavCr9CUZ8aK7l5OSIX8HFeyVRMNTq4upacm7G6WlLM4qkUqpQWFgAlZr37fVQZInXoRnEe6TJwjxC6URefl6eXI/XYLiY0pyMq9M5wc/PT8w4hoz5bLw3MhTPw9+WzoFQcND5zsnOEROMGoxEysgXrBZ5dt7ro3BrPidzChkZ6TAajGKy+vsHwN3Do+RZ6btx72mich/sAoYan/dDRqODzHwHzd6/YD0ZDPAXPLjjko4d4A44GOD/Kh3YNSc1FDWHo2DmsW/awQD/1xiA5kV83E3JpwQEBmLEyNHiAzwaRv2/9tz/4vM8uQxAG5POa3pGutiwMgRCoYBOpxW7lDalXaoxapGVmVWSyS29GbTt6fy5uDyww/k9HU/auQZ9kWQ1xbVVKgQLQ7uZNnlpqUksC1P49AVob9Oe9fX1E3u7NCyC5zYaDBINoQ1eVKS3+RlenmDMn1nr0uelD5CWmoaMzAyxpWlvM2wbUKaMOIa00RlNou/APbBVhLHrgw3gR5uf/gHvV54rLw/79+/Flk2/44WBAwVyUdrmL703tPVphzO8S8axAeLovGvg5e0lz/dHMXr+nr7G/fv3xB/gvxmJY2yf/sT/B1rnyWUAxsc3/vYrNqxbK8RpixLwBSkl8tH72b4SviTBrFi2RKIlWdlZEiqU9ubF3c/CwyPwyogRqFKt+kNCgoA7hkpJXAxpcjg2iYrHV6pcGV2790D9Bg3kXCT6DevXSQqfjqec32IRIBcTSgzNhpYvL58zosXQ5vatW4QwSECsHdZqNWjWvKUkgBg5IlFSUm/bukVwOXR26QiSCf18/STTSqwMGWbmjOk4GxsLk8ko5ZPkBJWaTqNCztW7T1+JMkn49M4dfDVntoD76jZogMlvTxFmehwhMwfAe2UiLi8/T8LJEk6wWhFQJhDdundH6zbtxHF+lJgpBK5dvYrfN/2GY0eOQE9BIu0klahbv76EeCtGRZU4vv+ihP5vH/bkMgBxLAt/XCChvZatW6Nnz96CXbly5TKWLV4sGoDxZhLp/G++wqrly1GzTl2JtVMq21qnKSQCU6FixRIJad9RhhGZ8mcEh3FyIiOpFfg5Q3xM07/7/ofQOekwf97XWPDD92jUqBH69usvcev79+/jl7VrcOXyZXTr/gwGDnlZIkmrV63A8iWLhSEIuCtfPhxZWZmCb2LMfdCQlzFoyFDRIt998zV27dyJatWro3uPnpLRTUhIwKaNvyH29Cn0e76/xMmJamU0JTU5WYiV2d4evZ4VNKWnpwdCy4chKDgYrDXYuX0b3n1nskSszH8LTxKY9kyPHnBzfxBCte8BIzHr163BV1/MRcWKkXhp4CABwN1JTBR8VEZ6Gt6c/Da6dHvmof0joZ85fRrffTsPp0+fkng+M+ZmkwmbKLTW/4KevXpj4qS3RRs8wZrgyWWAu2SAv2VWN238VWLZxKPYQpsGScTM+mwGXho0CGPHjpdEGZMwrVu3wwsvvYTAIFsSjdKUGqJ0/Nz+8g/s24f3330b5cqFSKybcICC/AJs3rRRmI4ZztcnvoWEW8S3DJHM7qq16yXXYJemxPUQbkATbPTYcfDw8JRsK1/4tBkzUbduvRIJRgl5/epVMd8Y9lu3do0wFrPSRIWSkbkoxQk1njB2tGCilq1ag+rVawj8mtrl7bcmIiHhFt54c5JAQ0ovJqmmT/0QFy6cw8BBL+Pnn35EuZByAuBj4c2jhEgGYG0CNSFzEBQozsxEWyzYt2cPxo4agdp16+CDD6chMjqq5HgyI+P4zHw3adoMn878XDQV95yMd+zIYTHLCNN+NIP93xbpf/L8Tz4DbPxtA154cQDGv/6GPBtt1V07tmPCuDFo3rIl3v3gI/y2/heRsNx8IjzVGo28RErkps2a4bWJbz0UY+d5yAAfvv+u4HyYAXZ2dREGYFw7NLQ8XhkxUqDW+/btwZRJbwkEmjCI0vkC5iamfvCeSHZKe3d3d4EJUJp+Oe9byUfE34rH1t9/t/X0YZ7C21syy+vWrBYEatsOHTFqzDiUK1eu5N3RLPv4ow9Ems+e+xW6dO8upgRxTu9OniSQDu4HwX723ABzC5s3/SbgM8JGCIOe8cnHWLN6NSZPmYK+zz1vg0SXWnYGYGa2cZOmglYlE5OQyUwDX+wvGKCpn0xHrdp1SpJV1BA//fgDtv6+Sc772ptv/ZV4nj9J8w/9/MlnAKpU0QCv2TQAneNff1mHdya9ic7dugtIjpnMVStXoEaNmlJlZUv+2IovaP9Wq1Fdkk6lFxngg/fegauLKzp17Yry5cOEuWjXsqCEmBoygd5gwOuvjkVERAUsXLYcPj62QhGuuJs38cnUD4VYCK+mrUwYNq8/c/ZcMYNovlCTkdhiDhwQU+Wzz2cLKpSIT0KBCROg38FF4ou7eQNTJr+F2FOn8e2CHyWzTZ/hHzEAmf3cmTOiFY8cjhG/pHbtOjh//hy2bd2K6jWqY+r0GQLVLl089JAGaEoGmC5MazdxiLmieUU8FM00O7MRcUvYCpmYJichKhqtxlawVFiIC+fPiTCg/1Uaqv7vUOp/6dgnnwF+3fALej/bB0OHj4TFbBKMOwtHThw9hikffCgQASI616xehXbtO+D5F14Sord1zWTURCkRoNKS264BaAIRqjB85EjBqptNZkFV/rTgB8HiUHOwloDMRsgCpS4RjNQYlP4kgLVrVgl+ZvS4V+WlEy58YP9+9OzdBy8NGCD3kpmRKcd/Om2qmGNzv54nUAxi8ylNn+3znFSAMQt7/95dMcOoSVg2OX/Bz+LT8DlsDPCW1EKMf32i4JdIlDTB6I/QpGKmu3LVqvLshGRcu3IF165dxfCRo/DigIESibIvOwMQ4UlAHYWJs4uL3C+RuStXLMOAQYPxyohR8rk9K00mITyFID6GjV574000bNRIzFNqrW/mfYVmzZoLiI8+2MXz51BQWCg4JSJ9n4TS1OI9eHIZgGYAwV7ECDHExxdHSUdsEDHlAwYOwuChwwQawUomSlmT2ST2P80FSiNGasoEBQkSkcxReu3dsxtvT5qI5Hv35Rg3V1cJORKyy/8Tz0Ktw0KRi+fP4+OpH+Jc7GkhaMItMrMyxTGlBH952DA0bdZCXiwxNTQP9u7eJSFB/wB/FBYUgj6NWqNG9x69MGL0aHF49+7eLfdN1CSdemoQXp/mTM2atfDWO1NEkts1TuLtBEx8fQIS4uOlkooYGi5GkWZ++okw5dRp09GgUeOSKBi105iRr4j58uHUaVLkYxcGdJrXrlktphL3liWVZDRGhHKystGhYyeMGT9eMDy/b9yIhT8vkPti/QDvlxGsnxf8gHv37qJscDkpBSW2KLhcWSmoadasBa5fv44P3n0Xd5PuYOyrr6Jvv+eFmZ6Q9eQyAOPLV69cFuAUTROLxdZGxMfHD3Xq1pEwnd0ZvXzxojiOuXk58iLts4kY3ScR0sGkKi+9WFdw/OhRwSDxxfEYnp/REoLUWBPMLKp9kaGOHj4stb8kfBIAgXKEOZNwSy9il/ji6RvQXKAjzjJJRm3IQKUlIOPnFy6cx7mzZ5CdlS12OrtF8LePhi4JR6Ymyc3JFYRlSGhoMWI2XqIydDxpLj00mgnAoYMHhAFr1KqN8PBwifSIuWWxij/BUlHWWpPxqTWopWg2RVSoAJXK1rGC4EIiOZlUY0iZcX4uagWadtQyZNSoqGi0btdOTCn6PbzX48eOSn6iRq1awkx/If7/Ub57MhmgqKhQiiqo6vkCSjcyJoGTIezli3zbWp1WHEzGoEuov/hR2ayWoDgWhJRejKqQMEu/DNvsCHZcNsvvaRLJ+RQKIVqCuuw5BmllaLaARMnfl4DkFArJutJmV6tUQmT2B2Ac32hkwsk+3p3NbtXyWxuC1Ba65TPKee3XL75x/oaJL96zPJPJJN/QrrdpPYsNJCgDhm2LeROpflPxGIM8l/1e+SxybAnYzcY6vGfCsHkPNoFihVqjlWvwWZno4+eMslGzlMC0bdlK+Z7PKok7Fe+5eN8sVslbEEb9F6E///9gABtCMVdQivZp6A/f+aMy7p+1lHr09yXk8Qea+HHHKGzga/vlihnm8SexDbd7oEGEtP7B9f7cb0ud1U7mpc77+Pv++2P+2R780R4/PLjpcc9J5mJULi83t4RRKUSoQaQVzBPQosYBhvsD8nd89VTswJNpAv2VW0+pxTAka1erVKkqCaT/5KItTOlHs4AZYjrN9DVo97u6uom0pD1OR/HPmAk0Cel7MOryBEVZ/pNb9984l4MBHt1VEuXa1aukuov9dAhR+E+tc2fPYsnCnyR8yUgNoyeEcLi4ukiI0mQ0lWCIxk54De6lKsD+6B5YSbdty2YkJtyWyNETnn39T23nf+I8DgZ4dPXH2UgAACAASURBVBcZlVm3drVgWoaNGImu3Z6R5A7BeQzHsrcOa44pZRmCJWLSXulELBFxOkSmcrm5uSIwKFjyAwTR/bJmtZQ5vjBgINp36CTnI4CPSToPTw+ciT0j3xM2Memdd1E+tLwU5PPYMgFlSpxVailWf9kK+Z0FKLd08UIJobIgP7hssERy6PQy+sOwKp1WDw93qd8lrOMJisT8Jwj5Xz2HgwEexwBMKhGDxPrj9h074dKli9I5Liq6EooKCmAwGpGWmiJtS4jYbNiosZgzjOszkSYRGVglBMjM77BXRggDffP1lzh+7JhkVYngLF++PPbv2yfmDiEbjOcT08RoDsFlBMMxY7x3zy6MG/+6hCVJ9HFxN7Fu9Wr4+vlKou7okSNYs2qFOJ1M1LFInsk6PgfBaiR4Oqr5uXnSRaJDp04S5v0zJta/SmFP+HEOBvhnDECoM+PYQwa8KGl/Qh4o9dnpYd6Xc4Wg+Bnj/qtXrpA4OFGVDDUyjLtj21Y827evAMPYIWLJooUYMHiw9ORMTUmVFoNsGcgmWMQlsaULw8BvT3lfcgJLF/0sTb4IrWC2miFT9tz85uuvJKLy4sBBEotfsXSpMOHUTz4Vhlq/di2WL12EseNfQ+06dcTPYDMqAv1CQ0PF5LL3P33CifS/eXsOBvjnDNBBElpjRgzH9Jmz0LZdB4mrU9oSIsGYO+HNzEL/9MP3gr+pWau2QAvYsygyqpKtAF6lwpZNG/Hd/G/Et2Az29u3EvDdfILmXAUPRBOG+CAWyUz79DPRJDwn6yLYVoWdJIQBLl0UKLV/QBkMeXmYhBoJk2aC7ot534DF/K+OHimwbSI87Yk6mkGEPZw6cVyahnV75pknGar83yR8+7kdDPA/Y4DjeHX0KMyY9bnUJjAZRb/g3bcnyVTIQUOGSJNb4pSOHjmE40eOCmSZtjfRlMNHjRaAGotkiBX6xwyQJYRcmgEIB9n022/47PM50vnNpgEuSotDmjmEJTBnsqSYAYgzorlFKDN7CbHjm71LBrUSoQtsiUjnnpj9p9wXcDDA30eBsgRdaneCCS0+cewYxo0eKY2jWrduIyWQZAAiNklUAwe/LD2Arl+7iogKkQJiY0sTqReY+iEio6Mx96t5gg+iHzBs+AhpIMvqre+//UZsdOJkqAFsyNEc0QDsiL182RLppkZIcoMGNnjErl07hODJEPRTyADsE8oSzLlffyOtyKd99CFuXLsmWH1WZtHeZ33BvC+/kMIZmk5sGvaULwcDPC4MSueRTadIXO060ASiBrAxQKtHNICNAYZI/J72NaNErCYjuO7e3bviFD/br58gPokjYsMp2vZEsRIXxGsRV0M0KcOgJPhd27eL801HmX01WeFFnA8LY5hhJX6HjcFYr0ATiKYNy0K3btki8wvYKIulk3M/nyn+AGHi9AHYlJZgQvYG5fnZJ+kpXw4GeJQAGDokzp8tGSnJWQFGk4JNZRm7Dw4uK/Y8CZ6+AaEa0dHRAqIj4vHihQu4ffu2AOx8vH3EcY2uFC3hSvoNPIYITRbdhEeEi+PLxlhVq9nse0KeqXEYUiWzEcR37doVnDpxUkKfLPghloZmEsOr/Dt9DDrlZNSiwgI0btJMinJYk3zq1EkkJiZKv9HAwEDxI8LCwh5q1vUUM4GDAZ7il+94dEdjLAcNPOU74NAATzkBPO2P/zADXL1yOZj2KxM9nCLyaKHHX71bdDhpozPCQgeOERHWwhJOwA7GtlLI/51FyDYLSYidZ0sVOqn2Rf+AEAR+Hx4RIQXl/25rEBakMPxJWIRg9EtBqxmKZeNbdn2mz/G4xQIjAu/YxJa1uqWb2P5v7Bj9H9YwsHaAvg4DBDeuX5dmAIxS/UXrYQb4fv43wUy61KlTV0b1cGrKk7QYvlv484/SaGrk6NEy+ZAhQiI3WTdco2at/7Xb5Qv99usvpfcOwW1kQPtiOSfbhpyJPY1Jb09BtRo1/+37Wr1yOb7/9lt4ennCzz9Aim3si8zIQnw2x2Ir9sctEtynn3ws5Z8coMFeSf9bSyZ7/varOPEsyaSDTod9y+ZNaNy4qSTk/qL1MAN8O++rYA5fY53r4JeHCQOUrnZimI7SjR0AGFfmH3uFlkqpFJivXdJRWj+oWLKV1dkrrSjFWZFFSSDVUMUVFfZj+D1/a6s2sl2Li4TFeDw7w7334VQBkzEawpAfJSB/y3PwWPs5+JkNHmyVzmt2qLDci8kkv+Mxpa/16P3wdyR4RlsenA/IzcsVQcxhE6xIs1+bMwIIUGMBeHRlW299+zntLQj5PDIx3mSSfWPW94+a2C5fsghLFi2SwnwS+j/rtmCrKjPKffP6BPlN++gDlAm0zQggrkhKIKUq7MGgbn7Ge7KPkSp5b8V7ZW/7zmPsSTT7teyVenwW+37yeE7X5HwFtp0hTIRhYl6HkA9W2fH3PJbHlIZy87y8FwKZ+J3sb3E1IJsKSLWZViffPS6hJ8ebWdVn6yxofwd2mmVBjE6nKyt1S1arNUkYYMN61KtbD4NeHoYygWWk8Jk1t+ygxhAd0+0KWFGvfgO8NHAw9AY9vv7yC5GALKK2z33luJ7du3aKxCKiMiszAzt37JAphrbSQ4uYDb169ZEsKlv9sRvavj27kcgwotSnKhAaGiaTCNlhjL1/ONGFIUdKuv4vvCBAMMKK+W92HeBMLl6XNbY0T/hb9tpkcqlps5bo3LWrZGjZeYG/oWnAMkGWABLH06lLF6m3JfEwscUhG3E3btpaHJpM0iCKXdk4vZGxd94nk1qcV3z9+jUBxF2+fAlKYWqF1A5TwtlmE6uxfOkSJCXdlaIy1iUzecVzkyi6dn9GSgYftzhDbMnCRRjz6qu2wvZSUyr5e56DTMiXzGdl25dtWzfDwN79zs5yH2wHSeAecUD5+QUywYXjkTgwhATCvWC499f160VzMQTMPknMYHOMK+ckE6jHd8yhd8xDkHA53omAPRb/M9zKJCE1DTt0EHfE+cPUiAQHNmrcWBp6sVPHvv17UUvqlCMw76sv0aZtW3Tu0rWkFps12LxHAv5Yf836cI564kRKXsdoMkrN9zM9e8pQw0fBfbx3CnTOPiAAkCFglnkyVM2cTYtWre527tLtHzMA0/jMXHJaStsOHUTyaNRqiWUzE/nuRx8L0bMT8blzZ/Da6xNRp159IR4SB5GPfCBemBvAnjuctsKic47fITjs4sUL0uWMRe5sE8LEDzeItnPczThJHhHey6QQC9856ofx7JFjxkkvna/mzpbzEl4QEFhG2nmQgdp37CgzbBln37p5k7Q7HDfhdQx9ZbgA1JiA4hBuJpdIOAS87di+Xf49etw4aVfCDnS5uXkYOGiI3AM/I+yY+YBnevTE3NmfC/MMGTpManpXLF2CtPR09Or9rLxUNvZlmxAOnWPPHQoN9hFi+0XuJedkMVF1YO9eHDt6VIrJORPscQUtnENMHFGlSlVEetsa3tpLExVCrIRbEPawe/cufDl7Frr17ImWLVoJXIOERFAdMUiET3CPyIzsXcT+oZT49C84eumruXOwYs06YXJO0eE7aNO2vTApodp79+yRrhiEU7CTHHsEcWYY+4hSMzEfMn3aVDRs3ESQsPkF+fhh/rdSGM9j6tWvj7Nnz0oLSbZVZH+nGdOm4ebN6/huwU+ipciMNNnYIJkdQPiOSC9k9Lbt2gsSl+9jzcqVyMrOxLzvfhBmLq0JSIdsXcPpmJyayS4izOmw7SPfyZwvvr4bFhHxxwzATY+7cQMjx4wV6UH1QedlxNDB0vuGbQVv3riJ96ZMEpjAs337icpbsnChTBtnlpQcN/uzGQiLiBCYL/v7UFKRkwkF4BC3rt26y81SSvGl0JnjprJvD2G/ZMa0tHS8Nm6MdEPgJEZWULEdCBmAWVtelzBmdlQgQpPqlSYANcvUD99Hz17PCgMQs08kJomXmVE2v71y5YpIMiakeK7Y2FPCTMNHjZF7sy9Wi1El835IzPRHyNTsirB961Z06txZJJ+tKa5ZXtLLg14Sick+OWRyzuPliFTuJ3/H6y5dvEj6/7Cj26M9jHjtlcuW4Pvv5sucLY5BEnNPVLetRpkJOkIbeM1ZMz6VxNiChYulwRf3mtik6R9PFaez/0sDxElfuWwZQsqH4s23JgsD0MeixKQ0Xr56rZxr0sTXZERqv/4vyDW47FN3eG6aL4RYsLM1NSsRqfx++bKlYkJPfGsyfHx9ZKwVk3tsckYIBzUls94dOnaURrpkiFHDh+LNSe9INpuAvfnfzhMELiHeNBvYzZvnoE9B7clCoEMHD0ovpe9+/FnaTD4qPIjIpSCj5UIhSZP5yzmzpaXj6HGv3lUqlX/MABxeR8wKe1/SNLAzwJgRr4jKZgqfqofNqtg/h9MX2RmM1U9sGkspx6nlc2bPFMeLA+Xs3Q7EdlOppalSo8ZNhBhOHj+Ggwf3i9mVkpwiL5Cd26i22Wp8/BhOIQzFBx99LBiamZ9Ox7WrVwRfYzd/iN/hS7bbr/z+ow/eEwjyK8NH4vTJk7Ip3ET2+KHEIZEQKkCIMAfhsf0IO9C9+8HUkr6dpU0T2q+EKNDM4lyzC+fOyTE0Jzp27lLyU+J7OGSbjPz+1GmY9+UceS42myJMmYudnCmN6dNwsPfjKrrEBFq0CK9OeE1MINug7gfF6ez+IHifO3fw/pS3RWJy0LbdLKAk5RROSk7eL1u9UxJS2HACPBmKphPnotGkXbHmFzFbp7z9lrSm7NajpzB96UXzh1qZEO+LF87B37+MCL3goGDRuNTi7K/KVusc+0riffGlgWIRlGYABlz43YfvThHh9P5HH0tzMhL64KFDJbhBc5TaiVlyak0CAWmW83kTEuLx7Q8/PpYBSK9sNrzp1w0yFJxDFdlc+ePpn/L+/sgJHiptAIUBEhNF0vNG7AwwesQrQuBkAEoB9vCh2vP3CxBJzJm35HaqJTahInqxefMWGDX2VXl5hBFnZmXhwL69Iu3pxLLzc3BwsPTQoVgjmIuEcfr0Sbz3wUeIjK6EcaNGiF3JrnDsYzlrxnTpfjZs5CjZsFUrliMsogKGvTJcIiPsq8++NTOmfyKbOWDgYLz0/HMiKSa9M0X8DxI/Q5bsRu3h5YmRo8YK5p4v4bn+/aX/JQnJplJXST99ajJi+emYvTRgkEyQ/G3DLyJZhgx7RQhKBmVfvSKT7dkWnd3Z5sycKZJs+CgyQN0SBli2dLEwI9Gb/5ABFi6UZl3CAFJ082DR5aCTT23G9ozHjh3BDz8uRGBwsDwfhQMb+YZFhIvvxn5FSxctktkJb095TzQA/RGC8dauXonV6zZIsOPN115DjZo18cKAATKv2GK14tTJkyJEONGSfuHu3Tvx0dTpgpQlffA9DB08UPaf5i0HnH/1xRxxgu0aYN/ePWIy0oSmwKG2YZh28ltviKnIiZYvDRosJhIFI/eaLSuJYO37fH+hOfp+fGf0+X74aaH0HHqc+Uj6pTYnLIQhaWKxKND/rivE/HlfB//663rpakyMOzmekpIPSROoRo1iBrhxHWNHDBcNQMbgzbBx1ffzv5WGrywDHDV6nGwIb542Iefashc9Xx41CTdp8+8bpQ0fR5YS277wxx+kA3L9ho2ECWivHT96RDaVL97D0wvvT3lHJP6gwUPEZl66aKGYZNQ89AkIYmNrQjphbFlIE+fIoUPia3CwM4l18ptvgF3WaBLRLCPRUHrT6apavbp0a+ZGUkJSqxFcFlK+vBDR7xt/lf6jVMtsDUgpSDOP0ogoUqpyOnrUJDQF+My0fdkpjS9o+tSPkJyS/IgGOCqDskkwJMbHMQB9AHbJI8Q5MjJS+vTYNQCZkDMOKHGbtWiJK5cuYeZn06WMsm37DtJb6fChg9LxuU37dvJu6YQzqEBNTZuaWpXmAu+XpsXCJcvlfGQGmnY0De0dtHkuWBVyXNLdJHm3rEKjRuOznjp5SkxRYo7eee99lAsJFR/g+PFjUifBLn3syEe/sF3HjhJy56LAmPbhB2AghhbBaxMn2qrwCguxZvVKaYpc6W/mU8tWraS/Et8Nx61mZ2Xi6+8WSBODx1W5kX5279wh/iy1x9Rpn0ru5u8Y4NjRw8FMtrAdIB0eJk3o8HKKCB0/++xedlPb+OsGSbzQ0bFzHePxdPAo9em5S59+abRkkSKNkydOCIqRkSMuJrOaNG0uYDI2Z2Kyh79hj3za52QsRn8YlqX5RGLjC9u5fatoDA6xYA9P2neUGowq0ellez4iJrlxrLaiQ0XNQGeV9jlf9L49u5CSkiobRkanE8kEGxm2XoMG8qxUx+weR/Aao0QMAPy/9s48OKvyCuPnI4NlExMgI9qOgFGLGoIYrOCWCC4sEUWTDwRDWAxIrS0GNKjJEEtRWYRYXMCwBa2iEeMCCkRRIIFWQIpDkdFIEbVA1SqgJEEs9ffcvPHmMyH5CHRGx3eGf8hN7r3vfc/2nOecExsbq70AXULz0ByLwhfcKISXeAO3gAZVWAE0LJ2Xcf3QxAAKtB5kf7B2LPx1YFMCSFzGmia6kPBj7OhXX+3/HjZ2BkAwbmMpDeUBDh9WXLRmzWr74j+fKxaiOKa8osLatW9nneLOs5NatlQsQv3Czg93ClVCaWAx2D8ONN8PRId3wq398su96vbGXnE+Yk6PEfsVzcwe8dwQ9HAzCJb3fvGllOApp/5SHsLatSVCghCUtie3VUc8Eq7nVVpCXgc39PWiIusSH682jLi5CDheBVaaeQwgQCe29CbugDKiEEHigMdr64iBUlgwf66+ce7MR5ygVHeBDh365lQwdTB9cHo+mMOt/Vir6wPPzfwfi/8HZuIQeR3dqjesknksK1NgykaSyOKQ+69Te4/yMkm4V/TdpNqUEa8D8QEdPNeT3uH4+In4e40soOTUKRpksUuIT9GyZTZl+gwdVvxlnoFn4XdxyeSWVeYQ/Hg0pplxnwR5uAlQlx3SQA6B5d8b4du848GDSlahcfx75DraheLo7DP7UNs4I35OtzUQnR+syo5sfA8vNvAW74jwew2C6d/vjZniuUCtvO/1jfaBH7Kf3N+NgHLvyXV8k4ryCv0eFso1AvD2jInz5GMOqUsf4ITLDbi8iTszyiNV5nZcDsSvtZn9/E3FQcUwoYdZLWO+K0RCOdJnlfPDNbyny0uF7g0HHgsPvL5m9SopI1zUyvXT4gJxUItWLFfBOJlPLBgF7FGRUZY2fESVP/nDE/Tz//wUdwChA4YmriFYZog3CJ9vTsLRC0BVL8xqgVhdLQr/P9tMjSwox959+2TqSVI1qCMxnaYrh1/LpaucP9bQt6lpD/mbDeUNhT7XsXreut6X+5Aow8KG+w7H6xnJbeAWY3XI5VT1MfVeJnwBwMTjz+Or4e643p2YS5AJkCNcD3zBn0K9KYk5GvXiKoAYAdfhapG4A4pzrkBdhyP055hlxi8Rv+jgVLYcxfUkvqHjA9BpQ7u8AX+Wlr6vpJam5/hoD+E+c23Xa9rkvn2Cgps2a2KdOnWu6kBd1z08l5ahGpstMrKVYr2GvnNd9/T9PHwBwKdcV1KsxBLRPYEcL8EmgACUlZepZTgJDBIex2PDw3jBBl8KEpX74FQxTqc/9LCEgUEXDI4DogvFxut7Q5JfdHwAUACL9yasmJec20ewGWHB4EC7qnfvsLWp/xkIHJkcMzg1VZMnoQ4c60VNMnA2AwLJ15ARrq9i4OwANuQ+OM3OOftcCw4a9INxVsf6eRskAGjAN9943bLvGq8pJT2vvFISS0KILmZAjkwepOSP1DOQp1sEMd6AiwqLimqlADfUVCJgJGQwoyTBasqKojHIOgIDwnGh3NBPzHJuCtdhpfjo/Jx/CCocETc1xv0fH5HgGu3L9e65QHYgkcFknJv/hBAeZoZdn5KiYRcO6cJCgNDwbgSBWMAjrVVvrFSLEqa5gI3rYFYqEiBaIGUyrPlPPmUn001Z7dNNhfNAyDwnCEmotnQ4PEKENQY1YxrmiJEj7epefbRfLJ6TfSbgZS/8c5f9z02ykGD1pMgoHUyPiu1xj9zCyiDQTPHs1btvjTAuqBj343l5V0ek5O9wLshL4KbC2/KT1vjOPCP76WYSuPs668H9ETgm7ITpdYRvAbxRoittQtY9dk/2BKEtoVp+3tw8ZX9Jc9MxgYdiCgqdC7ZtfVcsPhCV4IAblSCCv8LfpRPDq0uXCLlhAZ9BQyDfAPLAxwebh9vDpnDoEBDIaXBzgCLpvABciEkGMoNQB/33QNkB2/5+qT4SsJ1HTRinnjoQo6BgIDB8BAbi8TtndewoaJMEEgKQN3+hIDcG1fVPTrZr+l0nKJc5uYsXF6gnEIel5YktxTMC3/bXCfgPFnAxY0aBeMlikwRzi3steuop5Rn+sugZuRS7d++xBfPniF9V9vXXOozdLr5Y85KpXWZhrZ4veNYKCxcrscSBYEwrUxvJbZB0Yu8BCvg+8IGE3JzQWEk5OELg4xwsoFB4QECV/K0OHWJ0OBG6xB49tH+ff/a58HVaSaJAIiIa6XDTUpIRSXTPcEMNyeLS0Y7vSEKtdXS0Du3QYSNk/bCqsefG2eC0NL0biTaahAHLA6kizDx/v/791d4Rv37xc17zAiYGAbWfedaZNuq3v1Om2Y+GHUERNUwAyFpCbgoVACAnDnuHmBgbPiJdB5GZV2RwB6WmWVRUpNiFM/+ca0lJ/dQpjQMBegM/BkYmBxzMnNxA8MZBeim4QuD5f7h9rNoLctiY0cV19N4hMw0MSvIOWgF5AiwR6X+SVMwRG3xTqhiI+NdofEaJntiihQT59DPO8IY/a1MrdB9cvNoEAMHE4iFA+Oxwo+gXCnmMDw4Hhl6d5EVCF+9Ldjwm5gxRE7B2uEAV5eVqfAXpjqIVyGHECSQAT2jcWLPESA6xLySM0JaQ9dqeeoo606FAIKCRqyBHwgRI2KnMPOYArVi+TCxR3FNcuCa/aCKhorUiAk8jrU8/pa/QLRbduo0oJeRiUBBPLFygISS33vZ7CQzJKYaHw92hYRgFL0tefkmNheEA0XmC+z33zCI7JzZWxEjOCgkt6gMYTEj7FwRg+JCbVBswPivbNm1626ZNvt9O7xBjSddeqwNfvGaVlRQXK5HG+CoaGCPYjL8iB4RnQW0I8RnZZzLy9QA+jo8A4A8yuI7kT5++19grrywxUt8MXAOR0eSQQECEqR3bt2toHLAlHxANA1YPlx7tSoYVzY5E89FJvGAKoeaCTVN0At0WjntyStCWL19mL73wvCVe3lOaVaS7PXvsoRkPKpEyL/9J9esErZg6+X4R9dhERgu5bg9QN5iBS7IHn5YZWrhNfgtwQ3CAXXLZZSpSwbSTZCO5xcIVIplDW5KMOzKVVApdq1e9qdaK0CpI4HgTXrwaATQwfUPhFSH4NMuCkoKyga0q7RYI2NriNVIkHIi4uDjLmz1LtBKyr26hHO6bNNFGjR4tAaBxL0P1uAf1HVhG9vW1FSuU3GOCJazLmbm5NvOx2Wrb7vj6CNPf394oIeRaCI/tOrSzu7MmVOUvsLCj02+WoNw2ZoyeCZeQbDlKi/VB6fuiuGBlqOsgdwBdpFu3i2xs5nibfB8Ex206yCTE8CDYUxKYKCYSpfPz8qzvNUkiK7pFsuzmoUMsPv4CG5aeLgGrYx0fAUAjMoAZvjiJB14WEhOcbAV7/6U4pZGSXRERAQsOHKQqJ7KFXAdqwcA3NDyoAK4GZh4/EzcJxASNqWF1ojGU2ODUNLs+JSiqMyYeQhwMRhYCABeFjX909hxRDthI5gTvh6yWPlKuiFtQo7FYaB44I94Aus+qCUDygIHSRkxmpCc/wkaLEhbWa8P6v1lOdpYEE+GozQLwkRAQ/HDyhiQQcQmxJK6jG/cn8971NxcKeSIZhWC7whXQKVwAnpnagxHpo6pux0G6Y1yGOFA9r7hCGpLDvmvXLsURlL0SeL/7j62yzJOmTLX8eXOtsLDQ5ucvrEYw4ztCF8G1Ba1iiiSaljnHbhEj4B7zLeGJ8UwwBlAkjJpl4e8vfq5AwgT71QkAFiDjzkzLHJuheHJMxljreLbn3rFQDiS2Vrz6ii3MXyDqOJbb/3MsSZvoNnom9z2OIARHLwAw92DtkXr3u0Bbt2xR9Q8HjIPFB8Z0btq40Sb8caK0ndZhs43r14tXfmlCooZS4I9z4COjWimbyoHHfJ7Wvr3chIkTskXJzcq5V+0JiSPQcGjH/jfcINIaiQ8EgKa2oQJQWlpqj81+XH8fDchzQnUgMwivhffg8GK28+fNscsSe1hwwED5p6EWAGGDW58361HbvWuPpQ0bLovAovoKVwTuSVbOH+Vq1CQAtcUAodfCm4eYd/u4O+TaQEJjQWWA6EUbdVeYhLty/+SpVYEkPJ4pD9ynQppOsXGiGHOIkoNBO69LvNwqFA5cHfhc02Y8ZGtLSsR0nfTAFFEzEBR+Byo3hU64RbiYWEliHOYIE4u5LH3a4EHWOrqNjckYJ7IaVBr2GJo6i8KWeXMel/JiODff0W8BqC/ZtGmD3KiuF1woywx1Hp4S1A6U3+Jnn7VLEhLENnVrx44dlj4szRJ6XG5Dh44Q9FvHOjoBwEW4M2OMN5A5Pl7IAAfnk48/sg1vrRf9lZJKDiFpdzggHAb64BMYRkdH2zvvbLaHc6cLLoWkBoENDYOmh2mJ9vvr2hKR1BISe4pTAs0XOsD4u7OteYvmQmQIwEA60keOUt/9lUVFqmIDPoTGyyKQZVOp2Mqbv0AIlOjPW7fa9GlTFQvgr8Jf5/8QAPzvcZnjhT4geMCVC558WuzOzHEZlhwcqNboYN/EOwgPMQfFOrRExFKBgGXl5NSICLGH7Mn5XbvaLaNvVZBX24I9yrv/+zs+TFK/6+RPgxTha4OWMdAb12jJyy/qwKGUelxxle3e/S9pYHg6qmceFgAAA6xJREFUxCJYLOovcHnY9y7ndxWjEp+cuI06g4dnzbamzZpb9l2ZtmXLFl1HDQHsTAAGAmsIkBxmagcKFj1tF3YnbuurYBQKOUzUeydOEjGPb0Osg8uLtSAw5ptCez/3O8sFrR1aw/Ahqda9+0WKAf65/QP7U06OtWhJ5V8fLwZYvVpxyKUJCXKrX3zheVG3Gbva7aKLFQPMfXyWHThQpr9BXXs9oNjwBYDEEMUfBYsWeRwSdcL3YDF8c4hQ3bp1V0czx2vBGvAROFgf7dzhZQotIF+fDcbXByZDUDj0uD+4A7g4+OFsJGQtEAEGZ6NhiRVI7BC4MTeX+/EhSC5RSwC8SHDEotAD7YEWAQ+HQ+KgNhiexCe4BrwbfBhMdkJiD1kr0KRXl7wsPlDq0OESJp6BIBB6eNMmTcQ0xafHp0UZNG/ezOI6dxETs7Y8AcE2sRI5AFzFUIgvVBh2ffKJLBsJSPaKOmIKhi5NvFwsSLQkKNna4mIDYmXPUSK/Pruj6NdYK677cMeHtvK1IuUzRARs3UaaknJNXMXklAECDWCygqbxnLgep7VvJ7oy+8Ghw6oBUW546y29+/79e61RIMIiW7Wyq3v1Eu2Y78/1dNqjRSRBOSgQsDX35z2guUNYfCI/X1V0lL/ye9u2eaQ4OvQBZaO0EDpYoriwKCTgeNzVigomgB4Wo7V3nyR5EfU4/Gxx+ALAb6kes3LcZlVRXiCgmx4Jh/WmP+6T789G8NFD8wBsCrkAfFpMrz+SF3nroDcxhd9DS7NZfsKeknLffqsD4jByBXyVwaW/QN0dMo/wdkACQICJT+8ngrnfVaBKsfkhYpcIXeOen/1w9cUIUV0H2hVmQwqsiThYmzVQrqG8XHRo1wjAfy3Pxx5SckqxPu/Cs/G8wJTUWbCHXzMX+NAh7S9/x41mRTkBj8569BFBuSBmXPPxzp02N2+2FAQ8fZia8mRpVUNOASZtIKCYwrnE7CuWkFoJGKDUjdMyErcT4ALhZ8o8e4UHwX76yYDsO/Uces6mzXRv/3nhmXlXIHTuGRl5kpRrGOvoBCCMG/x86Y9sBzjQYPrUJ6BdvTHJ3uxiaifQ/Gj3+swh429Bf3+hsFAABAu2GIoEdIvab7R1uLyhY7il1QSgrZl932zmGN7l5z/149uBdevW2awZM2zze5vNysxa/6q1paQMsaQkLyao78KdXVpQYAVLl9pH772nX+vcubOlDEmxnj2T6iVI9b3XUVz3bSAQ2P0/7fGbsELPxxkAAAAASUVORK5CYII="/>
        <xdr:cNvSpPr>
          <a:spLocks noChangeAspect="1" noChangeArrowheads="1"/>
        </xdr:cNvSpPr>
      </xdr:nvSpPr>
      <xdr:spPr bwMode="auto">
        <a:xfrm>
          <a:off x="10629900" y="504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485775</xdr:colOff>
      <xdr:row>1</xdr:row>
      <xdr:rowOff>142875</xdr:rowOff>
    </xdr:from>
    <xdr:to>
      <xdr:col>2</xdr:col>
      <xdr:colOff>1016000</xdr:colOff>
      <xdr:row>5</xdr:row>
      <xdr:rowOff>38100</xdr:rowOff>
    </xdr:to>
    <xdr:pic>
      <xdr:nvPicPr>
        <xdr:cNvPr id="9" name="3 Imagen" descr="Escudo IDEP.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57300" y="342900"/>
          <a:ext cx="1663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xdr:colOff>
      <xdr:row>3</xdr:row>
      <xdr:rowOff>85725</xdr:rowOff>
    </xdr:from>
    <xdr:ext cx="1809750" cy="609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1095375</xdr:colOff>
      <xdr:row>1</xdr:row>
      <xdr:rowOff>28575</xdr:rowOff>
    </xdr:from>
    <xdr:ext cx="1704975" cy="152400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9525</xdr:colOff>
      <xdr:row>3</xdr:row>
      <xdr:rowOff>85725</xdr:rowOff>
    </xdr:from>
    <xdr:ext cx="1857375" cy="6381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285750</xdr:colOff>
      <xdr:row>1</xdr:row>
      <xdr:rowOff>19050</xdr:rowOff>
    </xdr:from>
    <xdr:ext cx="1714500" cy="154305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9525</xdr:colOff>
      <xdr:row>2</xdr:row>
      <xdr:rowOff>123825</xdr:rowOff>
    </xdr:from>
    <xdr:ext cx="3114675" cy="838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1504950</xdr:colOff>
      <xdr:row>1</xdr:row>
      <xdr:rowOff>9525</xdr:rowOff>
    </xdr:from>
    <xdr:ext cx="1828800" cy="156210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66675</xdr:rowOff>
    </xdr:from>
    <xdr:ext cx="2228850" cy="7715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942975</xdr:colOff>
      <xdr:row>1</xdr:row>
      <xdr:rowOff>38100</xdr:rowOff>
    </xdr:from>
    <xdr:ext cx="1695450" cy="152400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104775</xdr:rowOff>
    </xdr:from>
    <xdr:ext cx="2238375" cy="7715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1114425</xdr:colOff>
      <xdr:row>5</xdr:row>
      <xdr:rowOff>9525</xdr:rowOff>
    </xdr:from>
    <xdr:ext cx="1943100" cy="1743075"/>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104775</xdr:rowOff>
    </xdr:from>
    <xdr:ext cx="2400300" cy="819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47625</xdr:colOff>
      <xdr:row>0</xdr:row>
      <xdr:rowOff>0</xdr:rowOff>
    </xdr:from>
    <xdr:ext cx="1905000" cy="167640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9525</xdr:rowOff>
    </xdr:from>
    <xdr:ext cx="2171700" cy="7429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123825</xdr:colOff>
      <xdr:row>0</xdr:row>
      <xdr:rowOff>57150</xdr:rowOff>
    </xdr:from>
    <xdr:ext cx="1838325" cy="1657350"/>
    <xdr:pic>
      <xdr:nvPicPr>
        <xdr:cNvPr id="3" name="image2.jpg" descr="mastic - Intelligent Traini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JUAN PEDRO GUTIERREZ FUQUENE" refreshedDate="45302.409132060187" refreshedVersion="6" recordCount="189">
  <cacheSource type="worksheet">
    <worksheetSource ref="G12:H201" sheet="CIBER"/>
  </cacheSource>
  <cacheFields count="2">
    <cacheField name="CALIFICACIÓN " numFmtId="0">
      <sharedItems containsMixedTypes="1" containsNumber="1" containsInteger="1" minValue="0" maxValue="10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n v="40"/>
    <x v="0"/>
  </r>
  <r>
    <n v="60"/>
    <x v="0"/>
  </r>
  <r>
    <n v="80"/>
    <x v="1"/>
  </r>
  <r>
    <n v="80"/>
    <x v="1"/>
  </r>
  <r>
    <n v="100"/>
    <x v="2"/>
  </r>
  <r>
    <n v="0"/>
    <x v="3"/>
  </r>
  <r>
    <n v="100"/>
    <x v="1"/>
  </r>
  <r>
    <n v="0"/>
    <x v="2"/>
  </r>
  <r>
    <n v="100"/>
    <x v="1"/>
  </r>
  <r>
    <n v="0"/>
    <x v="1"/>
  </r>
  <r>
    <n v="100"/>
    <x v="3"/>
  </r>
  <r>
    <n v="0"/>
    <x v="4"/>
  </r>
  <r>
    <n v="80"/>
    <x v="0"/>
  </r>
  <r>
    <n v="100"/>
    <x v="1"/>
  </r>
  <r>
    <n v="20"/>
    <x v="1"/>
  </r>
  <r>
    <n v="20"/>
    <x v="1"/>
  </r>
  <r>
    <n v="20"/>
    <x v="4"/>
  </r>
  <r>
    <n v="20"/>
    <x v="4"/>
  </r>
  <r>
    <n v="20"/>
    <x v="4"/>
  </r>
  <r>
    <n v="20"/>
    <x v="4"/>
  </r>
  <r>
    <n v="20"/>
    <x v="0"/>
  </r>
  <r>
    <n v="20"/>
    <x v="2"/>
  </r>
  <r>
    <n v="40"/>
    <x v="4"/>
  </r>
  <r>
    <n v="40"/>
    <x v="4"/>
  </r>
  <r>
    <n v="40"/>
    <x v="2"/>
  </r>
  <r>
    <n v="40"/>
    <x v="2"/>
  </r>
  <r>
    <n v="60"/>
    <x v="1"/>
  </r>
  <r>
    <n v="20"/>
    <x v="4"/>
  </r>
  <r>
    <n v="100"/>
    <x v="4"/>
  </r>
  <r>
    <n v="80"/>
    <x v="4"/>
  </r>
  <r>
    <n v="80"/>
    <x v="4"/>
  </r>
  <r>
    <n v="80"/>
    <x v="4"/>
  </r>
  <r>
    <n v="80"/>
    <x v="1"/>
  </r>
  <r>
    <n v="80"/>
    <x v="4"/>
  </r>
  <r>
    <n v="80"/>
    <x v="4"/>
  </r>
  <r>
    <n v="80"/>
    <x v="4"/>
  </r>
  <r>
    <n v="80"/>
    <x v="4"/>
  </r>
  <r>
    <n v="80"/>
    <x v="4"/>
  </r>
  <r>
    <n v="100"/>
    <x v="4"/>
  </r>
  <r>
    <n v="100"/>
    <x v="4"/>
  </r>
  <r>
    <n v="80"/>
    <x v="1"/>
  </r>
  <r>
    <n v="80"/>
    <x v="1"/>
  </r>
  <r>
    <n v="80"/>
    <x v="1"/>
  </r>
  <r>
    <n v="80"/>
    <x v="1"/>
  </r>
  <r>
    <n v="80"/>
    <x v="1"/>
  </r>
  <r>
    <n v="80"/>
    <x v="4"/>
  </r>
  <r>
    <n v="40"/>
    <x v="4"/>
  </r>
  <r>
    <n v="40"/>
    <x v="4"/>
  </r>
  <r>
    <n v="80"/>
    <x v="4"/>
  </r>
  <r>
    <n v="80"/>
    <x v="4"/>
  </r>
  <r>
    <n v="80"/>
    <x v="4"/>
  </r>
  <r>
    <n v="80"/>
    <x v="4"/>
  </r>
  <r>
    <n v="80"/>
    <x v="4"/>
  </r>
  <r>
    <n v="80"/>
    <x v="4"/>
  </r>
  <r>
    <n v="40"/>
    <x v="4"/>
  </r>
  <r>
    <n v="40"/>
    <x v="4"/>
  </r>
  <r>
    <n v="40"/>
    <x v="4"/>
  </r>
  <r>
    <n v="20"/>
    <x v="4"/>
  </r>
  <r>
    <n v="20"/>
    <x v="4"/>
  </r>
  <r>
    <n v="60"/>
    <x v="4"/>
  </r>
  <r>
    <n v="60"/>
    <x v="4"/>
  </r>
  <r>
    <n v="60"/>
    <x v="4"/>
  </r>
  <r>
    <n v="80"/>
    <x v="4"/>
  </r>
  <r>
    <n v="80"/>
    <x v="4"/>
  </r>
  <r>
    <n v="80"/>
    <x v="4"/>
  </r>
  <r>
    <n v="60"/>
    <x v="4"/>
  </r>
  <r>
    <n v="60"/>
    <x v="4"/>
  </r>
  <r>
    <n v="80"/>
    <x v="4"/>
  </r>
  <r>
    <n v="80"/>
    <x v="4"/>
  </r>
  <r>
    <n v="80"/>
    <x v="4"/>
  </r>
  <r>
    <n v="60"/>
    <x v="4"/>
  </r>
  <r>
    <n v="80"/>
    <x v="4"/>
  </r>
  <r>
    <n v="80"/>
    <x v="4"/>
  </r>
  <r>
    <n v="60"/>
    <x v="4"/>
  </r>
  <r>
    <n v="80"/>
    <x v="4"/>
  </r>
  <r>
    <n v="80"/>
    <x v="4"/>
  </r>
  <r>
    <n v="80"/>
    <x v="4"/>
  </r>
  <r>
    <s v="n/a"/>
    <x v="4"/>
  </r>
  <r>
    <n v="40"/>
    <x v="4"/>
  </r>
  <r>
    <n v="40"/>
    <x v="4"/>
  </r>
  <r>
    <n v="40"/>
    <x v="4"/>
  </r>
  <r>
    <n v="40"/>
    <x v="1"/>
  </r>
  <r>
    <n v="40"/>
    <x v="4"/>
  </r>
  <r>
    <n v="40"/>
    <x v="4"/>
  </r>
  <r>
    <n v="40"/>
    <x v="4"/>
  </r>
  <r>
    <n v="60"/>
    <x v="4"/>
  </r>
  <r>
    <n v="60"/>
    <x v="1"/>
  </r>
  <r>
    <n v="60"/>
    <x v="4"/>
  </r>
  <r>
    <n v="100"/>
    <x v="1"/>
  </r>
  <r>
    <n v="100"/>
    <x v="4"/>
  </r>
  <r>
    <n v="100"/>
    <x v="4"/>
  </r>
  <r>
    <n v="80"/>
    <x v="4"/>
  </r>
  <r>
    <n v="80"/>
    <x v="4"/>
  </r>
  <r>
    <n v="100"/>
    <x v="4"/>
  </r>
  <r>
    <n v="80"/>
    <x v="1"/>
  </r>
  <r>
    <n v="0"/>
    <x v="4"/>
  </r>
  <r>
    <n v="0"/>
    <x v="4"/>
  </r>
  <r>
    <n v="20"/>
    <x v="4"/>
  </r>
  <r>
    <n v="60"/>
    <x v="4"/>
  </r>
  <r>
    <n v="60"/>
    <x v="4"/>
  </r>
  <r>
    <n v="60"/>
    <x v="1"/>
  </r>
  <r>
    <s v="n/a"/>
    <x v="4"/>
  </r>
  <r>
    <n v="80"/>
    <x v="4"/>
  </r>
  <r>
    <n v="80"/>
    <x v="0"/>
  </r>
  <r>
    <n v="80"/>
    <x v="2"/>
  </r>
  <r>
    <n v="60"/>
    <x v="4"/>
  </r>
  <r>
    <n v="60"/>
    <x v="4"/>
  </r>
  <r>
    <n v="40"/>
    <x v="4"/>
  </r>
  <r>
    <n v="40"/>
    <x v="0"/>
  </r>
  <r>
    <n v="40"/>
    <x v="2"/>
  </r>
  <r>
    <n v="20"/>
    <x v="4"/>
  </r>
  <r>
    <n v="0"/>
    <x v="4"/>
  </r>
  <r>
    <n v="0"/>
    <x v="2"/>
  </r>
  <r>
    <n v="80"/>
    <x v="4"/>
  </r>
  <r>
    <n v="80"/>
    <x v="4"/>
  </r>
  <r>
    <n v="80"/>
    <x v="4"/>
  </r>
  <r>
    <n v="80"/>
    <x v="4"/>
  </r>
  <r>
    <n v="80"/>
    <x v="0"/>
  </r>
  <r>
    <n v="40"/>
    <x v="1"/>
  </r>
  <r>
    <n v="40"/>
    <x v="1"/>
  </r>
  <r>
    <n v="40"/>
    <x v="4"/>
  </r>
  <r>
    <n v="40"/>
    <x v="0"/>
  </r>
  <r>
    <n v="40"/>
    <x v="2"/>
  </r>
  <r>
    <n v="80"/>
    <x v="4"/>
  </r>
  <r>
    <n v="80"/>
    <x v="4"/>
  </r>
  <r>
    <n v="60"/>
    <x v="4"/>
  </r>
  <r>
    <n v="60"/>
    <x v="4"/>
  </r>
  <r>
    <n v="60"/>
    <x v="4"/>
  </r>
  <r>
    <n v="60"/>
    <x v="4"/>
  </r>
  <r>
    <n v="20"/>
    <x v="4"/>
  </r>
  <r>
    <n v="20"/>
    <x v="4"/>
  </r>
  <r>
    <n v="20"/>
    <x v="1"/>
  </r>
  <r>
    <n v="20"/>
    <x v="4"/>
  </r>
  <r>
    <n v="20"/>
    <x v="4"/>
  </r>
  <r>
    <n v="20"/>
    <x v="4"/>
  </r>
  <r>
    <n v="20"/>
    <x v="4"/>
  </r>
  <r>
    <n v="20"/>
    <x v="4"/>
  </r>
  <r>
    <n v="20"/>
    <x v="4"/>
  </r>
  <r>
    <n v="20"/>
    <x v="4"/>
  </r>
  <r>
    <n v="80"/>
    <x v="4"/>
  </r>
  <r>
    <n v="40"/>
    <x v="4"/>
  </r>
  <r>
    <n v="80"/>
    <x v="4"/>
  </r>
  <r>
    <n v="80"/>
    <x v="4"/>
  </r>
  <r>
    <n v="80"/>
    <x v="4"/>
  </r>
  <r>
    <n v="80"/>
    <x v="4"/>
  </r>
  <r>
    <n v="80"/>
    <x v="4"/>
  </r>
  <r>
    <n v="80"/>
    <x v="4"/>
  </r>
  <r>
    <s v="n/a"/>
    <x v="4"/>
  </r>
  <r>
    <n v="80"/>
    <x v="4"/>
  </r>
  <r>
    <n v="80"/>
    <x v="4"/>
  </r>
  <r>
    <n v="20"/>
    <x v="4"/>
  </r>
  <r>
    <n v="80"/>
    <x v="4"/>
  </r>
  <r>
    <s v="n/a"/>
    <x v="4"/>
  </r>
  <r>
    <n v="80"/>
    <x v="0"/>
  </r>
  <r>
    <s v="n/a"/>
    <x v="0"/>
  </r>
  <r>
    <n v="80"/>
    <x v="4"/>
  </r>
  <r>
    <n v="80"/>
    <x v="0"/>
  </r>
  <r>
    <n v="80"/>
    <x v="2"/>
  </r>
  <r>
    <n v="60"/>
    <x v="0"/>
  </r>
  <r>
    <n v="100"/>
    <x v="2"/>
  </r>
  <r>
    <n v="80"/>
    <x v="0"/>
  </r>
  <r>
    <n v="80"/>
    <x v="2"/>
  </r>
  <r>
    <n v="40"/>
    <x v="2"/>
  </r>
  <r>
    <n v="40"/>
    <x v="2"/>
  </r>
  <r>
    <n v="40"/>
    <x v="2"/>
  </r>
  <r>
    <n v="40"/>
    <x v="3"/>
  </r>
  <r>
    <n v="60"/>
    <x v="0"/>
  </r>
  <r>
    <n v="60"/>
    <x v="2"/>
  </r>
  <r>
    <n v="60"/>
    <x v="2"/>
  </r>
  <r>
    <n v="40"/>
    <x v="2"/>
  </r>
  <r>
    <n v="20"/>
    <x v="1"/>
  </r>
  <r>
    <n v="20"/>
    <x v="4"/>
  </r>
  <r>
    <n v="20"/>
    <x v="1"/>
  </r>
  <r>
    <n v="20"/>
    <x v="4"/>
  </r>
  <r>
    <n v="20"/>
    <x v="4"/>
  </r>
  <r>
    <n v="20"/>
    <x v="4"/>
  </r>
  <r>
    <n v="20"/>
    <x v="4"/>
  </r>
  <r>
    <n v="20"/>
    <x v="4"/>
  </r>
  <r>
    <n v="20"/>
    <x v="1"/>
  </r>
  <r>
    <n v="55"/>
    <x v="1"/>
  </r>
  <r>
    <n v="60"/>
    <x v="4"/>
  </r>
  <r>
    <n v="40"/>
    <x v="0"/>
  </r>
  <r>
    <n v="60"/>
    <x v="4"/>
  </r>
  <r>
    <n v="60"/>
    <x v="1"/>
  </r>
  <r>
    <n v="60"/>
    <x v="1"/>
  </r>
  <r>
    <n v="80"/>
    <x v="1"/>
  </r>
  <r>
    <n v="60"/>
    <x v="4"/>
  </r>
  <r>
    <n v="80"/>
    <x v="4"/>
  </r>
  <r>
    <n v="8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ORTADA" cacheId="19" applyNumberFormats="0" applyBorderFormats="0" applyFontFormats="0" applyPatternFormats="0" applyAlignmentFormats="0" applyWidthHeightFormats="0" dataCaption="" updatedVersion="6" rowGrandTotals="0" compact="0" compactData="0">
  <location ref="B94:C99" firstHeaderRow="1" firstDataRow="1" firstDataCol="1"/>
  <pivotFields count="2">
    <pivotField name="CALIFICACIÓN " dataField="1" compact="0" outline="0" multipleItemSelectionAllowed="1" showAll="0"/>
    <pivotField name="FUNCION CSF" axis="axisRow" compact="0" outline="0" multipleItemSelectionAllowed="1" showAll="0" sortType="ascending">
      <items count="6">
        <item x="0"/>
        <item x="1"/>
        <item x="4"/>
        <item x="3"/>
        <item x="2"/>
        <item t="default"/>
      </items>
    </pivotField>
  </pivotFields>
  <rowFields count="1">
    <field x="1"/>
  </rowFields>
  <rowItems count="5">
    <i>
      <x/>
    </i>
    <i>
      <x v="1"/>
    </i>
    <i>
      <x v="2"/>
    </i>
    <i>
      <x v="3"/>
    </i>
    <i>
      <x v="4"/>
    </i>
  </rowItems>
  <colItems count="1">
    <i/>
  </colItems>
  <dataFields count="1">
    <dataField name="CALIFICACIÓN ENTIDAD" fld="0" subtotal="average" baseField="0"/>
  </dataFields>
  <pivotTableStyleInfo showRowHeaders="1" showColHeaders="1" showRowStripes="0" showColStripes="0" showLastColumn="1"/>
</pivotTableDefinition>
</file>

<file path=xl/tables/table1.xml><?xml version="1.0" encoding="utf-8"?>
<table xmlns="http://schemas.openxmlformats.org/spreadsheetml/2006/main" id="1" name="Table_1" displayName="Table_1" ref="B3:D10">
  <tableColumns count="3">
    <tableColumn id="1" name="Descripción"/>
    <tableColumn id="2" name="Calificación"/>
    <tableColumn id="3" name="Criterio"/>
  </tableColumns>
  <tableStyleInfo name="ESCALA DE EVALUACIO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dep.edu.co/articulo/maloca-aulasig" TargetMode="External"/><Relationship Id="rId13" Type="http://schemas.openxmlformats.org/officeDocument/2006/relationships/hyperlink" Target="https://www.idep.edu.co/articulo/gt-12-proceso-de-gestion-tecnologica" TargetMode="External"/><Relationship Id="rId18" Type="http://schemas.openxmlformats.org/officeDocument/2006/relationships/hyperlink" Target="https://www.idep.edu.co/articulo/gt-12-proceso-de-gestion-tecnologica" TargetMode="External"/><Relationship Id="rId3" Type="http://schemas.openxmlformats.org/officeDocument/2006/relationships/hyperlink" Target="https://www.idep.edu.co/sites/default/files/Mapa-de-Procesos-IDEP_1.jpg" TargetMode="External"/><Relationship Id="rId21" Type="http://schemas.openxmlformats.org/officeDocument/2006/relationships/vmlDrawing" Target="../drawings/vmlDrawing1.vml"/><Relationship Id="rId7" Type="http://schemas.openxmlformats.org/officeDocument/2006/relationships/hyperlink" Target="https://www.idep.edu.co/articulo/mic-03-proceso-de-mejoramiento-integral-y-continuo" TargetMode="External"/><Relationship Id="rId12" Type="http://schemas.openxmlformats.org/officeDocument/2006/relationships/hyperlink" Target="https://www.idep.edu.co/articulo/gt-12-proceso-de-gestion-tecnologica" TargetMode="External"/><Relationship Id="rId17" Type="http://schemas.openxmlformats.org/officeDocument/2006/relationships/hyperlink" Target="https://www.idep.edu.co/articulo/planes-institucionales-e-informacion-asociada-por-politicas-del-mipg" TargetMode="External"/><Relationship Id="rId2" Type="http://schemas.openxmlformats.org/officeDocument/2006/relationships/hyperlink" Target="https://www.idep.edu.co/nosotros/organigrama" TargetMode="External"/><Relationship Id="rId16" Type="http://schemas.openxmlformats.org/officeDocument/2006/relationships/hyperlink" Target="https://www.idep.edu.co/articulo/gt-12-proceso-de-gestion-tecnologica" TargetMode="External"/><Relationship Id="rId20" Type="http://schemas.openxmlformats.org/officeDocument/2006/relationships/drawing" Target="../drawings/drawing2.xml"/><Relationship Id="rId1" Type="http://schemas.openxmlformats.org/officeDocument/2006/relationships/hyperlink" Target="https://www.idep.edu.co/sites/default/files/Mapa-de-Procesos-IDEP_1.jpg" TargetMode="External"/><Relationship Id="rId6" Type="http://schemas.openxmlformats.org/officeDocument/2006/relationships/hyperlink" Target="https://www.idep.edu.co/articulo/gt-12-proceso-de-gestion-tecnologica" TargetMode="External"/><Relationship Id="rId11" Type="http://schemas.openxmlformats.org/officeDocument/2006/relationships/hyperlink" Target="https://www.idep.edu.co/articulo/cid-15-proceso-de-control-interno-disciplinario" TargetMode="External"/><Relationship Id="rId5" Type="http://schemas.openxmlformats.org/officeDocument/2006/relationships/hyperlink" Target="https://www.idep.edu.co/sites/default/files/2023-05/PO-GT-12-01%20%20Pol%C3%ADtica%20Seguridad%20y%20Privacidad%20de%20la%20Informaci%C3%B3n.pdf" TargetMode="External"/><Relationship Id="rId15" Type="http://schemas.openxmlformats.org/officeDocument/2006/relationships/hyperlink" Target="https://www.idep.edu.co/articulo/evaluacion-y-auditoria-auditorias-internas" TargetMode="External"/><Relationship Id="rId10" Type="http://schemas.openxmlformats.org/officeDocument/2006/relationships/hyperlink" Target="https://www.idep.edu.co/articulo/gt-12-proceso-de-gestion-tecnologica" TargetMode="External"/><Relationship Id="rId19" Type="http://schemas.openxmlformats.org/officeDocument/2006/relationships/hyperlink" Target="https://www.idep.edu.co/articulo/evaluacion-y-auditoria-auditorias-internas" TargetMode="External"/><Relationship Id="rId4" Type="http://schemas.openxmlformats.org/officeDocument/2006/relationships/hyperlink" Target="https://www.idep.edu.co/nosotros/organigrama" TargetMode="External"/><Relationship Id="rId9" Type="http://schemas.openxmlformats.org/officeDocument/2006/relationships/hyperlink" Target="https://www.idep.edu.co/articulo/gt-12-proceso-de-gestion-tecnologica" TargetMode="External"/><Relationship Id="rId14" Type="http://schemas.openxmlformats.org/officeDocument/2006/relationships/hyperlink" Target="https://www.idep.edu.co/participa/normativa" TargetMode="External"/><Relationship Id="rId2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hyperlink" Target="https://www.idep.edu.co/articulo/gt-12-proceso-de-gestion-tecnologica"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hyperlink" Target="http://micrositios.idep.edu.co/mesadeayuda"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abSelected="1" workbookViewId="0">
      <selection activeCell="K21" sqref="K21"/>
    </sheetView>
  </sheetViews>
  <sheetFormatPr baseColWidth="10" defaultColWidth="14.42578125" defaultRowHeight="15" customHeight="1"/>
  <cols>
    <col min="1" max="1" width="11.5703125" customWidth="1"/>
    <col min="2" max="2" width="17" customWidth="1"/>
    <col min="3" max="3" width="22" customWidth="1"/>
    <col min="4" max="4" width="15.7109375" customWidth="1"/>
    <col min="5" max="5" width="16.85546875" customWidth="1"/>
    <col min="6" max="6" width="13.5703125" customWidth="1"/>
    <col min="7" max="7" width="11.5703125" customWidth="1"/>
    <col min="8" max="8" width="16.42578125" customWidth="1"/>
    <col min="9" max="13" width="11.5703125" customWidth="1"/>
    <col min="14" max="14" width="18" customWidth="1"/>
    <col min="15" max="15" width="14.140625" customWidth="1"/>
    <col min="16" max="16" width="19.5703125" customWidth="1"/>
    <col min="17" max="26" width="11.5703125" customWidth="1"/>
  </cols>
  <sheetData>
    <row r="1" spans="2:16" ht="15.75" thickBot="1">
      <c r="C1" s="1"/>
      <c r="M1" s="2"/>
      <c r="N1" s="2"/>
      <c r="O1" s="2"/>
      <c r="P1" s="2"/>
    </row>
    <row r="2" spans="2:16" ht="20.25">
      <c r="B2" s="322"/>
      <c r="C2" s="323"/>
      <c r="D2" s="328" t="s">
        <v>1613</v>
      </c>
      <c r="E2" s="323"/>
      <c r="F2" s="323"/>
      <c r="G2" s="323"/>
      <c r="H2" s="323"/>
      <c r="I2" s="323"/>
      <c r="J2" s="323"/>
      <c r="K2" s="323"/>
      <c r="L2" s="323"/>
      <c r="M2" s="329"/>
      <c r="N2" s="338" t="s">
        <v>1614</v>
      </c>
      <c r="O2" s="339"/>
      <c r="P2" s="315"/>
    </row>
    <row r="3" spans="2:16" ht="20.25">
      <c r="B3" s="324"/>
      <c r="C3" s="325"/>
      <c r="D3" s="330"/>
      <c r="E3" s="325"/>
      <c r="F3" s="325"/>
      <c r="G3" s="325"/>
      <c r="H3" s="325"/>
      <c r="I3" s="325"/>
      <c r="J3" s="325"/>
      <c r="K3" s="325"/>
      <c r="L3" s="325"/>
      <c r="M3" s="331"/>
      <c r="N3" s="474" t="s">
        <v>1615</v>
      </c>
      <c r="O3" s="341"/>
      <c r="P3" s="316"/>
    </row>
    <row r="4" spans="2:16" ht="20.25">
      <c r="B4" s="324"/>
      <c r="C4" s="325"/>
      <c r="D4" s="330"/>
      <c r="E4" s="325"/>
      <c r="F4" s="325"/>
      <c r="G4" s="325"/>
      <c r="H4" s="325"/>
      <c r="I4" s="325"/>
      <c r="J4" s="325"/>
      <c r="K4" s="325"/>
      <c r="L4" s="325"/>
      <c r="M4" s="331"/>
      <c r="N4" s="340" t="s">
        <v>1611</v>
      </c>
      <c r="O4" s="341"/>
      <c r="P4" s="316"/>
    </row>
    <row r="5" spans="2:16" ht="20.25">
      <c r="B5" s="324"/>
      <c r="C5" s="325"/>
      <c r="D5" s="330"/>
      <c r="E5" s="325"/>
      <c r="F5" s="325"/>
      <c r="G5" s="325"/>
      <c r="H5" s="325"/>
      <c r="I5" s="325"/>
      <c r="J5" s="325"/>
      <c r="K5" s="325"/>
      <c r="L5" s="325"/>
      <c r="M5" s="331"/>
      <c r="N5" s="340" t="s">
        <v>1612</v>
      </c>
      <c r="O5" s="341"/>
      <c r="P5" s="316"/>
    </row>
    <row r="6" spans="2:16">
      <c r="B6" s="324"/>
      <c r="C6" s="325"/>
      <c r="D6" s="330"/>
      <c r="E6" s="325"/>
      <c r="F6" s="325"/>
      <c r="G6" s="325"/>
      <c r="H6" s="325"/>
      <c r="I6" s="325"/>
      <c r="J6" s="325"/>
      <c r="K6" s="325"/>
      <c r="L6" s="325"/>
      <c r="M6" s="331"/>
      <c r="N6" s="318"/>
      <c r="O6" s="319"/>
      <c r="P6" s="317"/>
    </row>
    <row r="7" spans="2:16">
      <c r="B7" s="324"/>
      <c r="C7" s="325"/>
      <c r="D7" s="330"/>
      <c r="E7" s="325"/>
      <c r="F7" s="325"/>
      <c r="G7" s="325"/>
      <c r="H7" s="325"/>
      <c r="I7" s="325"/>
      <c r="J7" s="325"/>
      <c r="K7" s="325"/>
      <c r="L7" s="325"/>
      <c r="M7" s="331"/>
      <c r="N7" s="318"/>
      <c r="O7" s="319"/>
    </row>
    <row r="8" spans="2:16">
      <c r="B8" s="324"/>
      <c r="C8" s="325"/>
      <c r="D8" s="330"/>
      <c r="E8" s="325"/>
      <c r="F8" s="325"/>
      <c r="G8" s="325"/>
      <c r="H8" s="325"/>
      <c r="I8" s="325"/>
      <c r="J8" s="325"/>
      <c r="K8" s="325"/>
      <c r="L8" s="325"/>
      <c r="M8" s="331"/>
      <c r="N8" s="318"/>
      <c r="O8" s="319"/>
    </row>
    <row r="9" spans="2:16" ht="15.75" thickBot="1">
      <c r="B9" s="326"/>
      <c r="C9" s="327"/>
      <c r="D9" s="327"/>
      <c r="E9" s="327"/>
      <c r="F9" s="327"/>
      <c r="G9" s="327"/>
      <c r="H9" s="327"/>
      <c r="I9" s="327"/>
      <c r="J9" s="327"/>
      <c r="K9" s="327"/>
      <c r="L9" s="327"/>
      <c r="M9" s="332"/>
      <c r="N9" s="320"/>
      <c r="O9" s="321"/>
    </row>
    <row r="10" spans="2:16" ht="18.75">
      <c r="B10" s="333" t="s">
        <v>0</v>
      </c>
      <c r="C10" s="334"/>
      <c r="D10" s="335" t="s">
        <v>1</v>
      </c>
      <c r="E10" s="336"/>
      <c r="F10" s="336"/>
      <c r="G10" s="336"/>
      <c r="H10" s="336"/>
      <c r="I10" s="336"/>
      <c r="J10" s="336"/>
      <c r="K10" s="336"/>
      <c r="L10" s="336"/>
      <c r="M10" s="336"/>
      <c r="N10" s="336"/>
      <c r="O10" s="337"/>
    </row>
    <row r="11" spans="2:16" ht="18.75">
      <c r="B11" s="342" t="s">
        <v>2</v>
      </c>
      <c r="C11" s="343"/>
      <c r="D11" s="344">
        <v>45260</v>
      </c>
      <c r="E11" s="345"/>
      <c r="F11" s="345"/>
      <c r="G11" s="345"/>
      <c r="H11" s="345"/>
      <c r="I11" s="345"/>
      <c r="J11" s="345"/>
      <c r="K11" s="345"/>
      <c r="L11" s="345"/>
      <c r="M11" s="345"/>
      <c r="N11" s="345"/>
      <c r="O11" s="346"/>
    </row>
    <row r="12" spans="2:16" ht="18.75">
      <c r="B12" s="342" t="s">
        <v>3</v>
      </c>
      <c r="C12" s="343"/>
      <c r="D12" s="347" t="s">
        <v>4</v>
      </c>
      <c r="E12" s="345"/>
      <c r="F12" s="345"/>
      <c r="G12" s="345"/>
      <c r="H12" s="345"/>
      <c r="I12" s="345"/>
      <c r="J12" s="345"/>
      <c r="K12" s="345"/>
      <c r="L12" s="345"/>
      <c r="M12" s="345"/>
      <c r="N12" s="345"/>
      <c r="O12" s="346"/>
    </row>
    <row r="13" spans="2:16" ht="18.75">
      <c r="B13" s="348" t="s">
        <v>5</v>
      </c>
      <c r="C13" s="349"/>
      <c r="D13" s="350" t="s">
        <v>6</v>
      </c>
      <c r="E13" s="351"/>
      <c r="F13" s="351"/>
      <c r="G13" s="351"/>
      <c r="H13" s="351"/>
      <c r="I13" s="351"/>
      <c r="J13" s="351"/>
      <c r="K13" s="351"/>
      <c r="L13" s="351"/>
      <c r="M13" s="351"/>
      <c r="N13" s="351"/>
      <c r="O13" s="352"/>
    </row>
    <row r="15" spans="2:16" ht="21">
      <c r="B15" s="353" t="s">
        <v>7</v>
      </c>
      <c r="C15" s="354"/>
      <c r="D15" s="354"/>
      <c r="E15" s="354"/>
      <c r="F15" s="354"/>
      <c r="G15" s="354"/>
      <c r="H15" s="354"/>
      <c r="I15" s="354"/>
      <c r="J15" s="354"/>
      <c r="K15" s="354"/>
      <c r="L15" s="354"/>
      <c r="M15" s="354"/>
      <c r="N15" s="354"/>
      <c r="O15" s="355"/>
    </row>
    <row r="17" spans="2:8">
      <c r="B17" s="356" t="s">
        <v>8</v>
      </c>
      <c r="C17" s="358" t="s">
        <v>9</v>
      </c>
      <c r="D17" s="359"/>
      <c r="E17" s="359"/>
      <c r="F17" s="359"/>
      <c r="G17" s="360"/>
    </row>
    <row r="18" spans="2:8" ht="38.25">
      <c r="B18" s="357"/>
      <c r="C18" s="361" t="s">
        <v>10</v>
      </c>
      <c r="D18" s="345"/>
      <c r="E18" s="343"/>
      <c r="F18" s="3" t="s">
        <v>11</v>
      </c>
      <c r="G18" s="4" t="s">
        <v>12</v>
      </c>
      <c r="H18" s="3" t="s">
        <v>13</v>
      </c>
    </row>
    <row r="19" spans="2:8">
      <c r="B19" s="5" t="s">
        <v>14</v>
      </c>
      <c r="C19" s="362" t="str">
        <f>ADMINISTRATIVAS!D13</f>
        <v>POLITICAS DE SEGURIDAD DE LA INFORMACIÓN</v>
      </c>
      <c r="D19" s="345"/>
      <c r="E19" s="343"/>
      <c r="F19" s="6">
        <f>VLOOKUP(B19,ADMINISTRATIVAS!$F$12:$M$76,7,FALSE)</f>
        <v>100</v>
      </c>
      <c r="G19" s="7">
        <v>100</v>
      </c>
      <c r="H19" s="8" t="str">
        <f t="shared" ref="H19:H33" si="0">IF(F19&lt;=1,"INEXISTENTE",IF(F19&lt;=20,"INICIAL",IF(F19&lt;=40,"REPETIBLE",IF(F19&lt;=60,"EFECTIVO",IF(F19&lt;=80,"GESTIONADO","OPTIMIZADO")))))</f>
        <v>OPTIMIZADO</v>
      </c>
    </row>
    <row r="20" spans="2:8">
      <c r="B20" s="5" t="s">
        <v>15</v>
      </c>
      <c r="C20" s="362" t="str">
        <f>ADMINISTRATIVAS!D17</f>
        <v>ORGANIZACIÓN DE LA SEGURIDAD DE LA INFORMACIÓN</v>
      </c>
      <c r="D20" s="345"/>
      <c r="E20" s="343"/>
      <c r="F20" s="6">
        <f>VLOOKUP(B20,ADMINISTRATIVAS!$F$12:$M$76,7,FALSE)</f>
        <v>63</v>
      </c>
      <c r="G20" s="7">
        <v>100</v>
      </c>
      <c r="H20" s="8" t="str">
        <f t="shared" si="0"/>
        <v>GESTIONADO</v>
      </c>
    </row>
    <row r="21" spans="2:8" ht="15.75" customHeight="1">
      <c r="B21" s="5" t="s">
        <v>16</v>
      </c>
      <c r="C21" s="362" t="str">
        <f>ADMINISTRATIVAS!D28</f>
        <v>SEGURIDAD DE LOS RECURSOS HUMANOS</v>
      </c>
      <c r="D21" s="345"/>
      <c r="E21" s="343"/>
      <c r="F21" s="6">
        <f>VLOOKUP(B21,ADMINISTRATIVAS!$F$12:$M$76,7,FALSE)</f>
        <v>82</v>
      </c>
      <c r="G21" s="7">
        <v>100</v>
      </c>
      <c r="H21" s="8" t="str">
        <f t="shared" si="0"/>
        <v>OPTIMIZADO</v>
      </c>
    </row>
    <row r="22" spans="2:8" ht="15.75" customHeight="1">
      <c r="B22" s="5" t="s">
        <v>17</v>
      </c>
      <c r="C22" s="362" t="str">
        <f>ADMINISTRATIVAS!D39</f>
        <v>GESTIÓN DE ACTIVOS</v>
      </c>
      <c r="D22" s="345"/>
      <c r="E22" s="343"/>
      <c r="F22" s="6">
        <f>VLOOKUP(B22,ADMINISTRATIVAS!$F$12:$M$76,7,FALSE)</f>
        <v>62</v>
      </c>
      <c r="G22" s="7">
        <v>100</v>
      </c>
      <c r="H22" s="8" t="str">
        <f t="shared" si="0"/>
        <v>GESTIONADO</v>
      </c>
    </row>
    <row r="23" spans="2:8" ht="15.75" customHeight="1">
      <c r="B23" s="5" t="s">
        <v>18</v>
      </c>
      <c r="C23" s="362" t="s">
        <v>19</v>
      </c>
      <c r="D23" s="345"/>
      <c r="E23" s="343"/>
      <c r="F23" s="6">
        <f>VLOOKUP(B23,TECNICAS!$E$12:$K$117,7,FALSE)</f>
        <v>66</v>
      </c>
      <c r="G23" s="7">
        <v>100</v>
      </c>
      <c r="H23" s="8" t="str">
        <f t="shared" si="0"/>
        <v>GESTIONADO</v>
      </c>
    </row>
    <row r="24" spans="2:8" ht="15.75" customHeight="1">
      <c r="B24" s="5" t="s">
        <v>20</v>
      </c>
      <c r="C24" s="362" t="s">
        <v>21</v>
      </c>
      <c r="D24" s="345"/>
      <c r="E24" s="343"/>
      <c r="F24" s="6">
        <f>VLOOKUP(B24,TECNICAS!$E$12:$K$117,7,FALSE)</f>
        <v>0</v>
      </c>
      <c r="G24" s="7">
        <v>100</v>
      </c>
      <c r="H24" s="8" t="str">
        <f t="shared" si="0"/>
        <v>INEXISTENTE</v>
      </c>
    </row>
    <row r="25" spans="2:8" ht="15.75" customHeight="1">
      <c r="B25" s="5" t="s">
        <v>22</v>
      </c>
      <c r="C25" s="362" t="s">
        <v>23</v>
      </c>
      <c r="D25" s="345"/>
      <c r="E25" s="343"/>
      <c r="F25" s="6">
        <f>VLOOKUP(B25,TECNICAS!$E$12:$K$117,7,FALSE)</f>
        <v>52</v>
      </c>
      <c r="G25" s="7">
        <v>100</v>
      </c>
      <c r="H25" s="8" t="str">
        <f t="shared" si="0"/>
        <v>EFECTIVO</v>
      </c>
    </row>
    <row r="26" spans="2:8" ht="15.75" customHeight="1">
      <c r="B26" s="5" t="s">
        <v>24</v>
      </c>
      <c r="C26" s="362" t="s">
        <v>25</v>
      </c>
      <c r="D26" s="345"/>
      <c r="E26" s="343"/>
      <c r="F26" s="6">
        <f>VLOOKUP(B26,TECNICAS!$E$12:$K$117,7,FALSE)</f>
        <v>55</v>
      </c>
      <c r="G26" s="7">
        <v>100</v>
      </c>
      <c r="H26" s="8" t="str">
        <f t="shared" si="0"/>
        <v>EFECTIVO</v>
      </c>
    </row>
    <row r="27" spans="2:8" ht="15.75" customHeight="1">
      <c r="B27" s="5" t="s">
        <v>26</v>
      </c>
      <c r="C27" s="362" t="s">
        <v>27</v>
      </c>
      <c r="D27" s="345"/>
      <c r="E27" s="343"/>
      <c r="F27" s="6">
        <f>VLOOKUP(B27,TECNICAS!$E$12:$K$117,7,FALSE)</f>
        <v>47</v>
      </c>
      <c r="G27" s="7">
        <v>100</v>
      </c>
      <c r="H27" s="8" t="str">
        <f t="shared" si="0"/>
        <v>EFECTIVO</v>
      </c>
    </row>
    <row r="28" spans="2:8" ht="15.75" customHeight="1">
      <c r="B28" s="5" t="s">
        <v>28</v>
      </c>
      <c r="C28" s="362" t="s">
        <v>29</v>
      </c>
      <c r="D28" s="345"/>
      <c r="E28" s="343"/>
      <c r="F28" s="6">
        <f>VLOOKUP(B28,TECNICAS!$E$12:$K$117,7,FALSE)</f>
        <v>64</v>
      </c>
      <c r="G28" s="7">
        <v>100</v>
      </c>
      <c r="H28" s="8" t="str">
        <f t="shared" si="0"/>
        <v>GESTIONADO</v>
      </c>
    </row>
    <row r="29" spans="2:8" ht="15.75" customHeight="1">
      <c r="B29" s="5" t="s">
        <v>30</v>
      </c>
      <c r="C29" s="362" t="s">
        <v>31</v>
      </c>
      <c r="D29" s="345"/>
      <c r="E29" s="343"/>
      <c r="F29" s="6">
        <f>VLOOKUP(B29,ADMINISTRATIVAS!$F$12:$M$76,7,FALSE)</f>
        <v>70</v>
      </c>
      <c r="G29" s="7">
        <v>100</v>
      </c>
      <c r="H29" s="8" t="str">
        <f t="shared" si="0"/>
        <v>GESTIONADO</v>
      </c>
    </row>
    <row r="30" spans="2:8" ht="15.75" customHeight="1">
      <c r="B30" s="5" t="s">
        <v>32</v>
      </c>
      <c r="C30" s="362" t="s">
        <v>33</v>
      </c>
      <c r="D30" s="345"/>
      <c r="E30" s="343"/>
      <c r="F30" s="6">
        <f>VLOOKUP(B30,TECNICAS!$E$12:$K$117,7,FALSE)</f>
        <v>66</v>
      </c>
      <c r="G30" s="7">
        <v>100</v>
      </c>
      <c r="H30" s="8" t="str">
        <f t="shared" si="0"/>
        <v>GESTIONADO</v>
      </c>
    </row>
    <row r="31" spans="2:8" ht="27.75" customHeight="1">
      <c r="B31" s="5" t="s">
        <v>34</v>
      </c>
      <c r="C31" s="369" t="str">
        <f>ADMINISTRATIVAS!D54</f>
        <v>ASPECTOS DE SEGURIDAD DE LA INFORMACIÓN DE LA GESTIÓN DE LA CONTINUIDAD DEL NEGOCIO</v>
      </c>
      <c r="D31" s="345"/>
      <c r="E31" s="343"/>
      <c r="F31" s="9">
        <f>VLOOKUP(B31,ADMINISTRATIVAS!$F$12:$M$76,7,FALSE)</f>
        <v>20</v>
      </c>
      <c r="G31" s="7">
        <v>100</v>
      </c>
      <c r="H31" s="8" t="str">
        <f t="shared" si="0"/>
        <v>INICIAL</v>
      </c>
    </row>
    <row r="32" spans="2:8" ht="15.75" customHeight="1">
      <c r="B32" s="10" t="s">
        <v>35</v>
      </c>
      <c r="C32" s="363" t="str">
        <f>ADMINISTRATIVAS!D62</f>
        <v>CUMPLIMIENTO</v>
      </c>
      <c r="D32" s="364"/>
      <c r="E32" s="365"/>
      <c r="F32" s="11">
        <f>VLOOKUP(B32,ADMINISTRATIVAS!$F$12:$M$76,7,FALSE)</f>
        <v>57.5</v>
      </c>
      <c r="G32" s="7">
        <v>100</v>
      </c>
      <c r="H32" s="8" t="str">
        <f t="shared" si="0"/>
        <v>EFECTIVO</v>
      </c>
    </row>
    <row r="33" spans="2:15" ht="15.75" customHeight="1">
      <c r="B33" s="366" t="s">
        <v>36</v>
      </c>
      <c r="C33" s="354"/>
      <c r="D33" s="354"/>
      <c r="E33" s="367"/>
      <c r="F33" s="12">
        <f t="shared" ref="F33:G33" si="1">AVERAGE(F19:F32)</f>
        <v>57.464285714285715</v>
      </c>
      <c r="G33" s="13">
        <f t="shared" si="1"/>
        <v>100</v>
      </c>
      <c r="H33" s="8" t="str">
        <f t="shared" si="0"/>
        <v>EFECTIVO</v>
      </c>
    </row>
    <row r="34" spans="2:15" ht="15.75" customHeight="1"/>
    <row r="35" spans="2:15" ht="15.75" customHeight="1">
      <c r="B35" s="368" t="s">
        <v>37</v>
      </c>
      <c r="C35" s="354"/>
      <c r="D35" s="354"/>
      <c r="E35" s="354"/>
      <c r="F35" s="354"/>
      <c r="G35" s="354"/>
      <c r="H35" s="354"/>
      <c r="I35" s="354"/>
      <c r="J35" s="354"/>
      <c r="K35" s="354"/>
      <c r="L35" s="354"/>
      <c r="M35" s="354"/>
      <c r="N35" s="354"/>
      <c r="O35" s="355"/>
    </row>
    <row r="36" spans="2:15" ht="15.75" customHeight="1">
      <c r="H36" s="14"/>
    </row>
    <row r="37" spans="2:15" ht="15.75" customHeight="1">
      <c r="B37" s="392" t="s">
        <v>38</v>
      </c>
      <c r="C37" s="393" t="s">
        <v>39</v>
      </c>
      <c r="D37" s="359"/>
      <c r="E37" s="359"/>
      <c r="F37" s="359"/>
      <c r="G37" s="360"/>
      <c r="H37" s="15"/>
    </row>
    <row r="38" spans="2:15" ht="15.75" customHeight="1">
      <c r="B38" s="357"/>
      <c r="C38" s="394" t="s">
        <v>40</v>
      </c>
      <c r="D38" s="395"/>
      <c r="E38" s="16" t="s">
        <v>41</v>
      </c>
      <c r="F38" s="396" t="s">
        <v>42</v>
      </c>
      <c r="G38" s="346"/>
      <c r="H38" s="14"/>
    </row>
    <row r="39" spans="2:15" ht="15.75" customHeight="1">
      <c r="B39" s="397">
        <v>2023</v>
      </c>
      <c r="C39" s="370" t="s">
        <v>43</v>
      </c>
      <c r="D39" s="343"/>
      <c r="E39" s="17">
        <f>IF(PHVA!L26&gt;=40,40,PHVA!L26)/100</f>
        <v>0.22222222222222221</v>
      </c>
      <c r="F39" s="371">
        <v>0.4</v>
      </c>
      <c r="G39" s="346"/>
    </row>
    <row r="40" spans="2:15" ht="15.75" customHeight="1">
      <c r="B40" s="398"/>
      <c r="C40" s="370" t="s">
        <v>44</v>
      </c>
      <c r="D40" s="343"/>
      <c r="E40" s="17">
        <f>IF(PHVA!L31&gt;=40,40,PHVA!L31)/100</f>
        <v>5.8732142857142872E-2</v>
      </c>
      <c r="F40" s="371">
        <v>0.2</v>
      </c>
      <c r="G40" s="346"/>
    </row>
    <row r="41" spans="2:15" ht="15.75" customHeight="1">
      <c r="B41" s="398"/>
      <c r="C41" s="370" t="s">
        <v>45</v>
      </c>
      <c r="D41" s="343"/>
      <c r="E41" s="17">
        <f>IF(PHVA!L35&gt;=40,40,PHVA!L35)/100</f>
        <v>6.666666666666668E-2</v>
      </c>
      <c r="F41" s="371">
        <v>0.2</v>
      </c>
      <c r="G41" s="346"/>
      <c r="H41" s="14"/>
    </row>
    <row r="42" spans="2:15" ht="15.75" customHeight="1">
      <c r="B42" s="357"/>
      <c r="C42" s="370" t="s">
        <v>46</v>
      </c>
      <c r="D42" s="343"/>
      <c r="E42" s="17">
        <f>IF(PHVA!L38&gt;=40,40,PHVA!L38)/100</f>
        <v>0.08</v>
      </c>
      <c r="F42" s="371">
        <v>0.2</v>
      </c>
      <c r="G42" s="346"/>
      <c r="H42" s="14"/>
    </row>
    <row r="43" spans="2:15" ht="15.75" customHeight="1">
      <c r="B43" s="372" t="s">
        <v>47</v>
      </c>
      <c r="C43" s="351"/>
      <c r="D43" s="373"/>
      <c r="E43" s="18">
        <f>SUM(E39:E42)</f>
        <v>0.42762103174603178</v>
      </c>
      <c r="F43" s="374">
        <f>SUM(F39:G42)</f>
        <v>1</v>
      </c>
      <c r="G43" s="352"/>
    </row>
    <row r="44" spans="2:15" ht="15.75" customHeight="1"/>
    <row r="45" spans="2:15" ht="15.75" customHeight="1">
      <c r="B45" s="19" t="s">
        <v>48</v>
      </c>
    </row>
    <row r="46" spans="2:15" ht="15.75" customHeight="1"/>
    <row r="47" spans="2:15" ht="15.75" customHeight="1"/>
    <row r="48" spans="2:15" ht="15.75" customHeight="1"/>
    <row r="49" spans="2:16" ht="15.75" customHeight="1"/>
    <row r="50" spans="2:16" ht="15.75" customHeight="1"/>
    <row r="51" spans="2:16" ht="15.75" customHeight="1"/>
    <row r="52" spans="2:16" ht="15.75" customHeight="1"/>
    <row r="53" spans="2:16" ht="15.75" customHeight="1">
      <c r="B53" s="368" t="s">
        <v>49</v>
      </c>
      <c r="C53" s="354"/>
      <c r="D53" s="354"/>
      <c r="E53" s="354"/>
      <c r="F53" s="354"/>
      <c r="G53" s="354"/>
      <c r="H53" s="354"/>
      <c r="I53" s="354"/>
      <c r="J53" s="354"/>
      <c r="K53" s="354"/>
      <c r="L53" s="354"/>
      <c r="M53" s="354"/>
      <c r="N53" s="354"/>
      <c r="O53" s="355"/>
    </row>
    <row r="54" spans="2:16" ht="15.75" customHeight="1">
      <c r="C54" s="20"/>
      <c r="D54" s="21"/>
      <c r="E54" s="21"/>
      <c r="F54" s="21"/>
      <c r="G54" s="21"/>
      <c r="H54" s="21"/>
      <c r="I54" s="21"/>
      <c r="J54" s="21"/>
      <c r="K54" s="21"/>
      <c r="L54" s="21"/>
      <c r="M54" s="21"/>
      <c r="N54" s="21"/>
      <c r="O54" s="21"/>
    </row>
    <row r="55" spans="2:16" ht="15.75" customHeight="1">
      <c r="D55" s="22"/>
      <c r="E55" s="375" t="s">
        <v>50</v>
      </c>
      <c r="F55" s="377" t="s">
        <v>51</v>
      </c>
      <c r="G55" s="377" t="s">
        <v>52</v>
      </c>
      <c r="K55" s="21"/>
      <c r="L55" s="21"/>
      <c r="O55" s="379" t="s">
        <v>53</v>
      </c>
      <c r="P55" s="380"/>
    </row>
    <row r="56" spans="2:16" ht="15.75" customHeight="1">
      <c r="D56" s="22"/>
      <c r="E56" s="376"/>
      <c r="F56" s="378"/>
      <c r="G56" s="378"/>
      <c r="K56" s="21"/>
      <c r="L56" s="21"/>
      <c r="O56" s="381"/>
      <c r="P56" s="382"/>
    </row>
    <row r="57" spans="2:16" ht="15.75" customHeight="1">
      <c r="C57" s="388" t="s">
        <v>54</v>
      </c>
      <c r="D57" s="390" t="s">
        <v>55</v>
      </c>
      <c r="E57" s="387" t="str">
        <f>IF(F57&lt;3,"SUFICIENTE",IF(F57&lt;7,"INTERMEDIO","CRITICO"))</f>
        <v>SUFICIENTE</v>
      </c>
      <c r="F57" s="383">
        <f>COUNTIF(MADUREZ!H12:H21,"MENOR")</f>
        <v>1</v>
      </c>
      <c r="G57" s="385">
        <v>10</v>
      </c>
      <c r="K57" s="21"/>
      <c r="L57" s="21"/>
      <c r="O57" s="23" t="s">
        <v>56</v>
      </c>
      <c r="P57" s="23" t="s">
        <v>57</v>
      </c>
    </row>
    <row r="58" spans="2:16" ht="15.75" customHeight="1">
      <c r="C58" s="389"/>
      <c r="D58" s="391"/>
      <c r="E58" s="376"/>
      <c r="F58" s="384"/>
      <c r="G58" s="378"/>
      <c r="K58" s="21"/>
      <c r="L58" s="21"/>
      <c r="O58" s="23" t="s">
        <v>58</v>
      </c>
      <c r="P58" s="24" t="s">
        <v>59</v>
      </c>
    </row>
    <row r="59" spans="2:16" ht="15.75" customHeight="1">
      <c r="C59" s="389"/>
      <c r="D59" s="404" t="s">
        <v>60</v>
      </c>
      <c r="E59" s="387" t="str">
        <f>IF(F59&lt;7,"SUFICIENTE",IF(F59&lt;15,"INTERMEDIO","CRÍTICO"))</f>
        <v>INTERMEDIO</v>
      </c>
      <c r="F59" s="383">
        <f>COUNTIF(MADUREZ!J12:J33,"MENOR")</f>
        <v>7</v>
      </c>
      <c r="G59" s="385">
        <v>21</v>
      </c>
      <c r="K59" s="21"/>
      <c r="L59" s="21"/>
      <c r="O59" s="23" t="s">
        <v>61</v>
      </c>
      <c r="P59" s="23" t="s">
        <v>62</v>
      </c>
    </row>
    <row r="60" spans="2:16" ht="15.75" customHeight="1">
      <c r="C60" s="389"/>
      <c r="D60" s="376"/>
      <c r="E60" s="376"/>
      <c r="F60" s="384"/>
      <c r="G60" s="378"/>
      <c r="K60" s="21"/>
      <c r="L60" s="21"/>
      <c r="M60" s="21"/>
      <c r="N60" s="21"/>
      <c r="O60" s="21"/>
    </row>
    <row r="61" spans="2:16" ht="15.75" customHeight="1">
      <c r="C61" s="389"/>
      <c r="D61" s="399" t="s">
        <v>63</v>
      </c>
      <c r="E61" s="387" t="str">
        <f>IF(F61&lt;14,"SUFICIENTE",IF(F61&lt;30,"INTERMEDIO","CRÍTICO"))</f>
        <v>INTERMEDIO</v>
      </c>
      <c r="F61" s="383">
        <f>COUNTIF(MADUREZ!L12:L55,"MENOR")</f>
        <v>14</v>
      </c>
      <c r="G61" s="385">
        <v>42</v>
      </c>
      <c r="K61" s="21"/>
      <c r="L61" s="21"/>
      <c r="M61" s="21"/>
      <c r="N61" s="21"/>
      <c r="O61" s="21"/>
    </row>
    <row r="62" spans="2:16" ht="15.75" customHeight="1">
      <c r="C62" s="389"/>
      <c r="D62" s="376"/>
      <c r="E62" s="376"/>
      <c r="F62" s="384"/>
      <c r="G62" s="378"/>
      <c r="K62" s="21"/>
      <c r="L62" s="21"/>
      <c r="M62" s="21"/>
      <c r="N62" s="21"/>
      <c r="O62" s="21"/>
    </row>
    <row r="63" spans="2:16" ht="15.75" customHeight="1">
      <c r="B63" s="2"/>
      <c r="C63" s="389"/>
      <c r="D63" s="400" t="s">
        <v>64</v>
      </c>
      <c r="E63" s="387" t="str">
        <f>IF(F63&lt;20,"SUFICIENTE",IF(F63&lt;40,"INTERMEDIO","CRÍTICO"))</f>
        <v>INTERMEDIO</v>
      </c>
      <c r="F63" s="383">
        <f>COUNTIF(MADUREZ!N12:N73,"MENOR")</f>
        <v>36</v>
      </c>
      <c r="G63" s="385">
        <v>59</v>
      </c>
      <c r="K63" s="21"/>
      <c r="L63" s="21"/>
      <c r="M63" s="21"/>
      <c r="N63" s="21"/>
      <c r="O63" s="21"/>
    </row>
    <row r="64" spans="2:16" ht="15.75" customHeight="1">
      <c r="B64" s="2"/>
      <c r="C64" s="389"/>
      <c r="D64" s="376"/>
      <c r="E64" s="376"/>
      <c r="F64" s="384"/>
      <c r="G64" s="378"/>
      <c r="K64" s="21"/>
      <c r="L64" s="21"/>
      <c r="M64" s="21"/>
      <c r="N64" s="21"/>
      <c r="O64" s="21"/>
    </row>
    <row r="65" spans="1:17" ht="15.75" customHeight="1">
      <c r="B65" s="2"/>
      <c r="C65" s="389"/>
      <c r="D65" s="386" t="s">
        <v>65</v>
      </c>
      <c r="E65" s="387" t="str">
        <f>IF(F65&lt;20,"SUFICIENTE",IF(F65&lt;20,"INTERMEDIO","CRÍTICO"))</f>
        <v>CRÍTICO</v>
      </c>
      <c r="F65" s="383">
        <f>COUNTIF(MADUREZ!P12:P75,"MENOR")</f>
        <v>51</v>
      </c>
      <c r="G65" s="385">
        <v>60</v>
      </c>
      <c r="K65" s="21"/>
      <c r="L65" s="21"/>
      <c r="M65" s="21"/>
      <c r="N65" s="21"/>
      <c r="O65" s="21"/>
    </row>
    <row r="66" spans="1:17" ht="15.75" customHeight="1">
      <c r="B66" s="2"/>
      <c r="C66" s="389"/>
      <c r="D66" s="376"/>
      <c r="E66" s="376"/>
      <c r="F66" s="384"/>
      <c r="G66" s="378"/>
      <c r="K66" s="21"/>
      <c r="L66" s="21"/>
      <c r="M66" s="21"/>
      <c r="N66" s="21"/>
      <c r="O66" s="21"/>
    </row>
    <row r="67" spans="1:17" ht="15.75" customHeight="1">
      <c r="C67" s="20"/>
      <c r="D67" s="21"/>
      <c r="E67" s="21"/>
      <c r="F67" s="21"/>
      <c r="G67" s="21"/>
      <c r="H67" s="21"/>
      <c r="I67" s="21"/>
      <c r="J67" s="21"/>
      <c r="K67" s="21"/>
      <c r="L67" s="21"/>
      <c r="M67" s="21"/>
      <c r="N67" s="21"/>
      <c r="O67" s="21"/>
    </row>
    <row r="68" spans="1:17" ht="15.75" customHeight="1"/>
    <row r="69" spans="1:17" ht="15.75" customHeight="1">
      <c r="B69" s="368" t="s">
        <v>66</v>
      </c>
      <c r="C69" s="354"/>
      <c r="D69" s="354"/>
      <c r="E69" s="354"/>
      <c r="F69" s="354"/>
      <c r="G69" s="354"/>
      <c r="H69" s="354"/>
      <c r="I69" s="354"/>
      <c r="J69" s="354"/>
      <c r="K69" s="354"/>
      <c r="L69" s="354"/>
      <c r="M69" s="354"/>
      <c r="N69" s="354"/>
      <c r="O69" s="355"/>
    </row>
    <row r="70" spans="1:17" ht="15.75" customHeight="1"/>
    <row r="71" spans="1:17" ht="15.75" hidden="1" customHeight="1">
      <c r="B71" s="25" t="s">
        <v>67</v>
      </c>
      <c r="D71" s="26" t="s">
        <v>68</v>
      </c>
      <c r="E71" s="2"/>
      <c r="F71" s="2"/>
      <c r="G71" s="2"/>
      <c r="H71" s="2"/>
      <c r="I71" s="2"/>
      <c r="J71" s="2"/>
      <c r="K71" s="2"/>
      <c r="L71" s="2"/>
      <c r="M71" s="2"/>
      <c r="N71" s="2"/>
      <c r="O71" s="2"/>
      <c r="P71" s="2"/>
      <c r="Q71" s="2"/>
    </row>
    <row r="72" spans="1:17" ht="15.75" hidden="1" customHeight="1">
      <c r="B72" s="27" t="s">
        <v>69</v>
      </c>
      <c r="D72" s="28">
        <v>60</v>
      </c>
    </row>
    <row r="73" spans="1:17" ht="15.75" hidden="1" customHeight="1">
      <c r="B73" s="29" t="s">
        <v>70</v>
      </c>
      <c r="D73" s="28">
        <v>60</v>
      </c>
    </row>
    <row r="74" spans="1:17" ht="15.75" hidden="1" customHeight="1">
      <c r="B74" s="29" t="s">
        <v>71</v>
      </c>
      <c r="D74" s="28">
        <v>60</v>
      </c>
    </row>
    <row r="75" spans="1:17" ht="15.75" hidden="1" customHeight="1">
      <c r="B75" s="29" t="s">
        <v>72</v>
      </c>
      <c r="D75" s="28">
        <v>60</v>
      </c>
    </row>
    <row r="76" spans="1:17" ht="15.75" hidden="1" customHeight="1">
      <c r="B76" s="30" t="s">
        <v>73</v>
      </c>
      <c r="D76" s="28">
        <v>60</v>
      </c>
    </row>
    <row r="77" spans="1:17" ht="15.75" hidden="1" customHeight="1">
      <c r="B77" s="31" t="s">
        <v>74</v>
      </c>
      <c r="D77" s="32"/>
    </row>
    <row r="78" spans="1:17" ht="15.75" customHeight="1">
      <c r="A78" s="2"/>
      <c r="B78" s="33"/>
      <c r="C78" s="34"/>
      <c r="D78" s="2"/>
      <c r="E78" s="2"/>
      <c r="F78" s="2"/>
      <c r="G78" s="2"/>
      <c r="H78" s="2"/>
      <c r="I78" s="2"/>
      <c r="J78" s="2"/>
      <c r="K78" s="2"/>
      <c r="L78" s="2"/>
      <c r="M78" s="2"/>
      <c r="N78" s="2"/>
      <c r="O78" s="2"/>
      <c r="P78" s="2"/>
      <c r="Q78" s="2"/>
    </row>
    <row r="79" spans="1:17" ht="15.75" customHeight="1">
      <c r="A79" s="2"/>
      <c r="B79" s="33"/>
      <c r="C79" s="34"/>
      <c r="D79" s="2"/>
      <c r="E79" s="2"/>
      <c r="F79" s="2"/>
      <c r="G79" s="2"/>
      <c r="H79" s="2"/>
      <c r="I79" s="2"/>
      <c r="J79" s="2"/>
      <c r="K79" s="2"/>
      <c r="L79" s="2"/>
      <c r="M79" s="2"/>
      <c r="N79" s="2"/>
      <c r="O79" s="2"/>
      <c r="P79" s="2"/>
      <c r="Q79" s="2"/>
    </row>
    <row r="80" spans="1:17" ht="15.75" customHeight="1">
      <c r="A80" s="2"/>
      <c r="B80" s="33"/>
      <c r="C80" s="34"/>
      <c r="D80" s="2"/>
      <c r="E80" s="2"/>
      <c r="F80" s="2"/>
      <c r="G80" s="2"/>
      <c r="H80" s="2"/>
      <c r="I80" s="2"/>
      <c r="J80" s="2"/>
      <c r="K80" s="2"/>
      <c r="L80" s="2"/>
      <c r="M80" s="2"/>
      <c r="N80" s="2"/>
      <c r="O80" s="2"/>
      <c r="P80" s="2"/>
      <c r="Q80" s="2"/>
    </row>
    <row r="81" spans="1:17" ht="15.75" customHeight="1">
      <c r="A81" s="2"/>
      <c r="B81" s="33"/>
      <c r="C81" s="34"/>
      <c r="D81" s="2"/>
      <c r="E81" s="2"/>
      <c r="F81" s="2"/>
      <c r="G81" s="2"/>
      <c r="H81" s="2"/>
      <c r="I81" s="2"/>
      <c r="J81" s="2"/>
      <c r="K81" s="2"/>
      <c r="L81" s="2"/>
      <c r="M81" s="2"/>
      <c r="N81" s="2"/>
      <c r="O81" s="2"/>
      <c r="P81" s="2"/>
      <c r="Q81" s="2"/>
    </row>
    <row r="82" spans="1:17" ht="15.75" customHeight="1">
      <c r="A82" s="2"/>
      <c r="B82" s="33"/>
      <c r="C82" s="34"/>
      <c r="D82" s="2"/>
      <c r="E82" s="2"/>
      <c r="F82" s="2"/>
      <c r="G82" s="2"/>
      <c r="H82" s="2"/>
      <c r="I82" s="2"/>
      <c r="J82" s="2"/>
      <c r="K82" s="2"/>
      <c r="L82" s="2"/>
      <c r="M82" s="2"/>
      <c r="N82" s="2"/>
      <c r="O82" s="2"/>
      <c r="P82" s="2"/>
      <c r="Q82" s="2"/>
    </row>
    <row r="83" spans="1:17" ht="15.75" customHeight="1">
      <c r="A83" s="2"/>
      <c r="B83" s="33"/>
      <c r="C83" s="34"/>
      <c r="D83" s="2"/>
      <c r="E83" s="2"/>
      <c r="F83" s="2"/>
      <c r="G83" s="2"/>
      <c r="H83" s="2"/>
      <c r="I83" s="2"/>
      <c r="J83" s="2"/>
      <c r="K83" s="2"/>
      <c r="L83" s="2"/>
      <c r="M83" s="2"/>
      <c r="N83" s="2"/>
      <c r="O83" s="2"/>
      <c r="P83" s="2"/>
      <c r="Q83" s="2"/>
    </row>
    <row r="84" spans="1:17" ht="15.75" customHeight="1">
      <c r="A84" s="2"/>
      <c r="B84" s="33"/>
      <c r="C84" s="34"/>
      <c r="D84" s="2"/>
      <c r="E84" s="2"/>
      <c r="F84" s="2"/>
      <c r="G84" s="2"/>
      <c r="H84" s="2"/>
      <c r="I84" s="2"/>
      <c r="J84" s="2"/>
      <c r="K84" s="2"/>
      <c r="L84" s="2"/>
      <c r="M84" s="2"/>
      <c r="N84" s="2"/>
      <c r="O84" s="2"/>
      <c r="P84" s="2"/>
      <c r="Q84" s="2"/>
    </row>
    <row r="85" spans="1:17" ht="15.75" customHeight="1">
      <c r="A85" s="2"/>
      <c r="B85" s="33"/>
      <c r="C85" s="34"/>
      <c r="D85" s="2"/>
      <c r="E85" s="2"/>
      <c r="F85" s="2"/>
      <c r="G85" s="2"/>
      <c r="H85" s="2"/>
      <c r="I85" s="2"/>
      <c r="J85" s="2"/>
      <c r="K85" s="2"/>
      <c r="L85" s="2"/>
      <c r="M85" s="2"/>
      <c r="N85" s="2"/>
      <c r="O85" s="2"/>
      <c r="P85" s="2"/>
      <c r="Q85" s="2"/>
    </row>
    <row r="86" spans="1:17" ht="15.75" customHeight="1">
      <c r="A86" s="2"/>
      <c r="B86" s="33"/>
      <c r="C86" s="34"/>
      <c r="D86" s="2"/>
      <c r="E86" s="2"/>
      <c r="F86" s="2"/>
      <c r="G86" s="2"/>
      <c r="H86" s="2"/>
      <c r="I86" s="2"/>
      <c r="J86" s="2"/>
      <c r="K86" s="2"/>
      <c r="L86" s="2"/>
      <c r="M86" s="2"/>
      <c r="N86" s="2"/>
      <c r="O86" s="2"/>
      <c r="P86" s="2"/>
      <c r="Q86" s="2"/>
    </row>
    <row r="87" spans="1:17" ht="15.75" customHeight="1">
      <c r="A87" s="2"/>
      <c r="B87" s="33"/>
      <c r="C87" s="34"/>
      <c r="D87" s="2"/>
      <c r="E87" s="2"/>
      <c r="F87" s="2"/>
      <c r="G87" s="2"/>
      <c r="H87" s="2"/>
      <c r="I87" s="2"/>
      <c r="J87" s="2"/>
      <c r="K87" s="2"/>
      <c r="L87" s="2"/>
      <c r="M87" s="2"/>
      <c r="N87" s="2"/>
      <c r="O87" s="2"/>
      <c r="P87" s="2"/>
      <c r="Q87" s="2"/>
    </row>
    <row r="88" spans="1:17" ht="15.75" customHeight="1">
      <c r="A88" s="2"/>
      <c r="B88" s="33"/>
      <c r="C88" s="34"/>
      <c r="D88" s="2"/>
      <c r="E88" s="2"/>
      <c r="F88" s="2"/>
      <c r="G88" s="2"/>
      <c r="H88" s="2"/>
      <c r="I88" s="2"/>
      <c r="J88" s="2"/>
      <c r="K88" s="2"/>
      <c r="L88" s="2"/>
      <c r="M88" s="2"/>
      <c r="N88" s="2"/>
      <c r="O88" s="2"/>
      <c r="P88" s="2"/>
      <c r="Q88" s="2"/>
    </row>
    <row r="89" spans="1:17" ht="15.75" customHeight="1">
      <c r="A89" s="2"/>
      <c r="B89" s="33"/>
      <c r="C89" s="34"/>
      <c r="D89" s="2"/>
      <c r="E89" s="2"/>
      <c r="F89" s="2"/>
      <c r="G89" s="2"/>
      <c r="H89" s="2"/>
      <c r="I89" s="2"/>
      <c r="J89" s="2"/>
      <c r="K89" s="2"/>
      <c r="L89" s="2"/>
      <c r="M89" s="2"/>
      <c r="N89" s="2"/>
      <c r="O89" s="2"/>
      <c r="P89" s="2"/>
      <c r="Q89" s="2"/>
    </row>
    <row r="90" spans="1:17" ht="15.75" customHeight="1">
      <c r="A90" s="35"/>
      <c r="B90" s="35"/>
      <c r="C90" s="35"/>
      <c r="D90" s="35"/>
      <c r="E90" s="35"/>
      <c r="F90" s="35"/>
      <c r="G90" s="35"/>
      <c r="H90" s="35"/>
      <c r="I90" s="35"/>
      <c r="J90" s="35"/>
      <c r="K90" s="35"/>
      <c r="L90" s="35"/>
      <c r="M90" s="35"/>
      <c r="N90" s="35"/>
      <c r="O90" s="35"/>
      <c r="P90" s="35"/>
      <c r="Q90" s="35"/>
    </row>
    <row r="91" spans="1:17" ht="15.75" customHeight="1"/>
    <row r="92" spans="1:17" ht="15.75" customHeight="1"/>
    <row r="93" spans="1:17" ht="15.75" customHeight="1">
      <c r="B93" s="401" t="s">
        <v>75</v>
      </c>
      <c r="C93" s="402"/>
      <c r="D93" s="403"/>
      <c r="K93" s="36"/>
      <c r="L93" s="37"/>
      <c r="M93" s="37"/>
    </row>
    <row r="94" spans="1:17" ht="15.75" customHeight="1">
      <c r="B94" s="307" t="s">
        <v>76</v>
      </c>
      <c r="C94" s="308" t="s">
        <v>77</v>
      </c>
      <c r="D94" s="38" t="s">
        <v>78</v>
      </c>
      <c r="E94" s="2"/>
      <c r="F94" s="2"/>
      <c r="G94" s="2"/>
      <c r="H94" s="2"/>
      <c r="I94" s="2"/>
      <c r="J94" s="2"/>
      <c r="K94" s="36"/>
      <c r="L94" s="37"/>
      <c r="M94" s="37"/>
      <c r="N94" s="2"/>
      <c r="O94" s="2"/>
      <c r="P94" s="2"/>
      <c r="Q94" s="2"/>
    </row>
    <row r="95" spans="1:17" ht="15.75" customHeight="1">
      <c r="B95" s="309" t="s">
        <v>69</v>
      </c>
      <c r="C95" s="310">
        <v>61.333333333333336</v>
      </c>
      <c r="D95" s="40">
        <v>100</v>
      </c>
      <c r="K95" s="36"/>
      <c r="L95" s="37"/>
      <c r="M95" s="37"/>
    </row>
    <row r="96" spans="1:17" ht="15.75" customHeight="1">
      <c r="B96" s="311" t="s">
        <v>70</v>
      </c>
      <c r="C96" s="312">
        <v>59.833333333333336</v>
      </c>
      <c r="D96" s="40">
        <v>100</v>
      </c>
      <c r="K96" s="36"/>
      <c r="L96" s="37"/>
      <c r="M96" s="37"/>
    </row>
    <row r="97" spans="2:13" ht="15.75" customHeight="1">
      <c r="B97" s="311" t="s">
        <v>79</v>
      </c>
      <c r="C97" s="312">
        <v>56.779661016949156</v>
      </c>
      <c r="D97" s="40">
        <v>100</v>
      </c>
      <c r="K97" s="36"/>
      <c r="L97" s="37"/>
      <c r="M97" s="37"/>
    </row>
    <row r="98" spans="2:13" ht="15.75" customHeight="1">
      <c r="B98" s="311" t="s">
        <v>72</v>
      </c>
      <c r="C98" s="312">
        <v>46.666666666666664</v>
      </c>
      <c r="D98" s="40">
        <v>100</v>
      </c>
      <c r="K98" s="36"/>
      <c r="L98" s="37"/>
      <c r="M98" s="37"/>
    </row>
    <row r="99" spans="2:13" ht="15.75" customHeight="1">
      <c r="B99" s="313" t="s">
        <v>73</v>
      </c>
      <c r="C99" s="314">
        <v>50</v>
      </c>
      <c r="D99" s="40">
        <v>100</v>
      </c>
    </row>
    <row r="100" spans="2:13" ht="15.75" customHeight="1"/>
    <row r="101" spans="2:13" ht="15.75" customHeight="1"/>
    <row r="102" spans="2:13" ht="15.75" customHeight="1"/>
    <row r="103" spans="2:13" ht="15.75" customHeight="1"/>
    <row r="104" spans="2:13" ht="15.75" customHeight="1"/>
    <row r="105" spans="2:13" ht="15.75" customHeight="1"/>
    <row r="106" spans="2:13" ht="15.75" customHeight="1"/>
    <row r="107" spans="2:13" ht="15.75" customHeight="1"/>
    <row r="108" spans="2:13" ht="15.75" customHeight="1"/>
    <row r="109" spans="2:13" ht="15.75" customHeight="1"/>
    <row r="110" spans="2:13" ht="15.75" customHeight="1"/>
    <row r="111" spans="2:13" ht="15.75" customHeight="1"/>
    <row r="112" spans="2:13"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D63:D64"/>
    <mergeCell ref="E63:E64"/>
    <mergeCell ref="B93:D93"/>
    <mergeCell ref="D59:D60"/>
    <mergeCell ref="E59:E60"/>
    <mergeCell ref="F59:F60"/>
    <mergeCell ref="G59:G60"/>
    <mergeCell ref="D61:D62"/>
    <mergeCell ref="E61:E62"/>
    <mergeCell ref="F61:F62"/>
    <mergeCell ref="G61:G62"/>
    <mergeCell ref="B37:B38"/>
    <mergeCell ref="C37:G37"/>
    <mergeCell ref="C38:D38"/>
    <mergeCell ref="F38:G38"/>
    <mergeCell ref="B39:B42"/>
    <mergeCell ref="C39:D39"/>
    <mergeCell ref="C40:D40"/>
    <mergeCell ref="F39:G39"/>
    <mergeCell ref="F40:G40"/>
    <mergeCell ref="C41:D41"/>
    <mergeCell ref="F41:G41"/>
    <mergeCell ref="E55:E56"/>
    <mergeCell ref="F55:F56"/>
    <mergeCell ref="G55:G56"/>
    <mergeCell ref="O55:P56"/>
    <mergeCell ref="B69:O69"/>
    <mergeCell ref="F63:F64"/>
    <mergeCell ref="G63:G64"/>
    <mergeCell ref="D65:D66"/>
    <mergeCell ref="E65:E66"/>
    <mergeCell ref="F65:F66"/>
    <mergeCell ref="G65:G66"/>
    <mergeCell ref="C57:C66"/>
    <mergeCell ref="D57:D58"/>
    <mergeCell ref="E57:E58"/>
    <mergeCell ref="F57:F58"/>
    <mergeCell ref="G57:G58"/>
    <mergeCell ref="B53:O53"/>
    <mergeCell ref="C42:D42"/>
    <mergeCell ref="F42:G42"/>
    <mergeCell ref="B43:D43"/>
    <mergeCell ref="F43:G43"/>
    <mergeCell ref="C32:E32"/>
    <mergeCell ref="B33:E33"/>
    <mergeCell ref="B35:O35"/>
    <mergeCell ref="C25:E25"/>
    <mergeCell ref="C26:E26"/>
    <mergeCell ref="C27:E27"/>
    <mergeCell ref="C28:E28"/>
    <mergeCell ref="C29:E29"/>
    <mergeCell ref="C30:E30"/>
    <mergeCell ref="C31:E31"/>
    <mergeCell ref="C20:E20"/>
    <mergeCell ref="C21:E21"/>
    <mergeCell ref="C22:E22"/>
    <mergeCell ref="C23:E23"/>
    <mergeCell ref="C24:E24"/>
    <mergeCell ref="B15:O15"/>
    <mergeCell ref="B17:B18"/>
    <mergeCell ref="C17:G17"/>
    <mergeCell ref="C18:E18"/>
    <mergeCell ref="C19:E19"/>
    <mergeCell ref="B11:C11"/>
    <mergeCell ref="D11:O11"/>
    <mergeCell ref="B12:C12"/>
    <mergeCell ref="D12:O12"/>
    <mergeCell ref="B13:C13"/>
    <mergeCell ref="D13:O13"/>
    <mergeCell ref="B2:C9"/>
    <mergeCell ref="D2:M9"/>
    <mergeCell ref="B10:C10"/>
    <mergeCell ref="D10:O10"/>
    <mergeCell ref="N2:O2"/>
    <mergeCell ref="N3:O3"/>
    <mergeCell ref="N4:O4"/>
    <mergeCell ref="N5:O5"/>
  </mergeCell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cols>
    <col min="1" max="1" width="11.5703125" customWidth="1"/>
    <col min="2" max="2" width="24" customWidth="1"/>
    <col min="3" max="3" width="19.140625" customWidth="1"/>
    <col min="4" max="4" width="30.7109375" customWidth="1"/>
    <col min="5" max="26" width="11.5703125" customWidth="1"/>
  </cols>
  <sheetData>
    <row r="1" spans="1:5">
      <c r="A1" s="41"/>
      <c r="B1" s="42"/>
      <c r="C1" s="42"/>
      <c r="D1" s="42"/>
      <c r="E1" s="41"/>
    </row>
    <row r="2" spans="1:5">
      <c r="A2" s="41"/>
      <c r="B2" s="405" t="s">
        <v>80</v>
      </c>
      <c r="C2" s="354"/>
      <c r="D2" s="355"/>
      <c r="E2" s="41"/>
    </row>
    <row r="3" spans="1:5">
      <c r="A3" s="41"/>
      <c r="B3" s="43" t="s">
        <v>81</v>
      </c>
      <c r="C3" s="44" t="s">
        <v>82</v>
      </c>
      <c r="D3" s="45" t="s">
        <v>83</v>
      </c>
      <c r="E3" s="41"/>
    </row>
    <row r="4" spans="1:5">
      <c r="A4" s="41"/>
      <c r="B4" s="46" t="s">
        <v>84</v>
      </c>
      <c r="C4" s="47" t="s">
        <v>85</v>
      </c>
      <c r="D4" s="48" t="s">
        <v>86</v>
      </c>
      <c r="E4" s="41"/>
    </row>
    <row r="5" spans="1:5" ht="63.75">
      <c r="A5" s="41"/>
      <c r="B5" s="46" t="s">
        <v>87</v>
      </c>
      <c r="C5" s="49">
        <v>0</v>
      </c>
      <c r="D5" s="48" t="s">
        <v>88</v>
      </c>
      <c r="E5" s="41"/>
    </row>
    <row r="6" spans="1:5" ht="140.25">
      <c r="A6" s="41"/>
      <c r="B6" s="46" t="s">
        <v>55</v>
      </c>
      <c r="C6" s="49">
        <v>20</v>
      </c>
      <c r="D6" s="48" t="s">
        <v>89</v>
      </c>
      <c r="E6" s="41"/>
    </row>
    <row r="7" spans="1:5" ht="140.25">
      <c r="A7" s="41"/>
      <c r="B7" s="46" t="s">
        <v>60</v>
      </c>
      <c r="C7" s="49">
        <v>40</v>
      </c>
      <c r="D7" s="48" t="s">
        <v>90</v>
      </c>
      <c r="E7" s="41"/>
    </row>
    <row r="8" spans="1:5" ht="102">
      <c r="A8" s="41"/>
      <c r="B8" s="46" t="s">
        <v>91</v>
      </c>
      <c r="C8" s="49">
        <v>60</v>
      </c>
      <c r="D8" s="48" t="s">
        <v>92</v>
      </c>
      <c r="E8" s="41"/>
    </row>
    <row r="9" spans="1:5" ht="76.5">
      <c r="A9" s="41"/>
      <c r="B9" s="50" t="s">
        <v>93</v>
      </c>
      <c r="C9" s="51">
        <v>80</v>
      </c>
      <c r="D9" s="52" t="s">
        <v>94</v>
      </c>
      <c r="E9" s="41"/>
    </row>
    <row r="10" spans="1:5" ht="63.75">
      <c r="A10" s="41"/>
      <c r="B10" s="50" t="s">
        <v>65</v>
      </c>
      <c r="C10" s="51">
        <v>100</v>
      </c>
      <c r="D10" s="52" t="s">
        <v>95</v>
      </c>
      <c r="E10" s="41"/>
    </row>
    <row r="11" spans="1:5">
      <c r="A11" s="41"/>
      <c r="B11" s="42"/>
      <c r="C11" s="42"/>
      <c r="D11" s="42"/>
      <c r="E11" s="41"/>
    </row>
    <row r="12" spans="1:5">
      <c r="B12" s="53"/>
      <c r="C12" s="53"/>
      <c r="D12" s="53"/>
    </row>
    <row r="13" spans="1:5">
      <c r="B13" s="53"/>
      <c r="C13" s="53"/>
      <c r="D13" s="53"/>
    </row>
    <row r="14" spans="1:5">
      <c r="B14" s="53"/>
      <c r="C14" s="53"/>
      <c r="D14" s="53"/>
    </row>
    <row r="15" spans="1:5">
      <c r="B15" s="53"/>
      <c r="C15" s="53"/>
      <c r="D15" s="53"/>
    </row>
    <row r="16" spans="1:5">
      <c r="B16" s="53"/>
      <c r="C16" s="53"/>
      <c r="D16" s="53"/>
    </row>
    <row r="17" spans="2:4">
      <c r="B17" s="53"/>
      <c r="C17" s="53"/>
      <c r="D17" s="53"/>
    </row>
    <row r="18" spans="2:4">
      <c r="B18" s="53"/>
      <c r="C18" s="53"/>
      <c r="D18" s="53"/>
    </row>
    <row r="19" spans="2:4">
      <c r="B19" s="53"/>
      <c r="C19" s="53"/>
      <c r="D19" s="53"/>
    </row>
    <row r="20" spans="2:4">
      <c r="B20" s="53"/>
      <c r="C20" s="53"/>
      <c r="D20" s="53"/>
    </row>
    <row r="21" spans="2:4" ht="15.75" customHeight="1">
      <c r="B21" s="53"/>
      <c r="C21" s="53"/>
      <c r="D21" s="53"/>
    </row>
    <row r="22" spans="2:4" ht="15.75" customHeight="1">
      <c r="B22" s="53"/>
      <c r="C22" s="53"/>
      <c r="D22" s="53"/>
    </row>
    <row r="23" spans="2:4" ht="15.75" customHeight="1">
      <c r="B23" s="53"/>
      <c r="C23" s="53"/>
      <c r="D23" s="53"/>
    </row>
    <row r="24" spans="2:4" ht="15.75" customHeight="1">
      <c r="B24" s="53"/>
      <c r="C24" s="53"/>
      <c r="D24" s="53"/>
    </row>
    <row r="25" spans="2:4" ht="15.75" customHeight="1">
      <c r="B25" s="53"/>
      <c r="C25" s="53"/>
      <c r="D25" s="53"/>
    </row>
    <row r="26" spans="2:4" ht="15.75" customHeight="1">
      <c r="B26" s="53"/>
      <c r="C26" s="53"/>
      <c r="D26" s="53"/>
    </row>
    <row r="27" spans="2:4" ht="15.75" customHeight="1">
      <c r="B27" s="53"/>
      <c r="C27" s="53"/>
      <c r="D27" s="53"/>
    </row>
    <row r="28" spans="2:4" ht="15.75" customHeight="1">
      <c r="B28" s="53"/>
      <c r="C28" s="53"/>
      <c r="D28" s="53"/>
    </row>
    <row r="29" spans="2:4" ht="15.75" customHeight="1">
      <c r="B29" s="53"/>
      <c r="C29" s="53"/>
      <c r="D29" s="53"/>
    </row>
    <row r="30" spans="2:4" ht="15.75" customHeight="1">
      <c r="B30" s="53"/>
      <c r="C30" s="53"/>
      <c r="D30" s="53"/>
    </row>
    <row r="31" spans="2:4" ht="15.75" customHeight="1">
      <c r="B31" s="53"/>
      <c r="C31" s="53"/>
      <c r="D31" s="53"/>
    </row>
    <row r="32" spans="2:4" ht="15.75" customHeight="1">
      <c r="B32" s="53"/>
      <c r="C32" s="53"/>
      <c r="D32" s="53"/>
    </row>
    <row r="33" spans="2:4" ht="15.75" customHeight="1">
      <c r="B33" s="53"/>
      <c r="C33" s="53"/>
      <c r="D33" s="53"/>
    </row>
    <row r="34" spans="2:4" ht="15.75" customHeight="1">
      <c r="B34" s="53"/>
      <c r="C34" s="53"/>
      <c r="D34" s="53"/>
    </row>
    <row r="35" spans="2:4" ht="15.75" customHeight="1">
      <c r="B35" s="53"/>
      <c r="C35" s="53"/>
      <c r="D35" s="53"/>
    </row>
    <row r="36" spans="2:4" ht="15.75" customHeight="1">
      <c r="B36" s="53"/>
      <c r="C36" s="53"/>
      <c r="D36" s="53"/>
    </row>
    <row r="37" spans="2:4" ht="15.75" customHeight="1">
      <c r="B37" s="53"/>
      <c r="C37" s="53"/>
      <c r="D37" s="53"/>
    </row>
    <row r="38" spans="2:4" ht="15.75" customHeight="1">
      <c r="B38" s="53"/>
      <c r="C38" s="53"/>
      <c r="D38" s="53"/>
    </row>
    <row r="39" spans="2:4" ht="15.75" customHeight="1">
      <c r="B39" s="53"/>
      <c r="C39" s="53"/>
      <c r="D39" s="53"/>
    </row>
    <row r="40" spans="2:4" ht="15.75" customHeight="1">
      <c r="B40" s="53"/>
      <c r="C40" s="53"/>
      <c r="D40" s="53"/>
    </row>
    <row r="41" spans="2:4" ht="15.75" customHeight="1">
      <c r="B41" s="53"/>
      <c r="C41" s="53"/>
      <c r="D41" s="53"/>
    </row>
    <row r="42" spans="2:4" ht="15.75" customHeight="1">
      <c r="B42" s="53"/>
      <c r="C42" s="53"/>
      <c r="D42" s="53"/>
    </row>
    <row r="43" spans="2:4" ht="15.75" customHeight="1">
      <c r="B43" s="53"/>
      <c r="C43" s="53"/>
      <c r="D43" s="53"/>
    </row>
    <row r="44" spans="2:4" ht="15.75" customHeight="1">
      <c r="B44" s="53"/>
      <c r="C44" s="53"/>
      <c r="D44" s="53"/>
    </row>
    <row r="45" spans="2:4" ht="15.75" customHeight="1">
      <c r="B45" s="53"/>
      <c r="C45" s="53"/>
      <c r="D45" s="53"/>
    </row>
    <row r="46" spans="2:4" ht="15.75" customHeight="1">
      <c r="B46" s="53"/>
      <c r="C46" s="53"/>
      <c r="D46" s="53"/>
    </row>
    <row r="47" spans="2:4" ht="15.75" customHeight="1">
      <c r="B47" s="53"/>
      <c r="C47" s="53"/>
      <c r="D47" s="53"/>
    </row>
    <row r="48" spans="2:4" ht="15.75" customHeight="1">
      <c r="B48" s="53"/>
      <c r="C48" s="53"/>
      <c r="D48" s="53"/>
    </row>
    <row r="49" spans="2:4" ht="15.75" customHeight="1">
      <c r="B49" s="53"/>
      <c r="C49" s="53"/>
      <c r="D49" s="53"/>
    </row>
    <row r="50" spans="2:4" ht="15.75" customHeight="1">
      <c r="B50" s="53"/>
      <c r="C50" s="53"/>
      <c r="D50" s="53"/>
    </row>
    <row r="51" spans="2:4" ht="15.75" customHeight="1">
      <c r="B51" s="53"/>
      <c r="C51" s="53"/>
      <c r="D51" s="53"/>
    </row>
    <row r="52" spans="2:4" ht="15.75" customHeight="1">
      <c r="B52" s="53"/>
      <c r="C52" s="53"/>
      <c r="D52" s="53"/>
    </row>
    <row r="53" spans="2:4" ht="15.75" customHeight="1">
      <c r="B53" s="53"/>
      <c r="C53" s="53"/>
      <c r="D53" s="53"/>
    </row>
    <row r="54" spans="2:4" ht="15.75" customHeight="1">
      <c r="B54" s="53"/>
      <c r="C54" s="53"/>
      <c r="D54" s="53"/>
    </row>
    <row r="55" spans="2:4" ht="15.75" customHeight="1">
      <c r="B55" s="53"/>
      <c r="C55" s="53"/>
      <c r="D55" s="53"/>
    </row>
    <row r="56" spans="2:4" ht="15.75" customHeight="1">
      <c r="B56" s="53"/>
      <c r="C56" s="53"/>
      <c r="D56" s="53"/>
    </row>
    <row r="57" spans="2:4" ht="15.75" customHeight="1">
      <c r="B57" s="53"/>
      <c r="C57" s="53"/>
      <c r="D57" s="53"/>
    </row>
    <row r="58" spans="2:4" ht="15.75" customHeight="1">
      <c r="B58" s="53"/>
      <c r="C58" s="53"/>
      <c r="D58" s="53"/>
    </row>
    <row r="59" spans="2:4" ht="15.75" customHeight="1">
      <c r="B59" s="53"/>
      <c r="C59" s="53"/>
      <c r="D59" s="53"/>
    </row>
    <row r="60" spans="2:4" ht="15.75" customHeight="1">
      <c r="B60" s="53"/>
      <c r="C60" s="53"/>
      <c r="D60" s="53"/>
    </row>
    <row r="61" spans="2:4" ht="15.75" customHeight="1">
      <c r="B61" s="53"/>
      <c r="C61" s="53"/>
      <c r="D61" s="53"/>
    </row>
    <row r="62" spans="2:4" ht="15.75" customHeight="1">
      <c r="B62" s="53"/>
      <c r="C62" s="53"/>
      <c r="D62" s="53"/>
    </row>
    <row r="63" spans="2:4" ht="15.75" customHeight="1">
      <c r="B63" s="53"/>
      <c r="C63" s="53"/>
      <c r="D63" s="53"/>
    </row>
    <row r="64" spans="2:4" ht="15.75" customHeight="1">
      <c r="B64" s="53"/>
      <c r="C64" s="53"/>
      <c r="D64" s="53"/>
    </row>
    <row r="65" spans="2:4" ht="15.75" customHeight="1">
      <c r="B65" s="53"/>
      <c r="C65" s="53"/>
      <c r="D65" s="53"/>
    </row>
    <row r="66" spans="2:4" ht="15.75" customHeight="1">
      <c r="B66" s="53"/>
      <c r="C66" s="53"/>
      <c r="D66" s="53"/>
    </row>
    <row r="67" spans="2:4" ht="15.75" customHeight="1">
      <c r="B67" s="53"/>
      <c r="C67" s="53"/>
      <c r="D67" s="53"/>
    </row>
    <row r="68" spans="2:4" ht="15.75" customHeight="1">
      <c r="B68" s="53"/>
      <c r="C68" s="53"/>
      <c r="D68" s="53"/>
    </row>
    <row r="69" spans="2:4" ht="15.75" customHeight="1">
      <c r="B69" s="53"/>
      <c r="C69" s="53"/>
      <c r="D69" s="53"/>
    </row>
    <row r="70" spans="2:4" ht="15.75" customHeight="1">
      <c r="B70" s="53"/>
      <c r="C70" s="53"/>
      <c r="D70" s="53"/>
    </row>
    <row r="71" spans="2:4" ht="15.75" customHeight="1">
      <c r="B71" s="53"/>
      <c r="C71" s="53"/>
      <c r="D71" s="53"/>
    </row>
    <row r="72" spans="2:4" ht="15.75" customHeight="1">
      <c r="B72" s="53"/>
      <c r="C72" s="53"/>
      <c r="D72" s="53"/>
    </row>
    <row r="73" spans="2:4" ht="15.75" customHeight="1">
      <c r="B73" s="53"/>
      <c r="C73" s="53"/>
      <c r="D73" s="53"/>
    </row>
    <row r="74" spans="2:4" ht="15.75" customHeight="1">
      <c r="B74" s="53"/>
      <c r="C74" s="53"/>
      <c r="D74" s="53"/>
    </row>
    <row r="75" spans="2:4" ht="15.75" customHeight="1">
      <c r="B75" s="53"/>
      <c r="C75" s="53"/>
      <c r="D75" s="53"/>
    </row>
    <row r="76" spans="2:4" ht="15.75" customHeight="1">
      <c r="B76" s="53"/>
      <c r="C76" s="53"/>
      <c r="D76" s="53"/>
    </row>
    <row r="77" spans="2:4" ht="15.75" customHeight="1">
      <c r="B77" s="53"/>
      <c r="C77" s="53"/>
      <c r="D77" s="53"/>
    </row>
    <row r="78" spans="2:4" ht="15.75" customHeight="1">
      <c r="B78" s="53"/>
      <c r="C78" s="53"/>
      <c r="D78" s="53"/>
    </row>
    <row r="79" spans="2:4" ht="15.75" customHeight="1">
      <c r="B79" s="53"/>
      <c r="C79" s="53"/>
      <c r="D79" s="53"/>
    </row>
    <row r="80" spans="2:4" ht="15.75" customHeight="1">
      <c r="B80" s="53"/>
      <c r="C80" s="53"/>
      <c r="D80" s="53"/>
    </row>
    <row r="81" spans="2:4" ht="15.75" customHeight="1">
      <c r="B81" s="53"/>
      <c r="C81" s="53"/>
      <c r="D81" s="53"/>
    </row>
    <row r="82" spans="2:4" ht="15.75" customHeight="1">
      <c r="B82" s="53"/>
      <c r="C82" s="53"/>
      <c r="D82" s="53"/>
    </row>
    <row r="83" spans="2:4" ht="15.75" customHeight="1">
      <c r="B83" s="53"/>
      <c r="C83" s="53"/>
      <c r="D83" s="53"/>
    </row>
    <row r="84" spans="2:4" ht="15.75" customHeight="1">
      <c r="B84" s="53"/>
      <c r="C84" s="53"/>
      <c r="D84" s="53"/>
    </row>
    <row r="85" spans="2:4" ht="15.75" customHeight="1">
      <c r="B85" s="53"/>
      <c r="C85" s="53"/>
      <c r="D85" s="53"/>
    </row>
    <row r="86" spans="2:4" ht="15.75" customHeight="1">
      <c r="B86" s="53"/>
      <c r="C86" s="53"/>
      <c r="D86" s="53"/>
    </row>
    <row r="87" spans="2:4" ht="15.75" customHeight="1">
      <c r="B87" s="53"/>
      <c r="C87" s="53"/>
      <c r="D87" s="53"/>
    </row>
    <row r="88" spans="2:4" ht="15.75" customHeight="1">
      <c r="B88" s="53"/>
      <c r="C88" s="53"/>
      <c r="D88" s="53"/>
    </row>
    <row r="89" spans="2:4" ht="15.75" customHeight="1">
      <c r="B89" s="53"/>
      <c r="C89" s="53"/>
      <c r="D89" s="53"/>
    </row>
    <row r="90" spans="2:4" ht="15.75" customHeight="1">
      <c r="B90" s="53"/>
      <c r="C90" s="53"/>
      <c r="D90" s="53"/>
    </row>
    <row r="91" spans="2:4" ht="15.75" customHeight="1">
      <c r="B91" s="53"/>
      <c r="C91" s="53"/>
      <c r="D91" s="53"/>
    </row>
    <row r="92" spans="2:4" ht="15.75" customHeight="1">
      <c r="B92" s="53"/>
      <c r="C92" s="53"/>
      <c r="D92" s="53"/>
    </row>
    <row r="93" spans="2:4" ht="15.75" customHeight="1">
      <c r="B93" s="53"/>
      <c r="C93" s="53"/>
      <c r="D93" s="53"/>
    </row>
    <row r="94" spans="2:4" ht="15.75" customHeight="1">
      <c r="B94" s="53"/>
      <c r="C94" s="53"/>
      <c r="D94" s="53"/>
    </row>
    <row r="95" spans="2:4" ht="15.75" customHeight="1">
      <c r="B95" s="53"/>
      <c r="C95" s="53"/>
      <c r="D95" s="53"/>
    </row>
    <row r="96" spans="2:4" ht="15.75" customHeight="1">
      <c r="B96" s="53"/>
      <c r="C96" s="53"/>
      <c r="D96" s="53"/>
    </row>
    <row r="97" spans="2:4" ht="15.75" customHeight="1">
      <c r="B97" s="53"/>
      <c r="C97" s="53"/>
      <c r="D97" s="53"/>
    </row>
    <row r="98" spans="2:4" ht="15.75" customHeight="1">
      <c r="B98" s="53"/>
      <c r="C98" s="53"/>
      <c r="D98" s="53"/>
    </row>
    <row r="99" spans="2:4" ht="15.75" customHeight="1">
      <c r="B99" s="53"/>
      <c r="C99" s="53"/>
      <c r="D99" s="53"/>
    </row>
    <row r="100" spans="2:4" ht="15.75" customHeight="1">
      <c r="B100" s="53"/>
      <c r="C100" s="53"/>
      <c r="D100" s="53"/>
    </row>
    <row r="101" spans="2:4" ht="15.75" customHeight="1">
      <c r="B101" s="53"/>
      <c r="C101" s="53"/>
      <c r="D101" s="53"/>
    </row>
    <row r="102" spans="2:4" ht="15.75" customHeight="1">
      <c r="B102" s="53"/>
      <c r="C102" s="53"/>
      <c r="D102" s="53"/>
    </row>
    <row r="103" spans="2:4" ht="15.75" customHeight="1">
      <c r="B103" s="53"/>
      <c r="C103" s="53"/>
      <c r="D103" s="53"/>
    </row>
    <row r="104" spans="2:4" ht="15.75" customHeight="1">
      <c r="B104" s="53"/>
      <c r="C104" s="53"/>
      <c r="D104" s="53"/>
    </row>
    <row r="105" spans="2:4" ht="15.75" customHeight="1">
      <c r="B105" s="53"/>
      <c r="C105" s="53"/>
      <c r="D105" s="53"/>
    </row>
    <row r="106" spans="2:4" ht="15.75" customHeight="1">
      <c r="B106" s="53"/>
      <c r="C106" s="53"/>
      <c r="D106" s="53"/>
    </row>
    <row r="107" spans="2:4" ht="15.75" customHeight="1">
      <c r="B107" s="53"/>
      <c r="C107" s="53"/>
      <c r="D107" s="53"/>
    </row>
    <row r="108" spans="2:4" ht="15.75" customHeight="1">
      <c r="B108" s="53"/>
      <c r="C108" s="53"/>
      <c r="D108" s="53"/>
    </row>
    <row r="109" spans="2:4" ht="15.75" customHeight="1">
      <c r="B109" s="53"/>
      <c r="C109" s="53"/>
      <c r="D109" s="53"/>
    </row>
    <row r="110" spans="2:4" ht="15.75" customHeight="1">
      <c r="B110" s="53"/>
      <c r="C110" s="53"/>
      <c r="D110" s="53"/>
    </row>
    <row r="111" spans="2:4" ht="15.75" customHeight="1">
      <c r="B111" s="53"/>
      <c r="C111" s="53"/>
      <c r="D111" s="53"/>
    </row>
    <row r="112" spans="2:4" ht="15.75" customHeight="1">
      <c r="B112" s="53"/>
      <c r="C112" s="53"/>
      <c r="D112" s="53"/>
    </row>
    <row r="113" spans="2:4" ht="15.75" customHeight="1">
      <c r="B113" s="53"/>
      <c r="C113" s="53"/>
      <c r="D113" s="53"/>
    </row>
    <row r="114" spans="2:4" ht="15.75" customHeight="1">
      <c r="B114" s="53"/>
      <c r="C114" s="53"/>
      <c r="D114" s="53"/>
    </row>
    <row r="115" spans="2:4" ht="15.75" customHeight="1">
      <c r="B115" s="53"/>
      <c r="C115" s="53"/>
      <c r="D115" s="53"/>
    </row>
    <row r="116" spans="2:4" ht="15.75" customHeight="1">
      <c r="B116" s="53"/>
      <c r="C116" s="53"/>
      <c r="D116" s="53"/>
    </row>
    <row r="117" spans="2:4" ht="15.75" customHeight="1">
      <c r="B117" s="53"/>
      <c r="C117" s="53"/>
      <c r="D117" s="53"/>
    </row>
    <row r="118" spans="2:4" ht="15.75" customHeight="1">
      <c r="B118" s="53"/>
      <c r="C118" s="53"/>
      <c r="D118" s="53"/>
    </row>
    <row r="119" spans="2:4" ht="15.75" customHeight="1">
      <c r="B119" s="53"/>
      <c r="C119" s="53"/>
      <c r="D119" s="53"/>
    </row>
    <row r="120" spans="2:4" ht="15.75" customHeight="1">
      <c r="B120" s="53"/>
      <c r="C120" s="53"/>
      <c r="D120" s="53"/>
    </row>
    <row r="121" spans="2:4" ht="15.75" customHeight="1">
      <c r="B121" s="53"/>
      <c r="C121" s="53"/>
      <c r="D121" s="53"/>
    </row>
    <row r="122" spans="2:4" ht="15.75" customHeight="1">
      <c r="B122" s="53"/>
      <c r="C122" s="53"/>
      <c r="D122" s="53"/>
    </row>
    <row r="123" spans="2:4" ht="15.75" customHeight="1">
      <c r="B123" s="53"/>
      <c r="C123" s="53"/>
      <c r="D123" s="53"/>
    </row>
    <row r="124" spans="2:4" ht="15.75" customHeight="1">
      <c r="B124" s="53"/>
      <c r="C124" s="53"/>
      <c r="D124" s="53"/>
    </row>
    <row r="125" spans="2:4" ht="15.75" customHeight="1">
      <c r="B125" s="53"/>
      <c r="C125" s="53"/>
      <c r="D125" s="53"/>
    </row>
    <row r="126" spans="2:4" ht="15.75" customHeight="1">
      <c r="B126" s="53"/>
      <c r="C126" s="53"/>
      <c r="D126" s="53"/>
    </row>
    <row r="127" spans="2:4" ht="15.75" customHeight="1">
      <c r="B127" s="53"/>
      <c r="C127" s="53"/>
      <c r="D127" s="53"/>
    </row>
    <row r="128" spans="2:4" ht="15.75" customHeight="1">
      <c r="B128" s="53"/>
      <c r="C128" s="53"/>
      <c r="D128" s="53"/>
    </row>
    <row r="129" spans="2:4" ht="15.75" customHeight="1">
      <c r="B129" s="53"/>
      <c r="C129" s="53"/>
      <c r="D129" s="53"/>
    </row>
    <row r="130" spans="2:4" ht="15.75" customHeight="1">
      <c r="B130" s="53"/>
      <c r="C130" s="53"/>
      <c r="D130" s="53"/>
    </row>
    <row r="131" spans="2:4" ht="15.75" customHeight="1">
      <c r="B131" s="53"/>
      <c r="C131" s="53"/>
      <c r="D131" s="53"/>
    </row>
    <row r="132" spans="2:4" ht="15.75" customHeight="1">
      <c r="B132" s="53"/>
      <c r="C132" s="53"/>
      <c r="D132" s="53"/>
    </row>
    <row r="133" spans="2:4" ht="15.75" customHeight="1">
      <c r="B133" s="53"/>
      <c r="C133" s="53"/>
      <c r="D133" s="53"/>
    </row>
    <row r="134" spans="2:4" ht="15.75" customHeight="1">
      <c r="B134" s="53"/>
      <c r="C134" s="53"/>
      <c r="D134" s="53"/>
    </row>
    <row r="135" spans="2:4" ht="15.75" customHeight="1">
      <c r="B135" s="53"/>
      <c r="C135" s="53"/>
      <c r="D135" s="53"/>
    </row>
    <row r="136" spans="2:4" ht="15.75" customHeight="1">
      <c r="B136" s="53"/>
      <c r="C136" s="53"/>
      <c r="D136" s="53"/>
    </row>
    <row r="137" spans="2:4" ht="15.75" customHeight="1">
      <c r="B137" s="53"/>
      <c r="C137" s="53"/>
      <c r="D137" s="53"/>
    </row>
    <row r="138" spans="2:4" ht="15.75" customHeight="1">
      <c r="B138" s="53"/>
      <c r="C138" s="53"/>
      <c r="D138" s="53"/>
    </row>
    <row r="139" spans="2:4" ht="15.75" customHeight="1">
      <c r="B139" s="53"/>
      <c r="C139" s="53"/>
      <c r="D139" s="53"/>
    </row>
    <row r="140" spans="2:4" ht="15.75" customHeight="1">
      <c r="B140" s="53"/>
      <c r="C140" s="53"/>
      <c r="D140" s="53"/>
    </row>
    <row r="141" spans="2:4" ht="15.75" customHeight="1">
      <c r="B141" s="53"/>
      <c r="C141" s="53"/>
      <c r="D141" s="53"/>
    </row>
    <row r="142" spans="2:4" ht="15.75" customHeight="1">
      <c r="B142" s="53"/>
      <c r="C142" s="53"/>
      <c r="D142" s="53"/>
    </row>
    <row r="143" spans="2:4" ht="15.75" customHeight="1">
      <c r="B143" s="53"/>
      <c r="C143" s="53"/>
      <c r="D143" s="53"/>
    </row>
    <row r="144" spans="2:4" ht="15.75" customHeight="1">
      <c r="B144" s="53"/>
      <c r="C144" s="53"/>
      <c r="D144" s="53"/>
    </row>
    <row r="145" spans="2:4" ht="15.75" customHeight="1">
      <c r="B145" s="53"/>
      <c r="C145" s="53"/>
      <c r="D145" s="53"/>
    </row>
    <row r="146" spans="2:4" ht="15.75" customHeight="1">
      <c r="B146" s="53"/>
      <c r="C146" s="53"/>
      <c r="D146" s="53"/>
    </row>
    <row r="147" spans="2:4" ht="15.75" customHeight="1">
      <c r="B147" s="53"/>
      <c r="C147" s="53"/>
      <c r="D147" s="53"/>
    </row>
    <row r="148" spans="2:4" ht="15.75" customHeight="1">
      <c r="B148" s="53"/>
      <c r="C148" s="53"/>
      <c r="D148" s="53"/>
    </row>
    <row r="149" spans="2:4" ht="15.75" customHeight="1">
      <c r="B149" s="53"/>
      <c r="C149" s="53"/>
      <c r="D149" s="53"/>
    </row>
    <row r="150" spans="2:4" ht="15.75" customHeight="1">
      <c r="B150" s="53"/>
      <c r="C150" s="53"/>
      <c r="D150" s="53"/>
    </row>
    <row r="151" spans="2:4" ht="15.75" customHeight="1">
      <c r="B151" s="53"/>
      <c r="C151" s="53"/>
      <c r="D151" s="53"/>
    </row>
    <row r="152" spans="2:4" ht="15.75" customHeight="1">
      <c r="B152" s="53"/>
      <c r="C152" s="53"/>
      <c r="D152" s="53"/>
    </row>
    <row r="153" spans="2:4" ht="15.75" customHeight="1">
      <c r="B153" s="53"/>
      <c r="C153" s="53"/>
      <c r="D153" s="53"/>
    </row>
    <row r="154" spans="2:4" ht="15.75" customHeight="1">
      <c r="B154" s="53"/>
      <c r="C154" s="53"/>
      <c r="D154" s="53"/>
    </row>
    <row r="155" spans="2:4" ht="15.75" customHeight="1">
      <c r="B155" s="53"/>
      <c r="C155" s="53"/>
      <c r="D155" s="53"/>
    </row>
    <row r="156" spans="2:4" ht="15.75" customHeight="1">
      <c r="B156" s="53"/>
      <c r="C156" s="53"/>
      <c r="D156" s="53"/>
    </row>
    <row r="157" spans="2:4" ht="15.75" customHeight="1">
      <c r="B157" s="53"/>
      <c r="C157" s="53"/>
      <c r="D157" s="53"/>
    </row>
    <row r="158" spans="2:4" ht="15.75" customHeight="1">
      <c r="B158" s="53"/>
      <c r="C158" s="53"/>
      <c r="D158" s="53"/>
    </row>
    <row r="159" spans="2:4" ht="15.75" customHeight="1">
      <c r="B159" s="53"/>
      <c r="C159" s="53"/>
      <c r="D159" s="53"/>
    </row>
    <row r="160" spans="2:4" ht="15.75" customHeight="1">
      <c r="B160" s="53"/>
      <c r="C160" s="53"/>
      <c r="D160" s="53"/>
    </row>
    <row r="161" spans="2:4" ht="15.75" customHeight="1">
      <c r="B161" s="53"/>
      <c r="C161" s="53"/>
      <c r="D161" s="53"/>
    </row>
    <row r="162" spans="2:4" ht="15.75" customHeight="1">
      <c r="B162" s="53"/>
      <c r="C162" s="53"/>
      <c r="D162" s="53"/>
    </row>
    <row r="163" spans="2:4" ht="15.75" customHeight="1">
      <c r="B163" s="53"/>
      <c r="C163" s="53"/>
      <c r="D163" s="53"/>
    </row>
    <row r="164" spans="2:4" ht="15.75" customHeight="1">
      <c r="B164" s="53"/>
      <c r="C164" s="53"/>
      <c r="D164" s="53"/>
    </row>
    <row r="165" spans="2:4" ht="15.75" customHeight="1">
      <c r="B165" s="53"/>
      <c r="C165" s="53"/>
      <c r="D165" s="53"/>
    </row>
    <row r="166" spans="2:4" ht="15.75" customHeight="1">
      <c r="B166" s="53"/>
      <c r="C166" s="53"/>
      <c r="D166" s="53"/>
    </row>
    <row r="167" spans="2:4" ht="15.75" customHeight="1">
      <c r="B167" s="53"/>
      <c r="C167" s="53"/>
      <c r="D167" s="53"/>
    </row>
    <row r="168" spans="2:4" ht="15.75" customHeight="1">
      <c r="B168" s="53"/>
      <c r="C168" s="53"/>
      <c r="D168" s="53"/>
    </row>
    <row r="169" spans="2:4" ht="15.75" customHeight="1">
      <c r="B169" s="53"/>
      <c r="C169" s="53"/>
      <c r="D169" s="53"/>
    </row>
    <row r="170" spans="2:4" ht="15.75" customHeight="1">
      <c r="B170" s="53"/>
      <c r="C170" s="53"/>
      <c r="D170" s="53"/>
    </row>
    <row r="171" spans="2:4" ht="15.75" customHeight="1">
      <c r="B171" s="53"/>
      <c r="C171" s="53"/>
      <c r="D171" s="53"/>
    </row>
    <row r="172" spans="2:4" ht="15.75" customHeight="1">
      <c r="B172" s="53"/>
      <c r="C172" s="53"/>
      <c r="D172" s="53"/>
    </row>
    <row r="173" spans="2:4" ht="15.75" customHeight="1">
      <c r="B173" s="53"/>
      <c r="C173" s="53"/>
      <c r="D173" s="53"/>
    </row>
    <row r="174" spans="2:4" ht="15.75" customHeight="1">
      <c r="B174" s="53"/>
      <c r="C174" s="53"/>
      <c r="D174" s="53"/>
    </row>
    <row r="175" spans="2:4" ht="15.75" customHeight="1">
      <c r="B175" s="53"/>
      <c r="C175" s="53"/>
      <c r="D175" s="53"/>
    </row>
    <row r="176" spans="2:4" ht="15.75" customHeight="1">
      <c r="B176" s="53"/>
      <c r="C176" s="53"/>
      <c r="D176" s="53"/>
    </row>
    <row r="177" spans="2:4" ht="15.75" customHeight="1">
      <c r="B177" s="53"/>
      <c r="C177" s="53"/>
      <c r="D177" s="53"/>
    </row>
    <row r="178" spans="2:4" ht="15.75" customHeight="1">
      <c r="B178" s="53"/>
      <c r="C178" s="53"/>
      <c r="D178" s="53"/>
    </row>
    <row r="179" spans="2:4" ht="15.75" customHeight="1">
      <c r="B179" s="53"/>
      <c r="C179" s="53"/>
      <c r="D179" s="53"/>
    </row>
    <row r="180" spans="2:4" ht="15.75" customHeight="1">
      <c r="B180" s="53"/>
      <c r="C180" s="53"/>
      <c r="D180" s="53"/>
    </row>
    <row r="181" spans="2:4" ht="15.75" customHeight="1">
      <c r="B181" s="53"/>
      <c r="C181" s="53"/>
      <c r="D181" s="53"/>
    </row>
    <row r="182" spans="2:4" ht="15.75" customHeight="1">
      <c r="B182" s="53"/>
      <c r="C182" s="53"/>
      <c r="D182" s="53"/>
    </row>
    <row r="183" spans="2:4" ht="15.75" customHeight="1">
      <c r="B183" s="53"/>
      <c r="C183" s="53"/>
      <c r="D183" s="53"/>
    </row>
    <row r="184" spans="2:4" ht="15.75" customHeight="1">
      <c r="B184" s="53"/>
      <c r="C184" s="53"/>
      <c r="D184" s="53"/>
    </row>
    <row r="185" spans="2:4" ht="15.75" customHeight="1">
      <c r="B185" s="53"/>
      <c r="C185" s="53"/>
      <c r="D185" s="53"/>
    </row>
    <row r="186" spans="2:4" ht="15.75" customHeight="1">
      <c r="B186" s="53"/>
      <c r="C186" s="53"/>
      <c r="D186" s="53"/>
    </row>
    <row r="187" spans="2:4" ht="15.75" customHeight="1">
      <c r="B187" s="53"/>
      <c r="C187" s="53"/>
      <c r="D187" s="53"/>
    </row>
    <row r="188" spans="2:4" ht="15.75" customHeight="1">
      <c r="B188" s="53"/>
      <c r="C188" s="53"/>
      <c r="D188" s="53"/>
    </row>
    <row r="189" spans="2:4" ht="15.75" customHeight="1">
      <c r="B189" s="53"/>
      <c r="C189" s="53"/>
      <c r="D189" s="53"/>
    </row>
    <row r="190" spans="2:4" ht="15.75" customHeight="1">
      <c r="B190" s="53"/>
      <c r="C190" s="53"/>
      <c r="D190" s="53"/>
    </row>
    <row r="191" spans="2:4" ht="15.75" customHeight="1">
      <c r="B191" s="53"/>
      <c r="C191" s="53"/>
      <c r="D191" s="53"/>
    </row>
    <row r="192" spans="2:4" ht="15.75" customHeight="1">
      <c r="B192" s="53"/>
      <c r="C192" s="53"/>
      <c r="D192" s="53"/>
    </row>
    <row r="193" spans="2:4" ht="15.75" customHeight="1">
      <c r="B193" s="53"/>
      <c r="C193" s="53"/>
      <c r="D193" s="53"/>
    </row>
    <row r="194" spans="2:4" ht="15.75" customHeight="1">
      <c r="B194" s="53"/>
      <c r="C194" s="53"/>
      <c r="D194" s="53"/>
    </row>
    <row r="195" spans="2:4" ht="15.75" customHeight="1">
      <c r="B195" s="53"/>
      <c r="C195" s="53"/>
      <c r="D195" s="53"/>
    </row>
    <row r="196" spans="2:4" ht="15.75" customHeight="1">
      <c r="B196" s="53"/>
      <c r="C196" s="53"/>
      <c r="D196" s="53"/>
    </row>
    <row r="197" spans="2:4" ht="15.75" customHeight="1">
      <c r="B197" s="53"/>
      <c r="C197" s="53"/>
      <c r="D197" s="53"/>
    </row>
    <row r="198" spans="2:4" ht="15.75" customHeight="1">
      <c r="B198" s="53"/>
      <c r="C198" s="53"/>
      <c r="D198" s="53"/>
    </row>
    <row r="199" spans="2:4" ht="15.75" customHeight="1">
      <c r="B199" s="53"/>
      <c r="C199" s="53"/>
      <c r="D199" s="53"/>
    </row>
    <row r="200" spans="2:4" ht="15.75" customHeight="1">
      <c r="B200" s="53"/>
      <c r="C200" s="53"/>
      <c r="D200" s="53"/>
    </row>
    <row r="201" spans="2:4" ht="15.75" customHeight="1">
      <c r="B201" s="53"/>
      <c r="C201" s="53"/>
      <c r="D201" s="53"/>
    </row>
    <row r="202" spans="2:4" ht="15.75" customHeight="1">
      <c r="B202" s="53"/>
      <c r="C202" s="53"/>
      <c r="D202" s="53"/>
    </row>
    <row r="203" spans="2:4" ht="15.75" customHeight="1">
      <c r="B203" s="53"/>
      <c r="C203" s="53"/>
      <c r="D203" s="53"/>
    </row>
    <row r="204" spans="2:4" ht="15.75" customHeight="1">
      <c r="B204" s="53"/>
      <c r="C204" s="53"/>
      <c r="D204" s="53"/>
    </row>
    <row r="205" spans="2:4" ht="15.75" customHeight="1">
      <c r="B205" s="53"/>
      <c r="C205" s="53"/>
      <c r="D205" s="53"/>
    </row>
    <row r="206" spans="2:4" ht="15.75" customHeight="1">
      <c r="B206" s="53"/>
      <c r="C206" s="53"/>
      <c r="D206" s="53"/>
    </row>
    <row r="207" spans="2:4" ht="15.75" customHeight="1">
      <c r="B207" s="53"/>
      <c r="C207" s="53"/>
      <c r="D207" s="53"/>
    </row>
    <row r="208" spans="2:4" ht="15.75" customHeight="1">
      <c r="B208" s="53"/>
      <c r="C208" s="53"/>
      <c r="D208" s="53"/>
    </row>
    <row r="209" spans="2:4" ht="15.75" customHeight="1">
      <c r="B209" s="53"/>
      <c r="C209" s="53"/>
      <c r="D209" s="53"/>
    </row>
    <row r="210" spans="2:4" ht="15.75" customHeight="1">
      <c r="B210" s="53"/>
      <c r="C210" s="53"/>
      <c r="D210" s="53"/>
    </row>
    <row r="211" spans="2:4" ht="15.75" customHeight="1">
      <c r="B211" s="53"/>
      <c r="C211" s="53"/>
      <c r="D211" s="53"/>
    </row>
    <row r="212" spans="2:4" ht="15.75" customHeight="1">
      <c r="B212" s="53"/>
      <c r="C212" s="53"/>
      <c r="D212" s="53"/>
    </row>
    <row r="213" spans="2:4" ht="15.75" customHeight="1">
      <c r="B213" s="53"/>
      <c r="C213" s="53"/>
      <c r="D213" s="53"/>
    </row>
    <row r="214" spans="2:4" ht="15.75" customHeight="1">
      <c r="B214" s="53"/>
      <c r="C214" s="53"/>
      <c r="D214" s="53"/>
    </row>
    <row r="215" spans="2:4" ht="15.75" customHeight="1">
      <c r="B215" s="53"/>
      <c r="C215" s="53"/>
      <c r="D215" s="53"/>
    </row>
    <row r="216" spans="2:4" ht="15.75" customHeight="1">
      <c r="B216" s="53"/>
      <c r="C216" s="53"/>
      <c r="D216" s="53"/>
    </row>
    <row r="217" spans="2:4" ht="15.75" customHeight="1">
      <c r="B217" s="53"/>
      <c r="C217" s="53"/>
      <c r="D217" s="53"/>
    </row>
    <row r="218" spans="2:4" ht="15.75" customHeight="1">
      <c r="B218" s="53"/>
      <c r="C218" s="53"/>
      <c r="D218" s="53"/>
    </row>
    <row r="219" spans="2:4" ht="15.75" customHeight="1">
      <c r="B219" s="53"/>
      <c r="C219" s="53"/>
      <c r="D219" s="53"/>
    </row>
    <row r="220" spans="2:4" ht="15.75" customHeight="1">
      <c r="B220" s="53"/>
      <c r="C220" s="53"/>
      <c r="D220" s="53"/>
    </row>
    <row r="221" spans="2:4" ht="15.75" customHeight="1">
      <c r="B221" s="53"/>
      <c r="C221" s="53"/>
      <c r="D221" s="53"/>
    </row>
    <row r="222" spans="2:4" ht="15.75" customHeight="1">
      <c r="B222" s="53"/>
      <c r="C222" s="53"/>
      <c r="D222" s="53"/>
    </row>
    <row r="223" spans="2:4" ht="15.75" customHeight="1">
      <c r="B223" s="53"/>
      <c r="C223" s="53"/>
      <c r="D223" s="53"/>
    </row>
    <row r="224" spans="2:4" ht="15.75" customHeight="1">
      <c r="B224" s="53"/>
      <c r="C224" s="53"/>
      <c r="D224" s="53"/>
    </row>
    <row r="225" spans="2:4" ht="15.75" customHeight="1">
      <c r="B225" s="53"/>
      <c r="C225" s="53"/>
      <c r="D225" s="53"/>
    </row>
    <row r="226" spans="2:4" ht="15.75" customHeight="1">
      <c r="B226" s="53"/>
      <c r="C226" s="53"/>
      <c r="D226" s="53"/>
    </row>
    <row r="227" spans="2:4" ht="15.75" customHeight="1">
      <c r="B227" s="53"/>
      <c r="C227" s="53"/>
      <c r="D227" s="53"/>
    </row>
    <row r="228" spans="2:4" ht="15.75" customHeight="1">
      <c r="B228" s="53"/>
      <c r="C228" s="53"/>
      <c r="D228" s="53"/>
    </row>
    <row r="229" spans="2:4" ht="15.75" customHeight="1">
      <c r="B229" s="53"/>
      <c r="C229" s="53"/>
      <c r="D229" s="53"/>
    </row>
    <row r="230" spans="2:4" ht="15.75" customHeight="1">
      <c r="B230" s="53"/>
      <c r="C230" s="53"/>
      <c r="D230" s="53"/>
    </row>
    <row r="231" spans="2:4" ht="15.75" customHeight="1">
      <c r="B231" s="53"/>
      <c r="C231" s="53"/>
      <c r="D231" s="53"/>
    </row>
    <row r="232" spans="2:4" ht="15.75" customHeight="1">
      <c r="B232" s="53"/>
      <c r="C232" s="53"/>
      <c r="D232" s="53"/>
    </row>
    <row r="233" spans="2:4" ht="15.75" customHeight="1">
      <c r="B233" s="53"/>
      <c r="C233" s="53"/>
      <c r="D233" s="53"/>
    </row>
    <row r="234" spans="2:4" ht="15.75" customHeight="1">
      <c r="B234" s="53"/>
      <c r="C234" s="53"/>
      <c r="D234" s="53"/>
    </row>
    <row r="235" spans="2:4" ht="15.75" customHeight="1">
      <c r="B235" s="53"/>
      <c r="C235" s="53"/>
      <c r="D235" s="53"/>
    </row>
    <row r="236" spans="2:4" ht="15.75" customHeight="1">
      <c r="B236" s="53"/>
      <c r="C236" s="53"/>
      <c r="D236" s="53"/>
    </row>
    <row r="237" spans="2:4" ht="15.75" customHeight="1">
      <c r="B237" s="53"/>
      <c r="C237" s="53"/>
      <c r="D237" s="53"/>
    </row>
    <row r="238" spans="2:4" ht="15.75" customHeight="1">
      <c r="B238" s="53"/>
      <c r="C238" s="53"/>
      <c r="D238" s="53"/>
    </row>
    <row r="239" spans="2:4" ht="15.75" customHeight="1">
      <c r="B239" s="53"/>
      <c r="C239" s="53"/>
      <c r="D239" s="53"/>
    </row>
    <row r="240" spans="2:4" ht="15.75" customHeight="1">
      <c r="B240" s="53"/>
      <c r="C240" s="53"/>
      <c r="D240" s="53"/>
    </row>
    <row r="241" spans="2:4" ht="15.75" customHeight="1">
      <c r="B241" s="53"/>
      <c r="C241" s="53"/>
      <c r="D241" s="53"/>
    </row>
    <row r="242" spans="2:4" ht="15.75" customHeight="1">
      <c r="B242" s="53"/>
      <c r="C242" s="53"/>
      <c r="D242" s="53"/>
    </row>
    <row r="243" spans="2:4" ht="15.75" customHeight="1">
      <c r="B243" s="53"/>
      <c r="C243" s="53"/>
      <c r="D243" s="53"/>
    </row>
    <row r="244" spans="2:4" ht="15.75" customHeight="1">
      <c r="B244" s="53"/>
      <c r="C244" s="53"/>
      <c r="D244" s="53"/>
    </row>
    <row r="245" spans="2:4" ht="15.75" customHeight="1">
      <c r="B245" s="53"/>
      <c r="C245" s="53"/>
      <c r="D245" s="53"/>
    </row>
    <row r="246" spans="2:4" ht="15.75" customHeight="1">
      <c r="B246" s="53"/>
      <c r="C246" s="53"/>
      <c r="D246" s="53"/>
    </row>
    <row r="247" spans="2:4" ht="15.75" customHeight="1">
      <c r="B247" s="53"/>
      <c r="C247" s="53"/>
      <c r="D247" s="53"/>
    </row>
    <row r="248" spans="2:4" ht="15.75" customHeight="1">
      <c r="B248" s="53"/>
      <c r="C248" s="53"/>
      <c r="D248" s="53"/>
    </row>
    <row r="249" spans="2:4" ht="15.75" customHeight="1">
      <c r="B249" s="53"/>
      <c r="C249" s="53"/>
      <c r="D249" s="53"/>
    </row>
    <row r="250" spans="2:4" ht="15.75" customHeight="1">
      <c r="B250" s="53"/>
      <c r="C250" s="53"/>
      <c r="D250" s="53"/>
    </row>
    <row r="251" spans="2:4" ht="15.75" customHeight="1">
      <c r="B251" s="53"/>
      <c r="C251" s="53"/>
      <c r="D251" s="53"/>
    </row>
    <row r="252" spans="2:4" ht="15.75" customHeight="1">
      <c r="B252" s="53"/>
      <c r="C252" s="53"/>
      <c r="D252" s="53"/>
    </row>
    <row r="253" spans="2:4" ht="15.75" customHeight="1">
      <c r="B253" s="53"/>
      <c r="C253" s="53"/>
      <c r="D253" s="53"/>
    </row>
    <row r="254" spans="2:4" ht="15.75" customHeight="1">
      <c r="B254" s="53"/>
      <c r="C254" s="53"/>
      <c r="D254" s="53"/>
    </row>
    <row r="255" spans="2:4" ht="15.75" customHeight="1">
      <c r="B255" s="53"/>
      <c r="C255" s="53"/>
      <c r="D255" s="53"/>
    </row>
    <row r="256" spans="2:4" ht="15.75" customHeight="1">
      <c r="B256" s="53"/>
      <c r="C256" s="53"/>
      <c r="D256" s="53"/>
    </row>
    <row r="257" spans="2:4" ht="15.75" customHeight="1">
      <c r="B257" s="53"/>
      <c r="C257" s="53"/>
      <c r="D257" s="53"/>
    </row>
    <row r="258" spans="2:4" ht="15.75" customHeight="1">
      <c r="B258" s="53"/>
      <c r="C258" s="53"/>
      <c r="D258" s="53"/>
    </row>
    <row r="259" spans="2:4" ht="15.75" customHeight="1">
      <c r="B259" s="53"/>
      <c r="C259" s="53"/>
      <c r="D259" s="53"/>
    </row>
    <row r="260" spans="2:4" ht="15.75" customHeight="1">
      <c r="B260" s="53"/>
      <c r="C260" s="53"/>
      <c r="D260" s="53"/>
    </row>
    <row r="261" spans="2:4" ht="15.75" customHeight="1">
      <c r="B261" s="53"/>
      <c r="C261" s="53"/>
      <c r="D261" s="53"/>
    </row>
    <row r="262" spans="2:4" ht="15.75" customHeight="1">
      <c r="B262" s="53"/>
      <c r="C262" s="53"/>
      <c r="D262" s="53"/>
    </row>
    <row r="263" spans="2:4" ht="15.75" customHeight="1">
      <c r="B263" s="53"/>
      <c r="C263" s="53"/>
      <c r="D263" s="53"/>
    </row>
    <row r="264" spans="2:4" ht="15.75" customHeight="1">
      <c r="B264" s="53"/>
      <c r="C264" s="53"/>
      <c r="D264" s="53"/>
    </row>
    <row r="265" spans="2:4" ht="15.75" customHeight="1">
      <c r="B265" s="53"/>
      <c r="C265" s="53"/>
      <c r="D265" s="53"/>
    </row>
    <row r="266" spans="2:4" ht="15.75" customHeight="1">
      <c r="B266" s="53"/>
      <c r="C266" s="53"/>
      <c r="D266" s="53"/>
    </row>
    <row r="267" spans="2:4" ht="15.75" customHeight="1">
      <c r="B267" s="53"/>
      <c r="C267" s="53"/>
      <c r="D267" s="53"/>
    </row>
    <row r="268" spans="2:4" ht="15.75" customHeight="1">
      <c r="B268" s="53"/>
      <c r="C268" s="53"/>
      <c r="D268" s="53"/>
    </row>
    <row r="269" spans="2:4" ht="15.75" customHeight="1">
      <c r="B269" s="53"/>
      <c r="C269" s="53"/>
      <c r="D269" s="53"/>
    </row>
    <row r="270" spans="2:4" ht="15.75" customHeight="1">
      <c r="B270" s="53"/>
      <c r="C270" s="53"/>
      <c r="D270" s="53"/>
    </row>
    <row r="271" spans="2:4" ht="15.75" customHeight="1">
      <c r="B271" s="53"/>
      <c r="C271" s="53"/>
      <c r="D271" s="53"/>
    </row>
    <row r="272" spans="2:4" ht="15.75" customHeight="1">
      <c r="B272" s="53"/>
      <c r="C272" s="53"/>
      <c r="D272" s="53"/>
    </row>
    <row r="273" spans="2:4" ht="15.75" customHeight="1">
      <c r="B273" s="53"/>
      <c r="C273" s="53"/>
      <c r="D273" s="53"/>
    </row>
    <row r="274" spans="2:4" ht="15.75" customHeight="1">
      <c r="B274" s="53"/>
      <c r="C274" s="53"/>
      <c r="D274" s="53"/>
    </row>
    <row r="275" spans="2:4" ht="15.75" customHeight="1">
      <c r="B275" s="53"/>
      <c r="C275" s="53"/>
      <c r="D275" s="53"/>
    </row>
    <row r="276" spans="2:4" ht="15.75" customHeight="1">
      <c r="B276" s="53"/>
      <c r="C276" s="53"/>
      <c r="D276" s="53"/>
    </row>
    <row r="277" spans="2:4" ht="15.75" customHeight="1">
      <c r="B277" s="53"/>
      <c r="C277" s="53"/>
      <c r="D277" s="53"/>
    </row>
    <row r="278" spans="2:4" ht="15.75" customHeight="1">
      <c r="B278" s="53"/>
      <c r="C278" s="53"/>
      <c r="D278" s="53"/>
    </row>
    <row r="279" spans="2:4" ht="15.75" customHeight="1">
      <c r="B279" s="53"/>
      <c r="C279" s="53"/>
      <c r="D279" s="53"/>
    </row>
    <row r="280" spans="2:4" ht="15.75" customHeight="1">
      <c r="B280" s="53"/>
      <c r="C280" s="53"/>
      <c r="D280" s="53"/>
    </row>
    <row r="281" spans="2:4" ht="15.75" customHeight="1">
      <c r="B281" s="53"/>
      <c r="C281" s="53"/>
      <c r="D281" s="53"/>
    </row>
    <row r="282" spans="2:4" ht="15.75" customHeight="1">
      <c r="B282" s="53"/>
      <c r="C282" s="53"/>
      <c r="D282" s="53"/>
    </row>
    <row r="283" spans="2:4" ht="15.75" customHeight="1">
      <c r="B283" s="53"/>
      <c r="C283" s="53"/>
      <c r="D283" s="53"/>
    </row>
    <row r="284" spans="2:4" ht="15.75" customHeight="1">
      <c r="B284" s="53"/>
      <c r="C284" s="53"/>
      <c r="D284" s="53"/>
    </row>
    <row r="285" spans="2:4" ht="15.75" customHeight="1">
      <c r="B285" s="53"/>
      <c r="C285" s="53"/>
      <c r="D285" s="53"/>
    </row>
    <row r="286" spans="2:4" ht="15.75" customHeight="1">
      <c r="B286" s="53"/>
      <c r="C286" s="53"/>
      <c r="D286" s="53"/>
    </row>
    <row r="287" spans="2:4" ht="15.75" customHeight="1">
      <c r="B287" s="53"/>
      <c r="C287" s="53"/>
      <c r="D287" s="53"/>
    </row>
    <row r="288" spans="2:4" ht="15.75" customHeight="1">
      <c r="B288" s="53"/>
      <c r="C288" s="53"/>
      <c r="D288" s="53"/>
    </row>
    <row r="289" spans="2:4" ht="15.75" customHeight="1">
      <c r="B289" s="53"/>
      <c r="C289" s="53"/>
      <c r="D289" s="53"/>
    </row>
    <row r="290" spans="2:4" ht="15.75" customHeight="1">
      <c r="B290" s="53"/>
      <c r="C290" s="53"/>
      <c r="D290" s="53"/>
    </row>
    <row r="291" spans="2:4" ht="15.75" customHeight="1">
      <c r="B291" s="53"/>
      <c r="C291" s="53"/>
      <c r="D291" s="53"/>
    </row>
    <row r="292" spans="2:4" ht="15.75" customHeight="1">
      <c r="B292" s="53"/>
      <c r="C292" s="53"/>
      <c r="D292" s="53"/>
    </row>
    <row r="293" spans="2:4" ht="15.75" customHeight="1">
      <c r="B293" s="53"/>
      <c r="C293" s="53"/>
      <c r="D293" s="53"/>
    </row>
    <row r="294" spans="2:4" ht="15.75" customHeight="1">
      <c r="B294" s="53"/>
      <c r="C294" s="53"/>
      <c r="D294" s="53"/>
    </row>
    <row r="295" spans="2:4" ht="15.75" customHeight="1">
      <c r="B295" s="53"/>
      <c r="C295" s="53"/>
      <c r="D295" s="53"/>
    </row>
    <row r="296" spans="2:4" ht="15.75" customHeight="1">
      <c r="B296" s="53"/>
      <c r="C296" s="53"/>
      <c r="D296" s="53"/>
    </row>
    <row r="297" spans="2:4" ht="15.75" customHeight="1">
      <c r="B297" s="53"/>
      <c r="C297" s="53"/>
      <c r="D297" s="53"/>
    </row>
    <row r="298" spans="2:4" ht="15.75" customHeight="1">
      <c r="B298" s="53"/>
      <c r="C298" s="53"/>
      <c r="D298" s="53"/>
    </row>
    <row r="299" spans="2:4" ht="15.75" customHeight="1">
      <c r="B299" s="53"/>
      <c r="C299" s="53"/>
      <c r="D299" s="53"/>
    </row>
    <row r="300" spans="2:4" ht="15.75" customHeight="1">
      <c r="B300" s="53"/>
      <c r="C300" s="53"/>
      <c r="D300" s="53"/>
    </row>
    <row r="301" spans="2:4" ht="15.75" customHeight="1">
      <c r="B301" s="53"/>
      <c r="C301" s="53"/>
      <c r="D301" s="53"/>
    </row>
    <row r="302" spans="2:4" ht="15.75" customHeight="1">
      <c r="B302" s="53"/>
      <c r="C302" s="53"/>
      <c r="D302" s="53"/>
    </row>
    <row r="303" spans="2:4" ht="15.75" customHeight="1">
      <c r="B303" s="53"/>
      <c r="C303" s="53"/>
      <c r="D303" s="53"/>
    </row>
    <row r="304" spans="2:4" ht="15.75" customHeight="1">
      <c r="B304" s="53"/>
      <c r="C304" s="53"/>
      <c r="D304" s="53"/>
    </row>
    <row r="305" spans="2:4" ht="15.75" customHeight="1">
      <c r="B305" s="53"/>
      <c r="C305" s="53"/>
      <c r="D305" s="53"/>
    </row>
    <row r="306" spans="2:4" ht="15.75" customHeight="1">
      <c r="B306" s="53"/>
      <c r="C306" s="53"/>
      <c r="D306" s="53"/>
    </row>
    <row r="307" spans="2:4" ht="15.75" customHeight="1">
      <c r="B307" s="53"/>
      <c r="C307" s="53"/>
      <c r="D307" s="53"/>
    </row>
    <row r="308" spans="2:4" ht="15.75" customHeight="1">
      <c r="B308" s="53"/>
      <c r="C308" s="53"/>
      <c r="D308" s="53"/>
    </row>
    <row r="309" spans="2:4" ht="15.75" customHeight="1">
      <c r="B309" s="53"/>
      <c r="C309" s="53"/>
      <c r="D309" s="53"/>
    </row>
    <row r="310" spans="2:4" ht="15.75" customHeight="1">
      <c r="B310" s="53"/>
      <c r="C310" s="53"/>
      <c r="D310" s="53"/>
    </row>
    <row r="311" spans="2:4" ht="15.75" customHeight="1">
      <c r="B311" s="53"/>
      <c r="C311" s="53"/>
      <c r="D311" s="53"/>
    </row>
    <row r="312" spans="2:4" ht="15.75" customHeight="1">
      <c r="B312" s="53"/>
      <c r="C312" s="53"/>
      <c r="D312" s="53"/>
    </row>
    <row r="313" spans="2:4" ht="15.75" customHeight="1">
      <c r="B313" s="53"/>
      <c r="C313" s="53"/>
      <c r="D313" s="53"/>
    </row>
    <row r="314" spans="2:4" ht="15.75" customHeight="1">
      <c r="B314" s="53"/>
      <c r="C314" s="53"/>
      <c r="D314" s="53"/>
    </row>
    <row r="315" spans="2:4" ht="15.75" customHeight="1">
      <c r="B315" s="53"/>
      <c r="C315" s="53"/>
      <c r="D315" s="53"/>
    </row>
    <row r="316" spans="2:4" ht="15.75" customHeight="1">
      <c r="B316" s="53"/>
      <c r="C316" s="53"/>
      <c r="D316" s="53"/>
    </row>
    <row r="317" spans="2:4" ht="15.75" customHeight="1">
      <c r="B317" s="53"/>
      <c r="C317" s="53"/>
      <c r="D317" s="53"/>
    </row>
    <row r="318" spans="2:4" ht="15.75" customHeight="1">
      <c r="B318" s="53"/>
      <c r="C318" s="53"/>
      <c r="D318" s="53"/>
    </row>
    <row r="319" spans="2:4" ht="15.75" customHeight="1">
      <c r="B319" s="53"/>
      <c r="C319" s="53"/>
      <c r="D319" s="53"/>
    </row>
    <row r="320" spans="2:4" ht="15.75" customHeight="1">
      <c r="B320" s="53"/>
      <c r="C320" s="53"/>
      <c r="D320" s="53"/>
    </row>
    <row r="321" spans="2:4" ht="15.75" customHeight="1">
      <c r="B321" s="53"/>
      <c r="C321" s="53"/>
      <c r="D321" s="53"/>
    </row>
    <row r="322" spans="2:4" ht="15.75" customHeight="1">
      <c r="B322" s="53"/>
      <c r="C322" s="53"/>
      <c r="D322" s="53"/>
    </row>
    <row r="323" spans="2:4" ht="15.75" customHeight="1">
      <c r="B323" s="53"/>
      <c r="C323" s="53"/>
      <c r="D323" s="53"/>
    </row>
    <row r="324" spans="2:4" ht="15.75" customHeight="1">
      <c r="B324" s="53"/>
      <c r="C324" s="53"/>
      <c r="D324" s="53"/>
    </row>
    <row r="325" spans="2:4" ht="15.75" customHeight="1">
      <c r="B325" s="53"/>
      <c r="C325" s="53"/>
      <c r="D325" s="53"/>
    </row>
    <row r="326" spans="2:4" ht="15.75" customHeight="1">
      <c r="B326" s="53"/>
      <c r="C326" s="53"/>
      <c r="D326" s="53"/>
    </row>
    <row r="327" spans="2:4" ht="15.75" customHeight="1">
      <c r="B327" s="53"/>
      <c r="C327" s="53"/>
      <c r="D327" s="53"/>
    </row>
    <row r="328" spans="2:4" ht="15.75" customHeight="1">
      <c r="B328" s="53"/>
      <c r="C328" s="53"/>
      <c r="D328" s="53"/>
    </row>
    <row r="329" spans="2:4" ht="15.75" customHeight="1">
      <c r="B329" s="53"/>
      <c r="C329" s="53"/>
      <c r="D329" s="53"/>
    </row>
    <row r="330" spans="2:4" ht="15.75" customHeight="1">
      <c r="B330" s="53"/>
      <c r="C330" s="53"/>
      <c r="D330" s="53"/>
    </row>
    <row r="331" spans="2:4" ht="15.75" customHeight="1">
      <c r="B331" s="53"/>
      <c r="C331" s="53"/>
      <c r="D331" s="53"/>
    </row>
    <row r="332" spans="2:4" ht="15.75" customHeight="1">
      <c r="B332" s="53"/>
      <c r="C332" s="53"/>
      <c r="D332" s="53"/>
    </row>
    <row r="333" spans="2:4" ht="15.75" customHeight="1">
      <c r="B333" s="53"/>
      <c r="C333" s="53"/>
      <c r="D333" s="53"/>
    </row>
    <row r="334" spans="2:4" ht="15.75" customHeight="1">
      <c r="B334" s="53"/>
      <c r="C334" s="53"/>
      <c r="D334" s="53"/>
    </row>
    <row r="335" spans="2:4" ht="15.75" customHeight="1">
      <c r="B335" s="53"/>
      <c r="C335" s="53"/>
      <c r="D335" s="53"/>
    </row>
    <row r="336" spans="2:4" ht="15.75" customHeight="1">
      <c r="B336" s="53"/>
      <c r="C336" s="53"/>
      <c r="D336" s="53"/>
    </row>
    <row r="337" spans="2:4" ht="15.75" customHeight="1">
      <c r="B337" s="53"/>
      <c r="C337" s="53"/>
      <c r="D337" s="53"/>
    </row>
    <row r="338" spans="2:4" ht="15.75" customHeight="1">
      <c r="B338" s="53"/>
      <c r="C338" s="53"/>
      <c r="D338" s="53"/>
    </row>
    <row r="339" spans="2:4" ht="15.75" customHeight="1">
      <c r="B339" s="53"/>
      <c r="C339" s="53"/>
      <c r="D339" s="53"/>
    </row>
    <row r="340" spans="2:4" ht="15.75" customHeight="1">
      <c r="B340" s="53"/>
      <c r="C340" s="53"/>
      <c r="D340" s="53"/>
    </row>
    <row r="341" spans="2:4" ht="15.75" customHeight="1">
      <c r="B341" s="53"/>
      <c r="C341" s="53"/>
      <c r="D341" s="53"/>
    </row>
    <row r="342" spans="2:4" ht="15.75" customHeight="1">
      <c r="B342" s="53"/>
      <c r="C342" s="53"/>
      <c r="D342" s="53"/>
    </row>
    <row r="343" spans="2:4" ht="15.75" customHeight="1">
      <c r="B343" s="53"/>
      <c r="C343" s="53"/>
      <c r="D343" s="53"/>
    </row>
    <row r="344" spans="2:4" ht="15.75" customHeight="1">
      <c r="B344" s="53"/>
      <c r="C344" s="53"/>
      <c r="D344" s="53"/>
    </row>
    <row r="345" spans="2:4" ht="15.75" customHeight="1">
      <c r="B345" s="53"/>
      <c r="C345" s="53"/>
      <c r="D345" s="53"/>
    </row>
    <row r="346" spans="2:4" ht="15.75" customHeight="1">
      <c r="B346" s="53"/>
      <c r="C346" s="53"/>
      <c r="D346" s="53"/>
    </row>
    <row r="347" spans="2:4" ht="15.75" customHeight="1">
      <c r="B347" s="53"/>
      <c r="C347" s="53"/>
      <c r="D347" s="53"/>
    </row>
    <row r="348" spans="2:4" ht="15.75" customHeight="1">
      <c r="B348" s="53"/>
      <c r="C348" s="53"/>
      <c r="D348" s="53"/>
    </row>
    <row r="349" spans="2:4" ht="15.75" customHeight="1">
      <c r="B349" s="53"/>
      <c r="C349" s="53"/>
      <c r="D349" s="53"/>
    </row>
    <row r="350" spans="2:4" ht="15.75" customHeight="1">
      <c r="B350" s="53"/>
      <c r="C350" s="53"/>
      <c r="D350" s="53"/>
    </row>
    <row r="351" spans="2:4" ht="15.75" customHeight="1">
      <c r="B351" s="53"/>
      <c r="C351" s="53"/>
      <c r="D351" s="53"/>
    </row>
    <row r="352" spans="2:4" ht="15.75" customHeight="1">
      <c r="B352" s="53"/>
      <c r="C352" s="53"/>
      <c r="D352" s="53"/>
    </row>
    <row r="353" spans="2:4" ht="15.75" customHeight="1">
      <c r="B353" s="53"/>
      <c r="C353" s="53"/>
      <c r="D353" s="53"/>
    </row>
    <row r="354" spans="2:4" ht="15.75" customHeight="1">
      <c r="B354" s="53"/>
      <c r="C354" s="53"/>
      <c r="D354" s="53"/>
    </row>
    <row r="355" spans="2:4" ht="15.75" customHeight="1">
      <c r="B355" s="53"/>
      <c r="C355" s="53"/>
      <c r="D355" s="53"/>
    </row>
    <row r="356" spans="2:4" ht="15.75" customHeight="1">
      <c r="B356" s="53"/>
      <c r="C356" s="53"/>
      <c r="D356" s="53"/>
    </row>
    <row r="357" spans="2:4" ht="15.75" customHeight="1">
      <c r="B357" s="53"/>
      <c r="C357" s="53"/>
      <c r="D357" s="53"/>
    </row>
    <row r="358" spans="2:4" ht="15.75" customHeight="1">
      <c r="B358" s="53"/>
      <c r="C358" s="53"/>
      <c r="D358" s="53"/>
    </row>
    <row r="359" spans="2:4" ht="15.75" customHeight="1">
      <c r="B359" s="53"/>
      <c r="C359" s="53"/>
      <c r="D359" s="53"/>
    </row>
    <row r="360" spans="2:4" ht="15.75" customHeight="1">
      <c r="B360" s="53"/>
      <c r="C360" s="53"/>
      <c r="D360" s="53"/>
    </row>
    <row r="361" spans="2:4" ht="15.75" customHeight="1">
      <c r="B361" s="53"/>
      <c r="C361" s="53"/>
      <c r="D361" s="53"/>
    </row>
    <row r="362" spans="2:4" ht="15.75" customHeight="1">
      <c r="B362" s="53"/>
      <c r="C362" s="53"/>
      <c r="D362" s="53"/>
    </row>
    <row r="363" spans="2:4" ht="15.75" customHeight="1">
      <c r="B363" s="53"/>
      <c r="C363" s="53"/>
      <c r="D363" s="53"/>
    </row>
    <row r="364" spans="2:4" ht="15.75" customHeight="1">
      <c r="B364" s="53"/>
      <c r="C364" s="53"/>
      <c r="D364" s="53"/>
    </row>
    <row r="365" spans="2:4" ht="15.75" customHeight="1">
      <c r="B365" s="53"/>
      <c r="C365" s="53"/>
      <c r="D365" s="53"/>
    </row>
    <row r="366" spans="2:4" ht="15.75" customHeight="1">
      <c r="B366" s="53"/>
      <c r="C366" s="53"/>
      <c r="D366" s="53"/>
    </row>
    <row r="367" spans="2:4" ht="15.75" customHeight="1">
      <c r="B367" s="53"/>
      <c r="C367" s="53"/>
      <c r="D367" s="53"/>
    </row>
    <row r="368" spans="2:4" ht="15.75" customHeight="1">
      <c r="B368" s="53"/>
      <c r="C368" s="53"/>
      <c r="D368" s="53"/>
    </row>
    <row r="369" spans="2:4" ht="15.75" customHeight="1">
      <c r="B369" s="53"/>
      <c r="C369" s="53"/>
      <c r="D369" s="53"/>
    </row>
    <row r="370" spans="2:4" ht="15.75" customHeight="1">
      <c r="B370" s="53"/>
      <c r="C370" s="53"/>
      <c r="D370" s="53"/>
    </row>
    <row r="371" spans="2:4" ht="15.75" customHeight="1">
      <c r="B371" s="53"/>
      <c r="C371" s="53"/>
      <c r="D371" s="53"/>
    </row>
    <row r="372" spans="2:4" ht="15.75" customHeight="1">
      <c r="B372" s="53"/>
      <c r="C372" s="53"/>
      <c r="D372" s="53"/>
    </row>
    <row r="373" spans="2:4" ht="15.75" customHeight="1">
      <c r="B373" s="53"/>
      <c r="C373" s="53"/>
      <c r="D373" s="53"/>
    </row>
    <row r="374" spans="2:4" ht="15.75" customHeight="1">
      <c r="B374" s="53"/>
      <c r="C374" s="53"/>
      <c r="D374" s="53"/>
    </row>
    <row r="375" spans="2:4" ht="15.75" customHeight="1">
      <c r="B375" s="53"/>
      <c r="C375" s="53"/>
      <c r="D375" s="53"/>
    </row>
    <row r="376" spans="2:4" ht="15.75" customHeight="1">
      <c r="B376" s="53"/>
      <c r="C376" s="53"/>
      <c r="D376" s="53"/>
    </row>
    <row r="377" spans="2:4" ht="15.75" customHeight="1">
      <c r="B377" s="53"/>
      <c r="C377" s="53"/>
      <c r="D377" s="53"/>
    </row>
    <row r="378" spans="2:4" ht="15.75" customHeight="1">
      <c r="B378" s="53"/>
      <c r="C378" s="53"/>
      <c r="D378" s="53"/>
    </row>
    <row r="379" spans="2:4" ht="15.75" customHeight="1">
      <c r="B379" s="53"/>
      <c r="C379" s="53"/>
      <c r="D379" s="53"/>
    </row>
    <row r="380" spans="2:4" ht="15.75" customHeight="1">
      <c r="B380" s="53"/>
      <c r="C380" s="53"/>
      <c r="D380" s="53"/>
    </row>
    <row r="381" spans="2:4" ht="15.75" customHeight="1">
      <c r="B381" s="53"/>
      <c r="C381" s="53"/>
      <c r="D381" s="53"/>
    </row>
    <row r="382" spans="2:4" ht="15.75" customHeight="1">
      <c r="B382" s="53"/>
      <c r="C382" s="53"/>
      <c r="D382" s="53"/>
    </row>
    <row r="383" spans="2:4" ht="15.75" customHeight="1">
      <c r="B383" s="53"/>
      <c r="C383" s="53"/>
      <c r="D383" s="53"/>
    </row>
    <row r="384" spans="2:4" ht="15.75" customHeight="1">
      <c r="B384" s="53"/>
      <c r="C384" s="53"/>
      <c r="D384" s="53"/>
    </row>
    <row r="385" spans="2:4" ht="15.75" customHeight="1">
      <c r="B385" s="53"/>
      <c r="C385" s="53"/>
      <c r="D385" s="53"/>
    </row>
    <row r="386" spans="2:4" ht="15.75" customHeight="1">
      <c r="B386" s="53"/>
      <c r="C386" s="53"/>
      <c r="D386" s="53"/>
    </row>
    <row r="387" spans="2:4" ht="15.75" customHeight="1">
      <c r="B387" s="53"/>
      <c r="C387" s="53"/>
      <c r="D387" s="53"/>
    </row>
    <row r="388" spans="2:4" ht="15.75" customHeight="1">
      <c r="B388" s="53"/>
      <c r="C388" s="53"/>
      <c r="D388" s="53"/>
    </row>
    <row r="389" spans="2:4" ht="15.75" customHeight="1">
      <c r="B389" s="53"/>
      <c r="C389" s="53"/>
      <c r="D389" s="53"/>
    </row>
    <row r="390" spans="2:4" ht="15.75" customHeight="1">
      <c r="B390" s="53"/>
      <c r="C390" s="53"/>
      <c r="D390" s="53"/>
    </row>
    <row r="391" spans="2:4" ht="15.75" customHeight="1">
      <c r="B391" s="53"/>
      <c r="C391" s="53"/>
      <c r="D391" s="53"/>
    </row>
    <row r="392" spans="2:4" ht="15.75" customHeight="1">
      <c r="B392" s="53"/>
      <c r="C392" s="53"/>
      <c r="D392" s="53"/>
    </row>
    <row r="393" spans="2:4" ht="15.75" customHeight="1">
      <c r="B393" s="53"/>
      <c r="C393" s="53"/>
      <c r="D393" s="53"/>
    </row>
    <row r="394" spans="2:4" ht="15.75" customHeight="1">
      <c r="B394" s="53"/>
      <c r="C394" s="53"/>
      <c r="D394" s="53"/>
    </row>
    <row r="395" spans="2:4" ht="15.75" customHeight="1">
      <c r="B395" s="53"/>
      <c r="C395" s="53"/>
      <c r="D395" s="53"/>
    </row>
    <row r="396" spans="2:4" ht="15.75" customHeight="1">
      <c r="B396" s="53"/>
      <c r="C396" s="53"/>
      <c r="D396" s="53"/>
    </row>
    <row r="397" spans="2:4" ht="15.75" customHeight="1">
      <c r="B397" s="53"/>
      <c r="C397" s="53"/>
      <c r="D397" s="53"/>
    </row>
    <row r="398" spans="2:4" ht="15.75" customHeight="1">
      <c r="B398" s="53"/>
      <c r="C398" s="53"/>
      <c r="D398" s="53"/>
    </row>
    <row r="399" spans="2:4" ht="15.75" customHeight="1">
      <c r="B399" s="53"/>
      <c r="C399" s="53"/>
      <c r="D399" s="53"/>
    </row>
    <row r="400" spans="2:4" ht="15.75" customHeight="1">
      <c r="B400" s="53"/>
      <c r="C400" s="53"/>
      <c r="D400" s="53"/>
    </row>
    <row r="401" spans="2:4" ht="15.75" customHeight="1">
      <c r="B401" s="53"/>
      <c r="C401" s="53"/>
      <c r="D401" s="53"/>
    </row>
    <row r="402" spans="2:4" ht="15.75" customHeight="1">
      <c r="B402" s="53"/>
      <c r="C402" s="53"/>
      <c r="D402" s="53"/>
    </row>
    <row r="403" spans="2:4" ht="15.75" customHeight="1">
      <c r="B403" s="53"/>
      <c r="C403" s="53"/>
      <c r="D403" s="53"/>
    </row>
    <row r="404" spans="2:4" ht="15.75" customHeight="1">
      <c r="B404" s="53"/>
      <c r="C404" s="53"/>
      <c r="D404" s="53"/>
    </row>
    <row r="405" spans="2:4" ht="15.75" customHeight="1">
      <c r="B405" s="53"/>
      <c r="C405" s="53"/>
      <c r="D405" s="53"/>
    </row>
    <row r="406" spans="2:4" ht="15.75" customHeight="1">
      <c r="B406" s="53"/>
      <c r="C406" s="53"/>
      <c r="D406" s="53"/>
    </row>
    <row r="407" spans="2:4" ht="15.75" customHeight="1">
      <c r="B407" s="53"/>
      <c r="C407" s="53"/>
      <c r="D407" s="53"/>
    </row>
    <row r="408" spans="2:4" ht="15.75" customHeight="1">
      <c r="B408" s="53"/>
      <c r="C408" s="53"/>
      <c r="D408" s="53"/>
    </row>
    <row r="409" spans="2:4" ht="15.75" customHeight="1">
      <c r="B409" s="53"/>
      <c r="C409" s="53"/>
      <c r="D409" s="53"/>
    </row>
    <row r="410" spans="2:4" ht="15.75" customHeight="1">
      <c r="B410" s="53"/>
      <c r="C410" s="53"/>
      <c r="D410" s="53"/>
    </row>
    <row r="411" spans="2:4" ht="15.75" customHeight="1">
      <c r="B411" s="53"/>
      <c r="C411" s="53"/>
      <c r="D411" s="53"/>
    </row>
    <row r="412" spans="2:4" ht="15.75" customHeight="1">
      <c r="B412" s="53"/>
      <c r="C412" s="53"/>
      <c r="D412" s="53"/>
    </row>
    <row r="413" spans="2:4" ht="15.75" customHeight="1">
      <c r="B413" s="53"/>
      <c r="C413" s="53"/>
      <c r="D413" s="53"/>
    </row>
    <row r="414" spans="2:4" ht="15.75" customHeight="1">
      <c r="B414" s="53"/>
      <c r="C414" s="53"/>
      <c r="D414" s="53"/>
    </row>
    <row r="415" spans="2:4" ht="15.75" customHeight="1">
      <c r="B415" s="53"/>
      <c r="C415" s="53"/>
      <c r="D415" s="53"/>
    </row>
    <row r="416" spans="2:4" ht="15.75" customHeight="1">
      <c r="B416" s="53"/>
      <c r="C416" s="53"/>
      <c r="D416" s="53"/>
    </row>
    <row r="417" spans="2:4" ht="15.75" customHeight="1">
      <c r="B417" s="53"/>
      <c r="C417" s="53"/>
      <c r="D417" s="53"/>
    </row>
    <row r="418" spans="2:4" ht="15.75" customHeight="1">
      <c r="B418" s="53"/>
      <c r="C418" s="53"/>
      <c r="D418" s="53"/>
    </row>
    <row r="419" spans="2:4" ht="15.75" customHeight="1">
      <c r="B419" s="53"/>
      <c r="C419" s="53"/>
      <c r="D419" s="53"/>
    </row>
    <row r="420" spans="2:4" ht="15.75" customHeight="1">
      <c r="B420" s="53"/>
      <c r="C420" s="53"/>
      <c r="D420" s="53"/>
    </row>
    <row r="421" spans="2:4" ht="15.75" customHeight="1">
      <c r="B421" s="53"/>
      <c r="C421" s="53"/>
      <c r="D421" s="53"/>
    </row>
    <row r="422" spans="2:4" ht="15.75" customHeight="1">
      <c r="B422" s="53"/>
      <c r="C422" s="53"/>
      <c r="D422" s="53"/>
    </row>
    <row r="423" spans="2:4" ht="15.75" customHeight="1">
      <c r="B423" s="53"/>
      <c r="C423" s="53"/>
      <c r="D423" s="53"/>
    </row>
    <row r="424" spans="2:4" ht="15.75" customHeight="1">
      <c r="B424" s="53"/>
      <c r="C424" s="53"/>
      <c r="D424" s="53"/>
    </row>
    <row r="425" spans="2:4" ht="15.75" customHeight="1">
      <c r="B425" s="53"/>
      <c r="C425" s="53"/>
      <c r="D425" s="53"/>
    </row>
    <row r="426" spans="2:4" ht="15.75" customHeight="1">
      <c r="B426" s="53"/>
      <c r="C426" s="53"/>
      <c r="D426" s="53"/>
    </row>
    <row r="427" spans="2:4" ht="15.75" customHeight="1">
      <c r="B427" s="53"/>
      <c r="C427" s="53"/>
      <c r="D427" s="53"/>
    </row>
    <row r="428" spans="2:4" ht="15.75" customHeight="1">
      <c r="B428" s="53"/>
      <c r="C428" s="53"/>
      <c r="D428" s="53"/>
    </row>
    <row r="429" spans="2:4" ht="15.75" customHeight="1">
      <c r="B429" s="53"/>
      <c r="C429" s="53"/>
      <c r="D429" s="53"/>
    </row>
    <row r="430" spans="2:4" ht="15.75" customHeight="1">
      <c r="B430" s="53"/>
      <c r="C430" s="53"/>
      <c r="D430" s="53"/>
    </row>
    <row r="431" spans="2:4" ht="15.75" customHeight="1">
      <c r="B431" s="53"/>
      <c r="C431" s="53"/>
      <c r="D431" s="53"/>
    </row>
    <row r="432" spans="2:4" ht="15.75" customHeight="1">
      <c r="B432" s="53"/>
      <c r="C432" s="53"/>
      <c r="D432" s="53"/>
    </row>
    <row r="433" spans="2:4" ht="15.75" customHeight="1">
      <c r="B433" s="53"/>
      <c r="C433" s="53"/>
      <c r="D433" s="53"/>
    </row>
    <row r="434" spans="2:4" ht="15.75" customHeight="1">
      <c r="B434" s="53"/>
      <c r="C434" s="53"/>
      <c r="D434" s="53"/>
    </row>
    <row r="435" spans="2:4" ht="15.75" customHeight="1">
      <c r="B435" s="53"/>
      <c r="C435" s="53"/>
      <c r="D435" s="53"/>
    </row>
    <row r="436" spans="2:4" ht="15.75" customHeight="1">
      <c r="B436" s="53"/>
      <c r="C436" s="53"/>
      <c r="D436" s="53"/>
    </row>
    <row r="437" spans="2:4" ht="15.75" customHeight="1">
      <c r="B437" s="53"/>
      <c r="C437" s="53"/>
      <c r="D437" s="53"/>
    </row>
    <row r="438" spans="2:4" ht="15.75" customHeight="1">
      <c r="B438" s="53"/>
      <c r="C438" s="53"/>
      <c r="D438" s="53"/>
    </row>
    <row r="439" spans="2:4" ht="15.75" customHeight="1">
      <c r="B439" s="53"/>
      <c r="C439" s="53"/>
      <c r="D439" s="53"/>
    </row>
    <row r="440" spans="2:4" ht="15.75" customHeight="1">
      <c r="B440" s="53"/>
      <c r="C440" s="53"/>
      <c r="D440" s="53"/>
    </row>
    <row r="441" spans="2:4" ht="15.75" customHeight="1">
      <c r="B441" s="53"/>
      <c r="C441" s="53"/>
      <c r="D441" s="53"/>
    </row>
    <row r="442" spans="2:4" ht="15.75" customHeight="1">
      <c r="B442" s="53"/>
      <c r="C442" s="53"/>
      <c r="D442" s="53"/>
    </row>
    <row r="443" spans="2:4" ht="15.75" customHeight="1">
      <c r="B443" s="53"/>
      <c r="C443" s="53"/>
      <c r="D443" s="53"/>
    </row>
    <row r="444" spans="2:4" ht="15.75" customHeight="1">
      <c r="B444" s="53"/>
      <c r="C444" s="53"/>
      <c r="D444" s="53"/>
    </row>
    <row r="445" spans="2:4" ht="15.75" customHeight="1">
      <c r="B445" s="53"/>
      <c r="C445" s="53"/>
      <c r="D445" s="53"/>
    </row>
    <row r="446" spans="2:4" ht="15.75" customHeight="1">
      <c r="B446" s="53"/>
      <c r="C446" s="53"/>
      <c r="D446" s="53"/>
    </row>
    <row r="447" spans="2:4" ht="15.75" customHeight="1">
      <c r="B447" s="53"/>
      <c r="C447" s="53"/>
      <c r="D447" s="53"/>
    </row>
    <row r="448" spans="2:4" ht="15.75" customHeight="1">
      <c r="B448" s="53"/>
      <c r="C448" s="53"/>
      <c r="D448" s="53"/>
    </row>
    <row r="449" spans="2:4" ht="15.75" customHeight="1">
      <c r="B449" s="53"/>
      <c r="C449" s="53"/>
      <c r="D449" s="53"/>
    </row>
    <row r="450" spans="2:4" ht="15.75" customHeight="1">
      <c r="B450" s="53"/>
      <c r="C450" s="53"/>
      <c r="D450" s="53"/>
    </row>
    <row r="451" spans="2:4" ht="15.75" customHeight="1">
      <c r="B451" s="53"/>
      <c r="C451" s="53"/>
      <c r="D451" s="53"/>
    </row>
    <row r="452" spans="2:4" ht="15.75" customHeight="1">
      <c r="B452" s="53"/>
      <c r="C452" s="53"/>
      <c r="D452" s="53"/>
    </row>
    <row r="453" spans="2:4" ht="15.75" customHeight="1">
      <c r="B453" s="53"/>
      <c r="C453" s="53"/>
      <c r="D453" s="53"/>
    </row>
    <row r="454" spans="2:4" ht="15.75" customHeight="1">
      <c r="B454" s="53"/>
      <c r="C454" s="53"/>
      <c r="D454" s="53"/>
    </row>
    <row r="455" spans="2:4" ht="15.75" customHeight="1">
      <c r="B455" s="53"/>
      <c r="C455" s="53"/>
      <c r="D455" s="53"/>
    </row>
    <row r="456" spans="2:4" ht="15.75" customHeight="1">
      <c r="B456" s="53"/>
      <c r="C456" s="53"/>
      <c r="D456" s="53"/>
    </row>
    <row r="457" spans="2:4" ht="15.75" customHeight="1">
      <c r="B457" s="53"/>
      <c r="C457" s="53"/>
      <c r="D457" s="53"/>
    </row>
    <row r="458" spans="2:4" ht="15.75" customHeight="1">
      <c r="B458" s="53"/>
      <c r="C458" s="53"/>
      <c r="D458" s="53"/>
    </row>
    <row r="459" spans="2:4" ht="15.75" customHeight="1">
      <c r="B459" s="53"/>
      <c r="C459" s="53"/>
      <c r="D459" s="53"/>
    </row>
    <row r="460" spans="2:4" ht="15.75" customHeight="1">
      <c r="B460" s="53"/>
      <c r="C460" s="53"/>
      <c r="D460" s="53"/>
    </row>
    <row r="461" spans="2:4" ht="15.75" customHeight="1">
      <c r="B461" s="53"/>
      <c r="C461" s="53"/>
      <c r="D461" s="53"/>
    </row>
    <row r="462" spans="2:4" ht="15.75" customHeight="1">
      <c r="B462" s="53"/>
      <c r="C462" s="53"/>
      <c r="D462" s="53"/>
    </row>
    <row r="463" spans="2:4" ht="15.75" customHeight="1">
      <c r="B463" s="53"/>
      <c r="C463" s="53"/>
      <c r="D463" s="53"/>
    </row>
    <row r="464" spans="2:4" ht="15.75" customHeight="1">
      <c r="B464" s="53"/>
      <c r="C464" s="53"/>
      <c r="D464" s="53"/>
    </row>
    <row r="465" spans="2:4" ht="15.75" customHeight="1">
      <c r="B465" s="53"/>
      <c r="C465" s="53"/>
      <c r="D465" s="53"/>
    </row>
    <row r="466" spans="2:4" ht="15.75" customHeight="1">
      <c r="B466" s="53"/>
      <c r="C466" s="53"/>
      <c r="D466" s="53"/>
    </row>
    <row r="467" spans="2:4" ht="15.75" customHeight="1">
      <c r="B467" s="53"/>
      <c r="C467" s="53"/>
      <c r="D467" s="53"/>
    </row>
    <row r="468" spans="2:4" ht="15.75" customHeight="1">
      <c r="B468" s="53"/>
      <c r="C468" s="53"/>
      <c r="D468" s="53"/>
    </row>
    <row r="469" spans="2:4" ht="15.75" customHeight="1">
      <c r="B469" s="53"/>
      <c r="C469" s="53"/>
      <c r="D469" s="53"/>
    </row>
    <row r="470" spans="2:4" ht="15.75" customHeight="1">
      <c r="B470" s="53"/>
      <c r="C470" s="53"/>
      <c r="D470" s="53"/>
    </row>
    <row r="471" spans="2:4" ht="15.75" customHeight="1">
      <c r="B471" s="53"/>
      <c r="C471" s="53"/>
      <c r="D471" s="53"/>
    </row>
    <row r="472" spans="2:4" ht="15.75" customHeight="1">
      <c r="B472" s="53"/>
      <c r="C472" s="53"/>
      <c r="D472" s="53"/>
    </row>
    <row r="473" spans="2:4" ht="15.75" customHeight="1">
      <c r="B473" s="53"/>
      <c r="C473" s="53"/>
      <c r="D473" s="53"/>
    </row>
    <row r="474" spans="2:4" ht="15.75" customHeight="1">
      <c r="B474" s="53"/>
      <c r="C474" s="53"/>
      <c r="D474" s="53"/>
    </row>
    <row r="475" spans="2:4" ht="15.75" customHeight="1">
      <c r="B475" s="53"/>
      <c r="C475" s="53"/>
      <c r="D475" s="53"/>
    </row>
    <row r="476" spans="2:4" ht="15.75" customHeight="1">
      <c r="B476" s="53"/>
      <c r="C476" s="53"/>
      <c r="D476" s="53"/>
    </row>
    <row r="477" spans="2:4" ht="15.75" customHeight="1">
      <c r="B477" s="53"/>
      <c r="C477" s="53"/>
      <c r="D477" s="53"/>
    </row>
    <row r="478" spans="2:4" ht="15.75" customHeight="1">
      <c r="B478" s="53"/>
      <c r="C478" s="53"/>
      <c r="D478" s="53"/>
    </row>
    <row r="479" spans="2:4" ht="15.75" customHeight="1">
      <c r="B479" s="53"/>
      <c r="C479" s="53"/>
      <c r="D479" s="53"/>
    </row>
    <row r="480" spans="2:4" ht="15.75" customHeight="1">
      <c r="B480" s="53"/>
      <c r="C480" s="53"/>
      <c r="D480" s="53"/>
    </row>
    <row r="481" spans="2:4" ht="15.75" customHeight="1">
      <c r="B481" s="53"/>
      <c r="C481" s="53"/>
      <c r="D481" s="53"/>
    </row>
    <row r="482" spans="2:4" ht="15.75" customHeight="1">
      <c r="B482" s="53"/>
      <c r="C482" s="53"/>
      <c r="D482" s="53"/>
    </row>
    <row r="483" spans="2:4" ht="15.75" customHeight="1">
      <c r="B483" s="53"/>
      <c r="C483" s="53"/>
      <c r="D483" s="53"/>
    </row>
    <row r="484" spans="2:4" ht="15.75" customHeight="1">
      <c r="B484" s="53"/>
      <c r="C484" s="53"/>
      <c r="D484" s="53"/>
    </row>
    <row r="485" spans="2:4" ht="15.75" customHeight="1">
      <c r="B485" s="53"/>
      <c r="C485" s="53"/>
      <c r="D485" s="53"/>
    </row>
    <row r="486" spans="2:4" ht="15.75" customHeight="1">
      <c r="B486" s="53"/>
      <c r="C486" s="53"/>
      <c r="D486" s="53"/>
    </row>
    <row r="487" spans="2:4" ht="15.75" customHeight="1">
      <c r="B487" s="53"/>
      <c r="C487" s="53"/>
      <c r="D487" s="53"/>
    </row>
    <row r="488" spans="2:4" ht="15.75" customHeight="1">
      <c r="B488" s="53"/>
      <c r="C488" s="53"/>
      <c r="D488" s="53"/>
    </row>
    <row r="489" spans="2:4" ht="15.75" customHeight="1">
      <c r="B489" s="53"/>
      <c r="C489" s="53"/>
      <c r="D489" s="53"/>
    </row>
    <row r="490" spans="2:4" ht="15.75" customHeight="1">
      <c r="B490" s="53"/>
      <c r="C490" s="53"/>
      <c r="D490" s="53"/>
    </row>
    <row r="491" spans="2:4" ht="15.75" customHeight="1">
      <c r="B491" s="53"/>
      <c r="C491" s="53"/>
      <c r="D491" s="53"/>
    </row>
    <row r="492" spans="2:4" ht="15.75" customHeight="1">
      <c r="B492" s="53"/>
      <c r="C492" s="53"/>
      <c r="D492" s="53"/>
    </row>
    <row r="493" spans="2:4" ht="15.75" customHeight="1">
      <c r="B493" s="53"/>
      <c r="C493" s="53"/>
      <c r="D493" s="53"/>
    </row>
    <row r="494" spans="2:4" ht="15.75" customHeight="1">
      <c r="B494" s="53"/>
      <c r="C494" s="53"/>
      <c r="D494" s="53"/>
    </row>
    <row r="495" spans="2:4" ht="15.75" customHeight="1">
      <c r="B495" s="53"/>
      <c r="C495" s="53"/>
      <c r="D495" s="53"/>
    </row>
    <row r="496" spans="2:4" ht="15.75" customHeight="1">
      <c r="B496" s="53"/>
      <c r="C496" s="53"/>
      <c r="D496" s="53"/>
    </row>
    <row r="497" spans="2:4" ht="15.75" customHeight="1">
      <c r="B497" s="53"/>
      <c r="C497" s="53"/>
      <c r="D497" s="53"/>
    </row>
    <row r="498" spans="2:4" ht="15.75" customHeight="1">
      <c r="B498" s="53"/>
      <c r="C498" s="53"/>
      <c r="D498" s="53"/>
    </row>
    <row r="499" spans="2:4" ht="15.75" customHeight="1">
      <c r="B499" s="53"/>
      <c r="C499" s="53"/>
      <c r="D499" s="53"/>
    </row>
    <row r="500" spans="2:4" ht="15.75" customHeight="1">
      <c r="B500" s="53"/>
      <c r="C500" s="53"/>
      <c r="D500" s="53"/>
    </row>
    <row r="501" spans="2:4" ht="15.75" customHeight="1">
      <c r="B501" s="53"/>
      <c r="C501" s="53"/>
      <c r="D501" s="53"/>
    </row>
    <row r="502" spans="2:4" ht="15.75" customHeight="1">
      <c r="B502" s="53"/>
      <c r="C502" s="53"/>
      <c r="D502" s="53"/>
    </row>
    <row r="503" spans="2:4" ht="15.75" customHeight="1">
      <c r="B503" s="53"/>
      <c r="C503" s="53"/>
      <c r="D503" s="53"/>
    </row>
    <row r="504" spans="2:4" ht="15.75" customHeight="1">
      <c r="B504" s="53"/>
      <c r="C504" s="53"/>
      <c r="D504" s="53"/>
    </row>
    <row r="505" spans="2:4" ht="15.75" customHeight="1">
      <c r="B505" s="53"/>
      <c r="C505" s="53"/>
      <c r="D505" s="53"/>
    </row>
    <row r="506" spans="2:4" ht="15.75" customHeight="1">
      <c r="B506" s="53"/>
      <c r="C506" s="53"/>
      <c r="D506" s="53"/>
    </row>
    <row r="507" spans="2:4" ht="15.75" customHeight="1">
      <c r="B507" s="53"/>
      <c r="C507" s="53"/>
      <c r="D507" s="53"/>
    </row>
    <row r="508" spans="2:4" ht="15.75" customHeight="1">
      <c r="B508" s="53"/>
      <c r="C508" s="53"/>
      <c r="D508" s="53"/>
    </row>
    <row r="509" spans="2:4" ht="15.75" customHeight="1">
      <c r="B509" s="53"/>
      <c r="C509" s="53"/>
      <c r="D509" s="53"/>
    </row>
    <row r="510" spans="2:4" ht="15.75" customHeight="1">
      <c r="B510" s="53"/>
      <c r="C510" s="53"/>
      <c r="D510" s="53"/>
    </row>
    <row r="511" spans="2:4" ht="15.75" customHeight="1">
      <c r="B511" s="53"/>
      <c r="C511" s="53"/>
      <c r="D511" s="53"/>
    </row>
    <row r="512" spans="2:4" ht="15.75" customHeight="1">
      <c r="B512" s="53"/>
      <c r="C512" s="53"/>
      <c r="D512" s="53"/>
    </row>
    <row r="513" spans="2:4" ht="15.75" customHeight="1">
      <c r="B513" s="53"/>
      <c r="C513" s="53"/>
      <c r="D513" s="53"/>
    </row>
    <row r="514" spans="2:4" ht="15.75" customHeight="1">
      <c r="B514" s="53"/>
      <c r="C514" s="53"/>
      <c r="D514" s="53"/>
    </row>
    <row r="515" spans="2:4" ht="15.75" customHeight="1">
      <c r="B515" s="53"/>
      <c r="C515" s="53"/>
      <c r="D515" s="53"/>
    </row>
    <row r="516" spans="2:4" ht="15.75" customHeight="1">
      <c r="B516" s="53"/>
      <c r="C516" s="53"/>
      <c r="D516" s="53"/>
    </row>
    <row r="517" spans="2:4" ht="15.75" customHeight="1">
      <c r="B517" s="53"/>
      <c r="C517" s="53"/>
      <c r="D517" s="53"/>
    </row>
    <row r="518" spans="2:4" ht="15.75" customHeight="1">
      <c r="B518" s="53"/>
      <c r="C518" s="53"/>
      <c r="D518" s="53"/>
    </row>
    <row r="519" spans="2:4" ht="15.75" customHeight="1">
      <c r="B519" s="53"/>
      <c r="C519" s="53"/>
      <c r="D519" s="53"/>
    </row>
    <row r="520" spans="2:4" ht="15.75" customHeight="1">
      <c r="B520" s="53"/>
      <c r="C520" s="53"/>
      <c r="D520" s="53"/>
    </row>
    <row r="521" spans="2:4" ht="15.75" customHeight="1">
      <c r="B521" s="53"/>
      <c r="C521" s="53"/>
      <c r="D521" s="53"/>
    </row>
    <row r="522" spans="2:4" ht="15.75" customHeight="1">
      <c r="B522" s="53"/>
      <c r="C522" s="53"/>
      <c r="D522" s="53"/>
    </row>
    <row r="523" spans="2:4" ht="15.75" customHeight="1">
      <c r="B523" s="53"/>
      <c r="C523" s="53"/>
      <c r="D523" s="53"/>
    </row>
    <row r="524" spans="2:4" ht="15.75" customHeight="1">
      <c r="B524" s="53"/>
      <c r="C524" s="53"/>
      <c r="D524" s="53"/>
    </row>
    <row r="525" spans="2:4" ht="15.75" customHeight="1">
      <c r="B525" s="53"/>
      <c r="C525" s="53"/>
      <c r="D525" s="53"/>
    </row>
    <row r="526" spans="2:4" ht="15.75" customHeight="1">
      <c r="B526" s="53"/>
      <c r="C526" s="53"/>
      <c r="D526" s="53"/>
    </row>
    <row r="527" spans="2:4" ht="15.75" customHeight="1">
      <c r="B527" s="53"/>
      <c r="C527" s="53"/>
      <c r="D527" s="53"/>
    </row>
    <row r="528" spans="2:4" ht="15.75" customHeight="1">
      <c r="B528" s="53"/>
      <c r="C528" s="53"/>
      <c r="D528" s="53"/>
    </row>
    <row r="529" spans="2:4" ht="15.75" customHeight="1">
      <c r="B529" s="53"/>
      <c r="C529" s="53"/>
      <c r="D529" s="53"/>
    </row>
    <row r="530" spans="2:4" ht="15.75" customHeight="1">
      <c r="B530" s="53"/>
      <c r="C530" s="53"/>
      <c r="D530" s="53"/>
    </row>
    <row r="531" spans="2:4" ht="15.75" customHeight="1">
      <c r="B531" s="53"/>
      <c r="C531" s="53"/>
      <c r="D531" s="53"/>
    </row>
    <row r="532" spans="2:4" ht="15.75" customHeight="1">
      <c r="B532" s="53"/>
      <c r="C532" s="53"/>
      <c r="D532" s="53"/>
    </row>
    <row r="533" spans="2:4" ht="15.75" customHeight="1">
      <c r="B533" s="53"/>
      <c r="C533" s="53"/>
      <c r="D533" s="53"/>
    </row>
    <row r="534" spans="2:4" ht="15.75" customHeight="1">
      <c r="B534" s="53"/>
      <c r="C534" s="53"/>
      <c r="D534" s="53"/>
    </row>
    <row r="535" spans="2:4" ht="15.75" customHeight="1">
      <c r="B535" s="53"/>
      <c r="C535" s="53"/>
      <c r="D535" s="53"/>
    </row>
    <row r="536" spans="2:4" ht="15.75" customHeight="1">
      <c r="B536" s="53"/>
      <c r="C536" s="53"/>
      <c r="D536" s="53"/>
    </row>
    <row r="537" spans="2:4" ht="15.75" customHeight="1">
      <c r="B537" s="53"/>
      <c r="C537" s="53"/>
      <c r="D537" s="53"/>
    </row>
    <row r="538" spans="2:4" ht="15.75" customHeight="1">
      <c r="B538" s="53"/>
      <c r="C538" s="53"/>
      <c r="D538" s="53"/>
    </row>
    <row r="539" spans="2:4" ht="15.75" customHeight="1">
      <c r="B539" s="53"/>
      <c r="C539" s="53"/>
      <c r="D539" s="53"/>
    </row>
    <row r="540" spans="2:4" ht="15.75" customHeight="1">
      <c r="B540" s="53"/>
      <c r="C540" s="53"/>
      <c r="D540" s="53"/>
    </row>
    <row r="541" spans="2:4" ht="15.75" customHeight="1">
      <c r="B541" s="53"/>
      <c r="C541" s="53"/>
      <c r="D541" s="53"/>
    </row>
    <row r="542" spans="2:4" ht="15.75" customHeight="1">
      <c r="B542" s="53"/>
      <c r="C542" s="53"/>
      <c r="D542" s="53"/>
    </row>
    <row r="543" spans="2:4" ht="15.75" customHeight="1">
      <c r="B543" s="53"/>
      <c r="C543" s="53"/>
      <c r="D543" s="53"/>
    </row>
    <row r="544" spans="2:4" ht="15.75" customHeight="1">
      <c r="B544" s="53"/>
      <c r="C544" s="53"/>
      <c r="D544" s="53"/>
    </row>
    <row r="545" spans="2:4" ht="15.75" customHeight="1">
      <c r="B545" s="53"/>
      <c r="C545" s="53"/>
      <c r="D545" s="53"/>
    </row>
    <row r="546" spans="2:4" ht="15.75" customHeight="1">
      <c r="B546" s="53"/>
      <c r="C546" s="53"/>
      <c r="D546" s="53"/>
    </row>
    <row r="547" spans="2:4" ht="15.75" customHeight="1">
      <c r="B547" s="53"/>
      <c r="C547" s="53"/>
      <c r="D547" s="53"/>
    </row>
    <row r="548" spans="2:4" ht="15.75" customHeight="1">
      <c r="B548" s="53"/>
      <c r="C548" s="53"/>
      <c r="D548" s="53"/>
    </row>
    <row r="549" spans="2:4" ht="15.75" customHeight="1">
      <c r="B549" s="53"/>
      <c r="C549" s="53"/>
      <c r="D549" s="53"/>
    </row>
    <row r="550" spans="2:4" ht="15.75" customHeight="1">
      <c r="B550" s="53"/>
      <c r="C550" s="53"/>
      <c r="D550" s="53"/>
    </row>
    <row r="551" spans="2:4" ht="15.75" customHeight="1">
      <c r="B551" s="53"/>
      <c r="C551" s="53"/>
      <c r="D551" s="53"/>
    </row>
    <row r="552" spans="2:4" ht="15.75" customHeight="1">
      <c r="B552" s="53"/>
      <c r="C552" s="53"/>
      <c r="D552" s="53"/>
    </row>
    <row r="553" spans="2:4" ht="15.75" customHeight="1">
      <c r="B553" s="53"/>
      <c r="C553" s="53"/>
      <c r="D553" s="53"/>
    </row>
    <row r="554" spans="2:4" ht="15.75" customHeight="1">
      <c r="B554" s="53"/>
      <c r="C554" s="53"/>
      <c r="D554" s="53"/>
    </row>
    <row r="555" spans="2:4" ht="15.75" customHeight="1">
      <c r="B555" s="53"/>
      <c r="C555" s="53"/>
      <c r="D555" s="53"/>
    </row>
    <row r="556" spans="2:4" ht="15.75" customHeight="1">
      <c r="B556" s="53"/>
      <c r="C556" s="53"/>
      <c r="D556" s="53"/>
    </row>
    <row r="557" spans="2:4" ht="15.75" customHeight="1">
      <c r="B557" s="53"/>
      <c r="C557" s="53"/>
      <c r="D557" s="53"/>
    </row>
    <row r="558" spans="2:4" ht="15.75" customHeight="1">
      <c r="B558" s="53"/>
      <c r="C558" s="53"/>
      <c r="D558" s="53"/>
    </row>
    <row r="559" spans="2:4" ht="15.75" customHeight="1">
      <c r="B559" s="53"/>
      <c r="C559" s="53"/>
      <c r="D559" s="53"/>
    </row>
    <row r="560" spans="2:4" ht="15.75" customHeight="1">
      <c r="B560" s="53"/>
      <c r="C560" s="53"/>
      <c r="D560" s="53"/>
    </row>
    <row r="561" spans="2:4" ht="15.75" customHeight="1">
      <c r="B561" s="53"/>
      <c r="C561" s="53"/>
      <c r="D561" s="53"/>
    </row>
    <row r="562" spans="2:4" ht="15.75" customHeight="1">
      <c r="B562" s="53"/>
      <c r="C562" s="53"/>
      <c r="D562" s="53"/>
    </row>
    <row r="563" spans="2:4" ht="15.75" customHeight="1">
      <c r="B563" s="53"/>
      <c r="C563" s="53"/>
      <c r="D563" s="53"/>
    </row>
    <row r="564" spans="2:4" ht="15.75" customHeight="1">
      <c r="B564" s="53"/>
      <c r="C564" s="53"/>
      <c r="D564" s="53"/>
    </row>
    <row r="565" spans="2:4" ht="15.75" customHeight="1">
      <c r="B565" s="53"/>
      <c r="C565" s="53"/>
      <c r="D565" s="53"/>
    </row>
    <row r="566" spans="2:4" ht="15.75" customHeight="1">
      <c r="B566" s="53"/>
      <c r="C566" s="53"/>
      <c r="D566" s="53"/>
    </row>
    <row r="567" spans="2:4" ht="15.75" customHeight="1">
      <c r="B567" s="53"/>
      <c r="C567" s="53"/>
      <c r="D567" s="53"/>
    </row>
    <row r="568" spans="2:4" ht="15.75" customHeight="1">
      <c r="B568" s="53"/>
      <c r="C568" s="53"/>
      <c r="D568" s="53"/>
    </row>
    <row r="569" spans="2:4" ht="15.75" customHeight="1">
      <c r="B569" s="53"/>
      <c r="C569" s="53"/>
      <c r="D569" s="53"/>
    </row>
    <row r="570" spans="2:4" ht="15.75" customHeight="1">
      <c r="B570" s="53"/>
      <c r="C570" s="53"/>
      <c r="D570" s="53"/>
    </row>
    <row r="571" spans="2:4" ht="15.75" customHeight="1">
      <c r="B571" s="53"/>
      <c r="C571" s="53"/>
      <c r="D571" s="53"/>
    </row>
    <row r="572" spans="2:4" ht="15.75" customHeight="1">
      <c r="B572" s="53"/>
      <c r="C572" s="53"/>
      <c r="D572" s="53"/>
    </row>
    <row r="573" spans="2:4" ht="15.75" customHeight="1">
      <c r="B573" s="53"/>
      <c r="C573" s="53"/>
      <c r="D573" s="53"/>
    </row>
    <row r="574" spans="2:4" ht="15.75" customHeight="1">
      <c r="B574" s="53"/>
      <c r="C574" s="53"/>
      <c r="D574" s="53"/>
    </row>
    <row r="575" spans="2:4" ht="15.75" customHeight="1">
      <c r="B575" s="53"/>
      <c r="C575" s="53"/>
      <c r="D575" s="53"/>
    </row>
    <row r="576" spans="2:4" ht="15.75" customHeight="1">
      <c r="B576" s="53"/>
      <c r="C576" s="53"/>
      <c r="D576" s="53"/>
    </row>
    <row r="577" spans="2:4" ht="15.75" customHeight="1">
      <c r="B577" s="53"/>
      <c r="C577" s="53"/>
      <c r="D577" s="53"/>
    </row>
    <row r="578" spans="2:4" ht="15.75" customHeight="1">
      <c r="B578" s="53"/>
      <c r="C578" s="53"/>
      <c r="D578" s="53"/>
    </row>
    <row r="579" spans="2:4" ht="15.75" customHeight="1">
      <c r="B579" s="53"/>
      <c r="C579" s="53"/>
      <c r="D579" s="53"/>
    </row>
    <row r="580" spans="2:4" ht="15.75" customHeight="1">
      <c r="B580" s="53"/>
      <c r="C580" s="53"/>
      <c r="D580" s="53"/>
    </row>
    <row r="581" spans="2:4" ht="15.75" customHeight="1">
      <c r="B581" s="53"/>
      <c r="C581" s="53"/>
      <c r="D581" s="53"/>
    </row>
    <row r="582" spans="2:4" ht="15.75" customHeight="1">
      <c r="B582" s="53"/>
      <c r="C582" s="53"/>
      <c r="D582" s="53"/>
    </row>
    <row r="583" spans="2:4" ht="15.75" customHeight="1">
      <c r="B583" s="53"/>
      <c r="C583" s="53"/>
      <c r="D583" s="53"/>
    </row>
    <row r="584" spans="2:4" ht="15.75" customHeight="1">
      <c r="B584" s="53"/>
      <c r="C584" s="53"/>
      <c r="D584" s="53"/>
    </row>
    <row r="585" spans="2:4" ht="15.75" customHeight="1">
      <c r="B585" s="53"/>
      <c r="C585" s="53"/>
      <c r="D585" s="53"/>
    </row>
    <row r="586" spans="2:4" ht="15.75" customHeight="1">
      <c r="B586" s="53"/>
      <c r="C586" s="53"/>
      <c r="D586" s="53"/>
    </row>
    <row r="587" spans="2:4" ht="15.75" customHeight="1">
      <c r="B587" s="53"/>
      <c r="C587" s="53"/>
      <c r="D587" s="53"/>
    </row>
    <row r="588" spans="2:4" ht="15.75" customHeight="1">
      <c r="B588" s="53"/>
      <c r="C588" s="53"/>
      <c r="D588" s="53"/>
    </row>
    <row r="589" spans="2:4" ht="15.75" customHeight="1">
      <c r="B589" s="53"/>
      <c r="C589" s="53"/>
      <c r="D589" s="53"/>
    </row>
    <row r="590" spans="2:4" ht="15.75" customHeight="1">
      <c r="B590" s="53"/>
      <c r="C590" s="53"/>
      <c r="D590" s="53"/>
    </row>
    <row r="591" spans="2:4" ht="15.75" customHeight="1">
      <c r="B591" s="53"/>
      <c r="C591" s="53"/>
      <c r="D591" s="53"/>
    </row>
    <row r="592" spans="2:4" ht="15.75" customHeight="1">
      <c r="B592" s="53"/>
      <c r="C592" s="53"/>
      <c r="D592" s="53"/>
    </row>
    <row r="593" spans="2:4" ht="15.75" customHeight="1">
      <c r="B593" s="53"/>
      <c r="C593" s="53"/>
      <c r="D593" s="53"/>
    </row>
    <row r="594" spans="2:4" ht="15.75" customHeight="1">
      <c r="B594" s="53"/>
      <c r="C594" s="53"/>
      <c r="D594" s="53"/>
    </row>
    <row r="595" spans="2:4" ht="15.75" customHeight="1">
      <c r="B595" s="53"/>
      <c r="C595" s="53"/>
      <c r="D595" s="53"/>
    </row>
    <row r="596" spans="2:4" ht="15.75" customHeight="1">
      <c r="B596" s="53"/>
      <c r="C596" s="53"/>
      <c r="D596" s="53"/>
    </row>
    <row r="597" spans="2:4" ht="15.75" customHeight="1">
      <c r="B597" s="53"/>
      <c r="C597" s="53"/>
      <c r="D597" s="53"/>
    </row>
    <row r="598" spans="2:4" ht="15.75" customHeight="1">
      <c r="B598" s="53"/>
      <c r="C598" s="53"/>
      <c r="D598" s="53"/>
    </row>
    <row r="599" spans="2:4" ht="15.75" customHeight="1">
      <c r="B599" s="53"/>
      <c r="C599" s="53"/>
      <c r="D599" s="53"/>
    </row>
    <row r="600" spans="2:4" ht="15.75" customHeight="1">
      <c r="B600" s="53"/>
      <c r="C600" s="53"/>
      <c r="D600" s="53"/>
    </row>
    <row r="601" spans="2:4" ht="15.75" customHeight="1">
      <c r="B601" s="53"/>
      <c r="C601" s="53"/>
      <c r="D601" s="53"/>
    </row>
    <row r="602" spans="2:4" ht="15.75" customHeight="1">
      <c r="B602" s="53"/>
      <c r="C602" s="53"/>
      <c r="D602" s="53"/>
    </row>
    <row r="603" spans="2:4" ht="15.75" customHeight="1">
      <c r="B603" s="53"/>
      <c r="C603" s="53"/>
      <c r="D603" s="53"/>
    </row>
    <row r="604" spans="2:4" ht="15.75" customHeight="1">
      <c r="B604" s="53"/>
      <c r="C604" s="53"/>
      <c r="D604" s="53"/>
    </row>
    <row r="605" spans="2:4" ht="15.75" customHeight="1">
      <c r="B605" s="53"/>
      <c r="C605" s="53"/>
      <c r="D605" s="53"/>
    </row>
    <row r="606" spans="2:4" ht="15.75" customHeight="1">
      <c r="B606" s="53"/>
      <c r="C606" s="53"/>
      <c r="D606" s="53"/>
    </row>
    <row r="607" spans="2:4" ht="15.75" customHeight="1">
      <c r="B607" s="53"/>
      <c r="C607" s="53"/>
      <c r="D607" s="53"/>
    </row>
    <row r="608" spans="2:4" ht="15.75" customHeight="1">
      <c r="B608" s="53"/>
      <c r="C608" s="53"/>
      <c r="D608" s="53"/>
    </row>
    <row r="609" spans="2:4" ht="15.75" customHeight="1">
      <c r="B609" s="53"/>
      <c r="C609" s="53"/>
      <c r="D609" s="53"/>
    </row>
    <row r="610" spans="2:4" ht="15.75" customHeight="1">
      <c r="B610" s="53"/>
      <c r="C610" s="53"/>
      <c r="D610" s="53"/>
    </row>
    <row r="611" spans="2:4" ht="15.75" customHeight="1">
      <c r="B611" s="53"/>
      <c r="C611" s="53"/>
      <c r="D611" s="53"/>
    </row>
    <row r="612" spans="2:4" ht="15.75" customHeight="1">
      <c r="B612" s="53"/>
      <c r="C612" s="53"/>
      <c r="D612" s="53"/>
    </row>
    <row r="613" spans="2:4" ht="15.75" customHeight="1">
      <c r="B613" s="53"/>
      <c r="C613" s="53"/>
      <c r="D613" s="53"/>
    </row>
    <row r="614" spans="2:4" ht="15.75" customHeight="1">
      <c r="B614" s="53"/>
      <c r="C614" s="53"/>
      <c r="D614" s="53"/>
    </row>
    <row r="615" spans="2:4" ht="15.75" customHeight="1">
      <c r="B615" s="53"/>
      <c r="C615" s="53"/>
      <c r="D615" s="53"/>
    </row>
    <row r="616" spans="2:4" ht="15.75" customHeight="1">
      <c r="B616" s="53"/>
      <c r="C616" s="53"/>
      <c r="D616" s="53"/>
    </row>
    <row r="617" spans="2:4" ht="15.75" customHeight="1">
      <c r="B617" s="53"/>
      <c r="C617" s="53"/>
      <c r="D617" s="53"/>
    </row>
    <row r="618" spans="2:4" ht="15.75" customHeight="1">
      <c r="B618" s="53"/>
      <c r="C618" s="53"/>
      <c r="D618" s="53"/>
    </row>
    <row r="619" spans="2:4" ht="15.75" customHeight="1">
      <c r="B619" s="53"/>
      <c r="C619" s="53"/>
      <c r="D619" s="53"/>
    </row>
    <row r="620" spans="2:4" ht="15.75" customHeight="1">
      <c r="B620" s="53"/>
      <c r="C620" s="53"/>
      <c r="D620" s="53"/>
    </row>
    <row r="621" spans="2:4" ht="15.75" customHeight="1">
      <c r="B621" s="53"/>
      <c r="C621" s="53"/>
      <c r="D621" s="53"/>
    </row>
    <row r="622" spans="2:4" ht="15.75" customHeight="1">
      <c r="B622" s="53"/>
      <c r="C622" s="53"/>
      <c r="D622" s="53"/>
    </row>
    <row r="623" spans="2:4" ht="15.75" customHeight="1">
      <c r="B623" s="53"/>
      <c r="C623" s="53"/>
      <c r="D623" s="53"/>
    </row>
    <row r="624" spans="2:4" ht="15.75" customHeight="1">
      <c r="B624" s="53"/>
      <c r="C624" s="53"/>
      <c r="D624" s="53"/>
    </row>
    <row r="625" spans="2:4" ht="15.75" customHeight="1">
      <c r="B625" s="53"/>
      <c r="C625" s="53"/>
      <c r="D625" s="53"/>
    </row>
    <row r="626" spans="2:4" ht="15.75" customHeight="1">
      <c r="B626" s="53"/>
      <c r="C626" s="53"/>
      <c r="D626" s="53"/>
    </row>
    <row r="627" spans="2:4" ht="15.75" customHeight="1">
      <c r="B627" s="53"/>
      <c r="C627" s="53"/>
      <c r="D627" s="53"/>
    </row>
    <row r="628" spans="2:4" ht="15.75" customHeight="1">
      <c r="B628" s="53"/>
      <c r="C628" s="53"/>
      <c r="D628" s="53"/>
    </row>
    <row r="629" spans="2:4" ht="15.75" customHeight="1">
      <c r="B629" s="53"/>
      <c r="C629" s="53"/>
      <c r="D629" s="53"/>
    </row>
    <row r="630" spans="2:4" ht="15.75" customHeight="1">
      <c r="B630" s="53"/>
      <c r="C630" s="53"/>
      <c r="D630" s="53"/>
    </row>
    <row r="631" spans="2:4" ht="15.75" customHeight="1">
      <c r="B631" s="53"/>
      <c r="C631" s="53"/>
      <c r="D631" s="53"/>
    </row>
    <row r="632" spans="2:4" ht="15.75" customHeight="1">
      <c r="B632" s="53"/>
      <c r="C632" s="53"/>
      <c r="D632" s="53"/>
    </row>
    <row r="633" spans="2:4" ht="15.75" customHeight="1">
      <c r="B633" s="53"/>
      <c r="C633" s="53"/>
      <c r="D633" s="53"/>
    </row>
    <row r="634" spans="2:4" ht="15.75" customHeight="1">
      <c r="B634" s="53"/>
      <c r="C634" s="53"/>
      <c r="D634" s="53"/>
    </row>
    <row r="635" spans="2:4" ht="15.75" customHeight="1">
      <c r="B635" s="53"/>
      <c r="C635" s="53"/>
      <c r="D635" s="53"/>
    </row>
    <row r="636" spans="2:4" ht="15.75" customHeight="1">
      <c r="B636" s="53"/>
      <c r="C636" s="53"/>
      <c r="D636" s="53"/>
    </row>
    <row r="637" spans="2:4" ht="15.75" customHeight="1">
      <c r="B637" s="53"/>
      <c r="C637" s="53"/>
      <c r="D637" s="53"/>
    </row>
    <row r="638" spans="2:4" ht="15.75" customHeight="1">
      <c r="B638" s="53"/>
      <c r="C638" s="53"/>
      <c r="D638" s="53"/>
    </row>
    <row r="639" spans="2:4" ht="15.75" customHeight="1">
      <c r="B639" s="53"/>
      <c r="C639" s="53"/>
      <c r="D639" s="53"/>
    </row>
    <row r="640" spans="2:4" ht="15.75" customHeight="1">
      <c r="B640" s="53"/>
      <c r="C640" s="53"/>
      <c r="D640" s="53"/>
    </row>
    <row r="641" spans="2:4" ht="15.75" customHeight="1">
      <c r="B641" s="53"/>
      <c r="C641" s="53"/>
      <c r="D641" s="53"/>
    </row>
    <row r="642" spans="2:4" ht="15.75" customHeight="1">
      <c r="B642" s="53"/>
      <c r="C642" s="53"/>
      <c r="D642" s="53"/>
    </row>
    <row r="643" spans="2:4" ht="15.75" customHeight="1">
      <c r="B643" s="53"/>
      <c r="C643" s="53"/>
      <c r="D643" s="53"/>
    </row>
    <row r="644" spans="2:4" ht="15.75" customHeight="1">
      <c r="B644" s="53"/>
      <c r="C644" s="53"/>
      <c r="D644" s="53"/>
    </row>
    <row r="645" spans="2:4" ht="15.75" customHeight="1">
      <c r="B645" s="53"/>
      <c r="C645" s="53"/>
      <c r="D645" s="53"/>
    </row>
    <row r="646" spans="2:4" ht="15.75" customHeight="1">
      <c r="B646" s="53"/>
      <c r="C646" s="53"/>
      <c r="D646" s="53"/>
    </row>
    <row r="647" spans="2:4" ht="15.75" customHeight="1">
      <c r="B647" s="53"/>
      <c r="C647" s="53"/>
      <c r="D647" s="53"/>
    </row>
    <row r="648" spans="2:4" ht="15.75" customHeight="1">
      <c r="B648" s="53"/>
      <c r="C648" s="53"/>
      <c r="D648" s="53"/>
    </row>
    <row r="649" spans="2:4" ht="15.75" customHeight="1">
      <c r="B649" s="53"/>
      <c r="C649" s="53"/>
      <c r="D649" s="53"/>
    </row>
    <row r="650" spans="2:4" ht="15.75" customHeight="1">
      <c r="B650" s="53"/>
      <c r="C650" s="53"/>
      <c r="D650" s="53"/>
    </row>
    <row r="651" spans="2:4" ht="15.75" customHeight="1">
      <c r="B651" s="53"/>
      <c r="C651" s="53"/>
      <c r="D651" s="53"/>
    </row>
    <row r="652" spans="2:4" ht="15.75" customHeight="1">
      <c r="B652" s="53"/>
      <c r="C652" s="53"/>
      <c r="D652" s="53"/>
    </row>
    <row r="653" spans="2:4" ht="15.75" customHeight="1">
      <c r="B653" s="53"/>
      <c r="C653" s="53"/>
      <c r="D653" s="53"/>
    </row>
    <row r="654" spans="2:4" ht="15.75" customHeight="1">
      <c r="B654" s="53"/>
      <c r="C654" s="53"/>
      <c r="D654" s="53"/>
    </row>
    <row r="655" spans="2:4" ht="15.75" customHeight="1">
      <c r="B655" s="53"/>
      <c r="C655" s="53"/>
      <c r="D655" s="53"/>
    </row>
    <row r="656" spans="2:4" ht="15.75" customHeight="1">
      <c r="B656" s="53"/>
      <c r="C656" s="53"/>
      <c r="D656" s="53"/>
    </row>
    <row r="657" spans="2:4" ht="15.75" customHeight="1">
      <c r="B657" s="53"/>
      <c r="C657" s="53"/>
      <c r="D657" s="53"/>
    </row>
    <row r="658" spans="2:4" ht="15.75" customHeight="1">
      <c r="B658" s="53"/>
      <c r="C658" s="53"/>
      <c r="D658" s="53"/>
    </row>
    <row r="659" spans="2:4" ht="15.75" customHeight="1">
      <c r="B659" s="53"/>
      <c r="C659" s="53"/>
      <c r="D659" s="53"/>
    </row>
    <row r="660" spans="2:4" ht="15.75" customHeight="1">
      <c r="B660" s="53"/>
      <c r="C660" s="53"/>
      <c r="D660" s="53"/>
    </row>
    <row r="661" spans="2:4" ht="15.75" customHeight="1">
      <c r="B661" s="53"/>
      <c r="C661" s="53"/>
      <c r="D661" s="53"/>
    </row>
    <row r="662" spans="2:4" ht="15.75" customHeight="1">
      <c r="B662" s="53"/>
      <c r="C662" s="53"/>
      <c r="D662" s="53"/>
    </row>
    <row r="663" spans="2:4" ht="15.75" customHeight="1">
      <c r="B663" s="53"/>
      <c r="C663" s="53"/>
      <c r="D663" s="53"/>
    </row>
    <row r="664" spans="2:4" ht="15.75" customHeight="1">
      <c r="B664" s="53"/>
      <c r="C664" s="53"/>
      <c r="D664" s="53"/>
    </row>
    <row r="665" spans="2:4" ht="15.75" customHeight="1">
      <c r="B665" s="53"/>
      <c r="C665" s="53"/>
      <c r="D665" s="53"/>
    </row>
    <row r="666" spans="2:4" ht="15.75" customHeight="1">
      <c r="B666" s="53"/>
      <c r="C666" s="53"/>
      <c r="D666" s="53"/>
    </row>
    <row r="667" spans="2:4" ht="15.75" customHeight="1">
      <c r="B667" s="53"/>
      <c r="C667" s="53"/>
      <c r="D667" s="53"/>
    </row>
    <row r="668" spans="2:4" ht="15.75" customHeight="1">
      <c r="B668" s="53"/>
      <c r="C668" s="53"/>
      <c r="D668" s="53"/>
    </row>
    <row r="669" spans="2:4" ht="15.75" customHeight="1">
      <c r="B669" s="53"/>
      <c r="C669" s="53"/>
      <c r="D669" s="53"/>
    </row>
    <row r="670" spans="2:4" ht="15.75" customHeight="1">
      <c r="B670" s="53"/>
      <c r="C670" s="53"/>
      <c r="D670" s="53"/>
    </row>
    <row r="671" spans="2:4" ht="15.75" customHeight="1">
      <c r="B671" s="53"/>
      <c r="C671" s="53"/>
      <c r="D671" s="53"/>
    </row>
    <row r="672" spans="2:4" ht="15.75" customHeight="1">
      <c r="B672" s="53"/>
      <c r="C672" s="53"/>
      <c r="D672" s="53"/>
    </row>
    <row r="673" spans="2:4" ht="15.75" customHeight="1">
      <c r="B673" s="53"/>
      <c r="C673" s="53"/>
      <c r="D673" s="53"/>
    </row>
    <row r="674" spans="2:4" ht="15.75" customHeight="1">
      <c r="B674" s="53"/>
      <c r="C674" s="53"/>
      <c r="D674" s="53"/>
    </row>
    <row r="675" spans="2:4" ht="15.75" customHeight="1">
      <c r="B675" s="53"/>
      <c r="C675" s="53"/>
      <c r="D675" s="53"/>
    </row>
    <row r="676" spans="2:4" ht="15.75" customHeight="1">
      <c r="B676" s="53"/>
      <c r="C676" s="53"/>
      <c r="D676" s="53"/>
    </row>
    <row r="677" spans="2:4" ht="15.75" customHeight="1">
      <c r="B677" s="53"/>
      <c r="C677" s="53"/>
      <c r="D677" s="53"/>
    </row>
    <row r="678" spans="2:4" ht="15.75" customHeight="1">
      <c r="B678" s="53"/>
      <c r="C678" s="53"/>
      <c r="D678" s="53"/>
    </row>
    <row r="679" spans="2:4" ht="15.75" customHeight="1">
      <c r="B679" s="53"/>
      <c r="C679" s="53"/>
      <c r="D679" s="53"/>
    </row>
    <row r="680" spans="2:4" ht="15.75" customHeight="1">
      <c r="B680" s="53"/>
      <c r="C680" s="53"/>
      <c r="D680" s="53"/>
    </row>
    <row r="681" spans="2:4" ht="15.75" customHeight="1">
      <c r="B681" s="53"/>
      <c r="C681" s="53"/>
      <c r="D681" s="53"/>
    </row>
    <row r="682" spans="2:4" ht="15.75" customHeight="1">
      <c r="B682" s="53"/>
      <c r="C682" s="53"/>
      <c r="D682" s="53"/>
    </row>
    <row r="683" spans="2:4" ht="15.75" customHeight="1">
      <c r="B683" s="53"/>
      <c r="C683" s="53"/>
      <c r="D683" s="53"/>
    </row>
    <row r="684" spans="2:4" ht="15.75" customHeight="1">
      <c r="B684" s="53"/>
      <c r="C684" s="53"/>
      <c r="D684" s="53"/>
    </row>
    <row r="685" spans="2:4" ht="15.75" customHeight="1">
      <c r="B685" s="53"/>
      <c r="C685" s="53"/>
      <c r="D685" s="53"/>
    </row>
    <row r="686" spans="2:4" ht="15.75" customHeight="1">
      <c r="B686" s="53"/>
      <c r="C686" s="53"/>
      <c r="D686" s="53"/>
    </row>
    <row r="687" spans="2:4" ht="15.75" customHeight="1">
      <c r="B687" s="53"/>
      <c r="C687" s="53"/>
      <c r="D687" s="53"/>
    </row>
    <row r="688" spans="2:4" ht="15.75" customHeight="1">
      <c r="B688" s="53"/>
      <c r="C688" s="53"/>
      <c r="D688" s="53"/>
    </row>
    <row r="689" spans="2:4" ht="15.75" customHeight="1">
      <c r="B689" s="53"/>
      <c r="C689" s="53"/>
      <c r="D689" s="53"/>
    </row>
    <row r="690" spans="2:4" ht="15.75" customHeight="1">
      <c r="B690" s="53"/>
      <c r="C690" s="53"/>
      <c r="D690" s="53"/>
    </row>
    <row r="691" spans="2:4" ht="15.75" customHeight="1">
      <c r="B691" s="53"/>
      <c r="C691" s="53"/>
      <c r="D691" s="53"/>
    </row>
    <row r="692" spans="2:4" ht="15.75" customHeight="1">
      <c r="B692" s="53"/>
      <c r="C692" s="53"/>
      <c r="D692" s="53"/>
    </row>
    <row r="693" spans="2:4" ht="15.75" customHeight="1">
      <c r="B693" s="53"/>
      <c r="C693" s="53"/>
      <c r="D693" s="53"/>
    </row>
    <row r="694" spans="2:4" ht="15.75" customHeight="1">
      <c r="B694" s="53"/>
      <c r="C694" s="53"/>
      <c r="D694" s="53"/>
    </row>
    <row r="695" spans="2:4" ht="15.75" customHeight="1">
      <c r="B695" s="53"/>
      <c r="C695" s="53"/>
      <c r="D695" s="53"/>
    </row>
    <row r="696" spans="2:4" ht="15.75" customHeight="1">
      <c r="B696" s="53"/>
      <c r="C696" s="53"/>
      <c r="D696" s="53"/>
    </row>
    <row r="697" spans="2:4" ht="15.75" customHeight="1">
      <c r="B697" s="53"/>
      <c r="C697" s="53"/>
      <c r="D697" s="53"/>
    </row>
    <row r="698" spans="2:4" ht="15.75" customHeight="1">
      <c r="B698" s="53"/>
      <c r="C698" s="53"/>
      <c r="D698" s="53"/>
    </row>
    <row r="699" spans="2:4" ht="15.75" customHeight="1">
      <c r="B699" s="53"/>
      <c r="C699" s="53"/>
      <c r="D699" s="53"/>
    </row>
    <row r="700" spans="2:4" ht="15.75" customHeight="1">
      <c r="B700" s="53"/>
      <c r="C700" s="53"/>
      <c r="D700" s="53"/>
    </row>
    <row r="701" spans="2:4" ht="15.75" customHeight="1">
      <c r="B701" s="53"/>
      <c r="C701" s="53"/>
      <c r="D701" s="53"/>
    </row>
    <row r="702" spans="2:4" ht="15.75" customHeight="1">
      <c r="B702" s="53"/>
      <c r="C702" s="53"/>
      <c r="D702" s="53"/>
    </row>
    <row r="703" spans="2:4" ht="15.75" customHeight="1">
      <c r="B703" s="53"/>
      <c r="C703" s="53"/>
      <c r="D703" s="53"/>
    </row>
    <row r="704" spans="2:4" ht="15.75" customHeight="1">
      <c r="B704" s="53"/>
      <c r="C704" s="53"/>
      <c r="D704" s="53"/>
    </row>
    <row r="705" spans="2:4" ht="15.75" customHeight="1">
      <c r="B705" s="53"/>
      <c r="C705" s="53"/>
      <c r="D705" s="53"/>
    </row>
    <row r="706" spans="2:4" ht="15.75" customHeight="1">
      <c r="B706" s="53"/>
      <c r="C706" s="53"/>
      <c r="D706" s="53"/>
    </row>
    <row r="707" spans="2:4" ht="15.75" customHeight="1">
      <c r="B707" s="53"/>
      <c r="C707" s="53"/>
      <c r="D707" s="53"/>
    </row>
    <row r="708" spans="2:4" ht="15.75" customHeight="1">
      <c r="B708" s="53"/>
      <c r="C708" s="53"/>
      <c r="D708" s="53"/>
    </row>
    <row r="709" spans="2:4" ht="15.75" customHeight="1">
      <c r="B709" s="53"/>
      <c r="C709" s="53"/>
      <c r="D709" s="53"/>
    </row>
    <row r="710" spans="2:4" ht="15.75" customHeight="1">
      <c r="B710" s="53"/>
      <c r="C710" s="53"/>
      <c r="D710" s="53"/>
    </row>
    <row r="711" spans="2:4" ht="15.75" customHeight="1">
      <c r="B711" s="53"/>
      <c r="C711" s="53"/>
      <c r="D711" s="53"/>
    </row>
    <row r="712" spans="2:4" ht="15.75" customHeight="1">
      <c r="B712" s="53"/>
      <c r="C712" s="53"/>
      <c r="D712" s="53"/>
    </row>
    <row r="713" spans="2:4" ht="15.75" customHeight="1">
      <c r="B713" s="53"/>
      <c r="C713" s="53"/>
      <c r="D713" s="53"/>
    </row>
    <row r="714" spans="2:4" ht="15.75" customHeight="1">
      <c r="B714" s="53"/>
      <c r="C714" s="53"/>
      <c r="D714" s="53"/>
    </row>
    <row r="715" spans="2:4" ht="15.75" customHeight="1">
      <c r="B715" s="53"/>
      <c r="C715" s="53"/>
      <c r="D715" s="53"/>
    </row>
    <row r="716" spans="2:4" ht="15.75" customHeight="1">
      <c r="B716" s="53"/>
      <c r="C716" s="53"/>
      <c r="D716" s="53"/>
    </row>
    <row r="717" spans="2:4" ht="15.75" customHeight="1">
      <c r="B717" s="53"/>
      <c r="C717" s="53"/>
      <c r="D717" s="53"/>
    </row>
    <row r="718" spans="2:4" ht="15.75" customHeight="1">
      <c r="B718" s="53"/>
      <c r="C718" s="53"/>
      <c r="D718" s="53"/>
    </row>
    <row r="719" spans="2:4" ht="15.75" customHeight="1">
      <c r="B719" s="53"/>
      <c r="C719" s="53"/>
      <c r="D719" s="53"/>
    </row>
    <row r="720" spans="2:4" ht="15.75" customHeight="1">
      <c r="B720" s="53"/>
      <c r="C720" s="53"/>
      <c r="D720" s="53"/>
    </row>
    <row r="721" spans="2:4" ht="15.75" customHeight="1">
      <c r="B721" s="53"/>
      <c r="C721" s="53"/>
      <c r="D721" s="53"/>
    </row>
    <row r="722" spans="2:4" ht="15.75" customHeight="1">
      <c r="B722" s="53"/>
      <c r="C722" s="53"/>
      <c r="D722" s="53"/>
    </row>
    <row r="723" spans="2:4" ht="15.75" customHeight="1">
      <c r="B723" s="53"/>
      <c r="C723" s="53"/>
      <c r="D723" s="53"/>
    </row>
    <row r="724" spans="2:4" ht="15.75" customHeight="1">
      <c r="B724" s="53"/>
      <c r="C724" s="53"/>
      <c r="D724" s="53"/>
    </row>
    <row r="725" spans="2:4" ht="15.75" customHeight="1">
      <c r="B725" s="53"/>
      <c r="C725" s="53"/>
      <c r="D725" s="53"/>
    </row>
    <row r="726" spans="2:4" ht="15.75" customHeight="1">
      <c r="B726" s="53"/>
      <c r="C726" s="53"/>
      <c r="D726" s="53"/>
    </row>
    <row r="727" spans="2:4" ht="15.75" customHeight="1">
      <c r="B727" s="53"/>
      <c r="C727" s="53"/>
      <c r="D727" s="53"/>
    </row>
    <row r="728" spans="2:4" ht="15.75" customHeight="1">
      <c r="B728" s="53"/>
      <c r="C728" s="53"/>
      <c r="D728" s="53"/>
    </row>
    <row r="729" spans="2:4" ht="15.75" customHeight="1">
      <c r="B729" s="53"/>
      <c r="C729" s="53"/>
      <c r="D729" s="53"/>
    </row>
    <row r="730" spans="2:4" ht="15.75" customHeight="1">
      <c r="B730" s="53"/>
      <c r="C730" s="53"/>
      <c r="D730" s="53"/>
    </row>
    <row r="731" spans="2:4" ht="15.75" customHeight="1">
      <c r="B731" s="53"/>
      <c r="C731" s="53"/>
      <c r="D731" s="53"/>
    </row>
    <row r="732" spans="2:4" ht="15.75" customHeight="1">
      <c r="B732" s="53"/>
      <c r="C732" s="53"/>
      <c r="D732" s="53"/>
    </row>
    <row r="733" spans="2:4" ht="15.75" customHeight="1">
      <c r="B733" s="53"/>
      <c r="C733" s="53"/>
      <c r="D733" s="53"/>
    </row>
    <row r="734" spans="2:4" ht="15.75" customHeight="1">
      <c r="B734" s="53"/>
      <c r="C734" s="53"/>
      <c r="D734" s="53"/>
    </row>
    <row r="735" spans="2:4" ht="15.75" customHeight="1">
      <c r="B735" s="53"/>
      <c r="C735" s="53"/>
      <c r="D735" s="53"/>
    </row>
    <row r="736" spans="2:4" ht="15.75" customHeight="1">
      <c r="B736" s="53"/>
      <c r="C736" s="53"/>
      <c r="D736" s="53"/>
    </row>
    <row r="737" spans="2:4" ht="15.75" customHeight="1">
      <c r="B737" s="53"/>
      <c r="C737" s="53"/>
      <c r="D737" s="53"/>
    </row>
    <row r="738" spans="2:4" ht="15.75" customHeight="1">
      <c r="B738" s="53"/>
      <c r="C738" s="53"/>
      <c r="D738" s="53"/>
    </row>
    <row r="739" spans="2:4" ht="15.75" customHeight="1">
      <c r="B739" s="53"/>
      <c r="C739" s="53"/>
      <c r="D739" s="53"/>
    </row>
    <row r="740" spans="2:4" ht="15.75" customHeight="1">
      <c r="B740" s="53"/>
      <c r="C740" s="53"/>
      <c r="D740" s="53"/>
    </row>
    <row r="741" spans="2:4" ht="15.75" customHeight="1">
      <c r="B741" s="53"/>
      <c r="C741" s="53"/>
      <c r="D741" s="53"/>
    </row>
    <row r="742" spans="2:4" ht="15.75" customHeight="1">
      <c r="B742" s="53"/>
      <c r="C742" s="53"/>
      <c r="D742" s="53"/>
    </row>
    <row r="743" spans="2:4" ht="15.75" customHeight="1">
      <c r="B743" s="53"/>
      <c r="C743" s="53"/>
      <c r="D743" s="53"/>
    </row>
    <row r="744" spans="2:4" ht="15.75" customHeight="1">
      <c r="B744" s="53"/>
      <c r="C744" s="53"/>
      <c r="D744" s="53"/>
    </row>
    <row r="745" spans="2:4" ht="15.75" customHeight="1">
      <c r="B745" s="53"/>
      <c r="C745" s="53"/>
      <c r="D745" s="53"/>
    </row>
    <row r="746" spans="2:4" ht="15.75" customHeight="1">
      <c r="B746" s="53"/>
      <c r="C746" s="53"/>
      <c r="D746" s="53"/>
    </row>
    <row r="747" spans="2:4" ht="15.75" customHeight="1">
      <c r="B747" s="53"/>
      <c r="C747" s="53"/>
      <c r="D747" s="53"/>
    </row>
    <row r="748" spans="2:4" ht="15.75" customHeight="1">
      <c r="B748" s="53"/>
      <c r="C748" s="53"/>
      <c r="D748" s="53"/>
    </row>
    <row r="749" spans="2:4" ht="15.75" customHeight="1">
      <c r="B749" s="53"/>
      <c r="C749" s="53"/>
      <c r="D749" s="53"/>
    </row>
    <row r="750" spans="2:4" ht="15.75" customHeight="1">
      <c r="B750" s="53"/>
      <c r="C750" s="53"/>
      <c r="D750" s="53"/>
    </row>
    <row r="751" spans="2:4" ht="15.75" customHeight="1">
      <c r="B751" s="53"/>
      <c r="C751" s="53"/>
      <c r="D751" s="53"/>
    </row>
    <row r="752" spans="2:4" ht="15.75" customHeight="1">
      <c r="B752" s="53"/>
      <c r="C752" s="53"/>
      <c r="D752" s="53"/>
    </row>
    <row r="753" spans="2:4" ht="15.75" customHeight="1">
      <c r="B753" s="53"/>
      <c r="C753" s="53"/>
      <c r="D753" s="53"/>
    </row>
    <row r="754" spans="2:4" ht="15.75" customHeight="1">
      <c r="B754" s="53"/>
      <c r="C754" s="53"/>
      <c r="D754" s="53"/>
    </row>
    <row r="755" spans="2:4" ht="15.75" customHeight="1">
      <c r="B755" s="53"/>
      <c r="C755" s="53"/>
      <c r="D755" s="53"/>
    </row>
    <row r="756" spans="2:4" ht="15.75" customHeight="1">
      <c r="B756" s="53"/>
      <c r="C756" s="53"/>
      <c r="D756" s="53"/>
    </row>
    <row r="757" spans="2:4" ht="15.75" customHeight="1">
      <c r="B757" s="53"/>
      <c r="C757" s="53"/>
      <c r="D757" s="53"/>
    </row>
    <row r="758" spans="2:4" ht="15.75" customHeight="1">
      <c r="B758" s="53"/>
      <c r="C758" s="53"/>
      <c r="D758" s="53"/>
    </row>
    <row r="759" spans="2:4" ht="15.75" customHeight="1">
      <c r="B759" s="53"/>
      <c r="C759" s="53"/>
      <c r="D759" s="53"/>
    </row>
    <row r="760" spans="2:4" ht="15.75" customHeight="1">
      <c r="B760" s="53"/>
      <c r="C760" s="53"/>
      <c r="D760" s="53"/>
    </row>
    <row r="761" spans="2:4" ht="15.75" customHeight="1">
      <c r="B761" s="53"/>
      <c r="C761" s="53"/>
      <c r="D761" s="53"/>
    </row>
    <row r="762" spans="2:4" ht="15.75" customHeight="1">
      <c r="B762" s="53"/>
      <c r="C762" s="53"/>
      <c r="D762" s="53"/>
    </row>
    <row r="763" spans="2:4" ht="15.75" customHeight="1">
      <c r="B763" s="53"/>
      <c r="C763" s="53"/>
      <c r="D763" s="53"/>
    </row>
    <row r="764" spans="2:4" ht="15.75" customHeight="1">
      <c r="B764" s="53"/>
      <c r="C764" s="53"/>
      <c r="D764" s="53"/>
    </row>
    <row r="765" spans="2:4" ht="15.75" customHeight="1">
      <c r="B765" s="53"/>
      <c r="C765" s="53"/>
      <c r="D765" s="53"/>
    </row>
    <row r="766" spans="2:4" ht="15.75" customHeight="1">
      <c r="B766" s="53"/>
      <c r="C766" s="53"/>
      <c r="D766" s="53"/>
    </row>
    <row r="767" spans="2:4" ht="15.75" customHeight="1">
      <c r="B767" s="53"/>
      <c r="C767" s="53"/>
      <c r="D767" s="53"/>
    </row>
    <row r="768" spans="2:4" ht="15.75" customHeight="1">
      <c r="B768" s="53"/>
      <c r="C768" s="53"/>
      <c r="D768" s="53"/>
    </row>
    <row r="769" spans="2:4" ht="15.75" customHeight="1">
      <c r="B769" s="53"/>
      <c r="C769" s="53"/>
      <c r="D769" s="53"/>
    </row>
    <row r="770" spans="2:4" ht="15.75" customHeight="1">
      <c r="B770" s="53"/>
      <c r="C770" s="53"/>
      <c r="D770" s="53"/>
    </row>
    <row r="771" spans="2:4" ht="15.75" customHeight="1">
      <c r="B771" s="53"/>
      <c r="C771" s="53"/>
      <c r="D771" s="53"/>
    </row>
    <row r="772" spans="2:4" ht="15.75" customHeight="1">
      <c r="B772" s="53"/>
      <c r="C772" s="53"/>
      <c r="D772" s="53"/>
    </row>
    <row r="773" spans="2:4" ht="15.75" customHeight="1">
      <c r="B773" s="53"/>
      <c r="C773" s="53"/>
      <c r="D773" s="53"/>
    </row>
    <row r="774" spans="2:4" ht="15.75" customHeight="1">
      <c r="B774" s="53"/>
      <c r="C774" s="53"/>
      <c r="D774" s="53"/>
    </row>
    <row r="775" spans="2:4" ht="15.75" customHeight="1">
      <c r="B775" s="53"/>
      <c r="C775" s="53"/>
      <c r="D775" s="53"/>
    </row>
    <row r="776" spans="2:4" ht="15.75" customHeight="1">
      <c r="B776" s="53"/>
      <c r="C776" s="53"/>
      <c r="D776" s="53"/>
    </row>
    <row r="777" spans="2:4" ht="15.75" customHeight="1">
      <c r="B777" s="53"/>
      <c r="C777" s="53"/>
      <c r="D777" s="53"/>
    </row>
    <row r="778" spans="2:4" ht="15.75" customHeight="1">
      <c r="B778" s="53"/>
      <c r="C778" s="53"/>
      <c r="D778" s="53"/>
    </row>
    <row r="779" spans="2:4" ht="15.75" customHeight="1">
      <c r="B779" s="53"/>
      <c r="C779" s="53"/>
      <c r="D779" s="53"/>
    </row>
    <row r="780" spans="2:4" ht="15.75" customHeight="1">
      <c r="B780" s="53"/>
      <c r="C780" s="53"/>
      <c r="D780" s="53"/>
    </row>
    <row r="781" spans="2:4" ht="15.75" customHeight="1">
      <c r="B781" s="53"/>
      <c r="C781" s="53"/>
      <c r="D781" s="53"/>
    </row>
    <row r="782" spans="2:4" ht="15.75" customHeight="1">
      <c r="B782" s="53"/>
      <c r="C782" s="53"/>
      <c r="D782" s="53"/>
    </row>
    <row r="783" spans="2:4" ht="15.75" customHeight="1">
      <c r="B783" s="53"/>
      <c r="C783" s="53"/>
      <c r="D783" s="53"/>
    </row>
    <row r="784" spans="2:4" ht="15.75" customHeight="1">
      <c r="B784" s="53"/>
      <c r="C784" s="53"/>
      <c r="D784" s="53"/>
    </row>
    <row r="785" spans="2:4" ht="15.75" customHeight="1">
      <c r="B785" s="53"/>
      <c r="C785" s="53"/>
      <c r="D785" s="53"/>
    </row>
    <row r="786" spans="2:4" ht="15.75" customHeight="1">
      <c r="B786" s="53"/>
      <c r="C786" s="53"/>
      <c r="D786" s="53"/>
    </row>
    <row r="787" spans="2:4" ht="15.75" customHeight="1">
      <c r="B787" s="53"/>
      <c r="C787" s="53"/>
      <c r="D787" s="53"/>
    </row>
    <row r="788" spans="2:4" ht="15.75" customHeight="1">
      <c r="B788" s="53"/>
      <c r="C788" s="53"/>
      <c r="D788" s="53"/>
    </row>
    <row r="789" spans="2:4" ht="15.75" customHeight="1">
      <c r="B789" s="53"/>
      <c r="C789" s="53"/>
      <c r="D789" s="53"/>
    </row>
    <row r="790" spans="2:4" ht="15.75" customHeight="1">
      <c r="B790" s="53"/>
      <c r="C790" s="53"/>
      <c r="D790" s="53"/>
    </row>
    <row r="791" spans="2:4" ht="15.75" customHeight="1">
      <c r="B791" s="53"/>
      <c r="C791" s="53"/>
      <c r="D791" s="53"/>
    </row>
    <row r="792" spans="2:4" ht="15.75" customHeight="1">
      <c r="B792" s="53"/>
      <c r="C792" s="53"/>
      <c r="D792" s="53"/>
    </row>
    <row r="793" spans="2:4" ht="15.75" customHeight="1">
      <c r="B793" s="53"/>
      <c r="C793" s="53"/>
      <c r="D793" s="53"/>
    </row>
    <row r="794" spans="2:4" ht="15.75" customHeight="1">
      <c r="B794" s="53"/>
      <c r="C794" s="53"/>
      <c r="D794" s="53"/>
    </row>
    <row r="795" spans="2:4" ht="15.75" customHeight="1">
      <c r="B795" s="53"/>
      <c r="C795" s="53"/>
      <c r="D795" s="53"/>
    </row>
    <row r="796" spans="2:4" ht="15.75" customHeight="1">
      <c r="B796" s="53"/>
      <c r="C796" s="53"/>
      <c r="D796" s="53"/>
    </row>
    <row r="797" spans="2:4" ht="15.75" customHeight="1">
      <c r="B797" s="53"/>
      <c r="C797" s="53"/>
      <c r="D797" s="53"/>
    </row>
    <row r="798" spans="2:4" ht="15.75" customHeight="1">
      <c r="B798" s="53"/>
      <c r="C798" s="53"/>
      <c r="D798" s="53"/>
    </row>
    <row r="799" spans="2:4" ht="15.75" customHeight="1">
      <c r="B799" s="53"/>
      <c r="C799" s="53"/>
      <c r="D799" s="53"/>
    </row>
    <row r="800" spans="2:4" ht="15.75" customHeight="1">
      <c r="B800" s="53"/>
      <c r="C800" s="53"/>
      <c r="D800" s="53"/>
    </row>
    <row r="801" spans="2:4" ht="15.75" customHeight="1">
      <c r="B801" s="53"/>
      <c r="C801" s="53"/>
      <c r="D801" s="53"/>
    </row>
    <row r="802" spans="2:4" ht="15.75" customHeight="1">
      <c r="B802" s="53"/>
      <c r="C802" s="53"/>
      <c r="D802" s="53"/>
    </row>
    <row r="803" spans="2:4" ht="15.75" customHeight="1">
      <c r="B803" s="53"/>
      <c r="C803" s="53"/>
      <c r="D803" s="53"/>
    </row>
    <row r="804" spans="2:4" ht="15.75" customHeight="1">
      <c r="B804" s="53"/>
      <c r="C804" s="53"/>
      <c r="D804" s="53"/>
    </row>
    <row r="805" spans="2:4" ht="15.75" customHeight="1">
      <c r="B805" s="53"/>
      <c r="C805" s="53"/>
      <c r="D805" s="53"/>
    </row>
    <row r="806" spans="2:4" ht="15.75" customHeight="1">
      <c r="B806" s="53"/>
      <c r="C806" s="53"/>
      <c r="D806" s="53"/>
    </row>
    <row r="807" spans="2:4" ht="15.75" customHeight="1">
      <c r="B807" s="53"/>
      <c r="C807" s="53"/>
      <c r="D807" s="53"/>
    </row>
    <row r="808" spans="2:4" ht="15.75" customHeight="1">
      <c r="B808" s="53"/>
      <c r="C808" s="53"/>
      <c r="D808" s="53"/>
    </row>
    <row r="809" spans="2:4" ht="15.75" customHeight="1">
      <c r="B809" s="53"/>
      <c r="C809" s="53"/>
      <c r="D809" s="53"/>
    </row>
    <row r="810" spans="2:4" ht="15.75" customHeight="1">
      <c r="B810" s="53"/>
      <c r="C810" s="53"/>
      <c r="D810" s="53"/>
    </row>
    <row r="811" spans="2:4" ht="15.75" customHeight="1">
      <c r="B811" s="53"/>
      <c r="C811" s="53"/>
      <c r="D811" s="53"/>
    </row>
    <row r="812" spans="2:4" ht="15.75" customHeight="1">
      <c r="B812" s="53"/>
      <c r="C812" s="53"/>
      <c r="D812" s="53"/>
    </row>
    <row r="813" spans="2:4" ht="15.75" customHeight="1">
      <c r="B813" s="53"/>
      <c r="C813" s="53"/>
      <c r="D813" s="53"/>
    </row>
    <row r="814" spans="2:4" ht="15.75" customHeight="1">
      <c r="B814" s="53"/>
      <c r="C814" s="53"/>
      <c r="D814" s="53"/>
    </row>
    <row r="815" spans="2:4" ht="15.75" customHeight="1">
      <c r="B815" s="53"/>
      <c r="C815" s="53"/>
      <c r="D815" s="53"/>
    </row>
    <row r="816" spans="2:4" ht="15.75" customHeight="1">
      <c r="B816" s="53"/>
      <c r="C816" s="53"/>
      <c r="D816" s="53"/>
    </row>
    <row r="817" spans="2:4" ht="15.75" customHeight="1">
      <c r="B817" s="53"/>
      <c r="C817" s="53"/>
      <c r="D817" s="53"/>
    </row>
    <row r="818" spans="2:4" ht="15.75" customHeight="1">
      <c r="B818" s="53"/>
      <c r="C818" s="53"/>
      <c r="D818" s="53"/>
    </row>
    <row r="819" spans="2:4" ht="15.75" customHeight="1">
      <c r="B819" s="53"/>
      <c r="C819" s="53"/>
      <c r="D819" s="53"/>
    </row>
    <row r="820" spans="2:4" ht="15.75" customHeight="1">
      <c r="B820" s="53"/>
      <c r="C820" s="53"/>
      <c r="D820" s="53"/>
    </row>
    <row r="821" spans="2:4" ht="15.75" customHeight="1">
      <c r="B821" s="53"/>
      <c r="C821" s="53"/>
      <c r="D821" s="53"/>
    </row>
    <row r="822" spans="2:4" ht="15.75" customHeight="1">
      <c r="B822" s="53"/>
      <c r="C822" s="53"/>
      <c r="D822" s="53"/>
    </row>
    <row r="823" spans="2:4" ht="15.75" customHeight="1">
      <c r="B823" s="53"/>
      <c r="C823" s="53"/>
      <c r="D823" s="53"/>
    </row>
    <row r="824" spans="2:4" ht="15.75" customHeight="1">
      <c r="B824" s="53"/>
      <c r="C824" s="53"/>
      <c r="D824" s="53"/>
    </row>
    <row r="825" spans="2:4" ht="15.75" customHeight="1">
      <c r="B825" s="53"/>
      <c r="C825" s="53"/>
      <c r="D825" s="53"/>
    </row>
    <row r="826" spans="2:4" ht="15.75" customHeight="1">
      <c r="B826" s="53"/>
      <c r="C826" s="53"/>
      <c r="D826" s="53"/>
    </row>
    <row r="827" spans="2:4" ht="15.75" customHeight="1">
      <c r="B827" s="53"/>
      <c r="C827" s="53"/>
      <c r="D827" s="53"/>
    </row>
    <row r="828" spans="2:4" ht="15.75" customHeight="1">
      <c r="B828" s="53"/>
      <c r="C828" s="53"/>
      <c r="D828" s="53"/>
    </row>
    <row r="829" spans="2:4" ht="15.75" customHeight="1">
      <c r="B829" s="53"/>
      <c r="C829" s="53"/>
      <c r="D829" s="53"/>
    </row>
    <row r="830" spans="2:4" ht="15.75" customHeight="1">
      <c r="B830" s="53"/>
      <c r="C830" s="53"/>
      <c r="D830" s="53"/>
    </row>
    <row r="831" spans="2:4" ht="15.75" customHeight="1">
      <c r="B831" s="53"/>
      <c r="C831" s="53"/>
      <c r="D831" s="53"/>
    </row>
    <row r="832" spans="2:4" ht="15.75" customHeight="1">
      <c r="B832" s="53"/>
      <c r="C832" s="53"/>
      <c r="D832" s="53"/>
    </row>
    <row r="833" spans="2:4" ht="15.75" customHeight="1">
      <c r="B833" s="53"/>
      <c r="C833" s="53"/>
      <c r="D833" s="53"/>
    </row>
    <row r="834" spans="2:4" ht="15.75" customHeight="1">
      <c r="B834" s="53"/>
      <c r="C834" s="53"/>
      <c r="D834" s="53"/>
    </row>
    <row r="835" spans="2:4" ht="15.75" customHeight="1">
      <c r="B835" s="53"/>
      <c r="C835" s="53"/>
      <c r="D835" s="53"/>
    </row>
    <row r="836" spans="2:4" ht="15.75" customHeight="1">
      <c r="B836" s="53"/>
      <c r="C836" s="53"/>
      <c r="D836" s="53"/>
    </row>
    <row r="837" spans="2:4" ht="15.75" customHeight="1">
      <c r="B837" s="53"/>
      <c r="C837" s="53"/>
      <c r="D837" s="53"/>
    </row>
    <row r="838" spans="2:4" ht="15.75" customHeight="1">
      <c r="B838" s="53"/>
      <c r="C838" s="53"/>
      <c r="D838" s="53"/>
    </row>
    <row r="839" spans="2:4" ht="15.75" customHeight="1">
      <c r="B839" s="53"/>
      <c r="C839" s="53"/>
      <c r="D839" s="53"/>
    </row>
    <row r="840" spans="2:4" ht="15.75" customHeight="1">
      <c r="B840" s="53"/>
      <c r="C840" s="53"/>
      <c r="D840" s="53"/>
    </row>
    <row r="841" spans="2:4" ht="15.75" customHeight="1">
      <c r="B841" s="53"/>
      <c r="C841" s="53"/>
      <c r="D841" s="53"/>
    </row>
    <row r="842" spans="2:4" ht="15.75" customHeight="1">
      <c r="B842" s="53"/>
      <c r="C842" s="53"/>
      <c r="D842" s="53"/>
    </row>
    <row r="843" spans="2:4" ht="15.75" customHeight="1">
      <c r="B843" s="53"/>
      <c r="C843" s="53"/>
      <c r="D843" s="53"/>
    </row>
    <row r="844" spans="2:4" ht="15.75" customHeight="1">
      <c r="B844" s="53"/>
      <c r="C844" s="53"/>
      <c r="D844" s="53"/>
    </row>
    <row r="845" spans="2:4" ht="15.75" customHeight="1">
      <c r="B845" s="53"/>
      <c r="C845" s="53"/>
      <c r="D845" s="53"/>
    </row>
    <row r="846" spans="2:4" ht="15.75" customHeight="1">
      <c r="B846" s="53"/>
      <c r="C846" s="53"/>
      <c r="D846" s="53"/>
    </row>
    <row r="847" spans="2:4" ht="15.75" customHeight="1">
      <c r="B847" s="53"/>
      <c r="C847" s="53"/>
      <c r="D847" s="53"/>
    </row>
    <row r="848" spans="2:4" ht="15.75" customHeight="1">
      <c r="B848" s="53"/>
      <c r="C848" s="53"/>
      <c r="D848" s="53"/>
    </row>
    <row r="849" spans="2:4" ht="15.75" customHeight="1">
      <c r="B849" s="53"/>
      <c r="C849" s="53"/>
      <c r="D849" s="53"/>
    </row>
    <row r="850" spans="2:4" ht="15.75" customHeight="1">
      <c r="B850" s="53"/>
      <c r="C850" s="53"/>
      <c r="D850" s="53"/>
    </row>
    <row r="851" spans="2:4" ht="15.75" customHeight="1">
      <c r="B851" s="53"/>
      <c r="C851" s="53"/>
      <c r="D851" s="53"/>
    </row>
    <row r="852" spans="2:4" ht="15.75" customHeight="1">
      <c r="B852" s="53"/>
      <c r="C852" s="53"/>
      <c r="D852" s="53"/>
    </row>
    <row r="853" spans="2:4" ht="15.75" customHeight="1">
      <c r="B853" s="53"/>
      <c r="C853" s="53"/>
      <c r="D853" s="53"/>
    </row>
    <row r="854" spans="2:4" ht="15.75" customHeight="1">
      <c r="B854" s="53"/>
      <c r="C854" s="53"/>
      <c r="D854" s="53"/>
    </row>
    <row r="855" spans="2:4" ht="15.75" customHeight="1">
      <c r="B855" s="53"/>
      <c r="C855" s="53"/>
      <c r="D855" s="53"/>
    </row>
    <row r="856" spans="2:4" ht="15.75" customHeight="1">
      <c r="B856" s="53"/>
      <c r="C856" s="53"/>
      <c r="D856" s="53"/>
    </row>
    <row r="857" spans="2:4" ht="15.75" customHeight="1">
      <c r="B857" s="53"/>
      <c r="C857" s="53"/>
      <c r="D857" s="53"/>
    </row>
    <row r="858" spans="2:4" ht="15.75" customHeight="1">
      <c r="B858" s="53"/>
      <c r="C858" s="53"/>
      <c r="D858" s="53"/>
    </row>
    <row r="859" spans="2:4" ht="15.75" customHeight="1">
      <c r="B859" s="53"/>
      <c r="C859" s="53"/>
      <c r="D859" s="53"/>
    </row>
    <row r="860" spans="2:4" ht="15.75" customHeight="1">
      <c r="B860" s="53"/>
      <c r="C860" s="53"/>
      <c r="D860" s="53"/>
    </row>
    <row r="861" spans="2:4" ht="15.75" customHeight="1">
      <c r="B861" s="53"/>
      <c r="C861" s="53"/>
      <c r="D861" s="53"/>
    </row>
    <row r="862" spans="2:4" ht="15.75" customHeight="1">
      <c r="B862" s="53"/>
      <c r="C862" s="53"/>
      <c r="D862" s="53"/>
    </row>
    <row r="863" spans="2:4" ht="15.75" customHeight="1">
      <c r="B863" s="53"/>
      <c r="C863" s="53"/>
      <c r="D863" s="53"/>
    </row>
    <row r="864" spans="2:4" ht="15.75" customHeight="1">
      <c r="B864" s="53"/>
      <c r="C864" s="53"/>
      <c r="D864" s="53"/>
    </row>
    <row r="865" spans="2:4" ht="15.75" customHeight="1">
      <c r="B865" s="53"/>
      <c r="C865" s="53"/>
      <c r="D865" s="53"/>
    </row>
    <row r="866" spans="2:4" ht="15.75" customHeight="1">
      <c r="B866" s="53"/>
      <c r="C866" s="53"/>
      <c r="D866" s="53"/>
    </row>
    <row r="867" spans="2:4" ht="15.75" customHeight="1">
      <c r="B867" s="53"/>
      <c r="C867" s="53"/>
      <c r="D867" s="53"/>
    </row>
    <row r="868" spans="2:4" ht="15.75" customHeight="1">
      <c r="B868" s="53"/>
      <c r="C868" s="53"/>
      <c r="D868" s="53"/>
    </row>
    <row r="869" spans="2:4" ht="15.75" customHeight="1">
      <c r="B869" s="53"/>
      <c r="C869" s="53"/>
      <c r="D869" s="53"/>
    </row>
    <row r="870" spans="2:4" ht="15.75" customHeight="1">
      <c r="B870" s="53"/>
      <c r="C870" s="53"/>
      <c r="D870" s="53"/>
    </row>
    <row r="871" spans="2:4" ht="15.75" customHeight="1">
      <c r="B871" s="53"/>
      <c r="C871" s="53"/>
      <c r="D871" s="53"/>
    </row>
    <row r="872" spans="2:4" ht="15.75" customHeight="1">
      <c r="B872" s="53"/>
      <c r="C872" s="53"/>
      <c r="D872" s="53"/>
    </row>
    <row r="873" spans="2:4" ht="15.75" customHeight="1">
      <c r="B873" s="53"/>
      <c r="C873" s="53"/>
      <c r="D873" s="53"/>
    </row>
    <row r="874" spans="2:4" ht="15.75" customHeight="1">
      <c r="B874" s="53"/>
      <c r="C874" s="53"/>
      <c r="D874" s="53"/>
    </row>
    <row r="875" spans="2:4" ht="15.75" customHeight="1">
      <c r="B875" s="53"/>
      <c r="C875" s="53"/>
      <c r="D875" s="53"/>
    </row>
    <row r="876" spans="2:4" ht="15.75" customHeight="1">
      <c r="B876" s="53"/>
      <c r="C876" s="53"/>
      <c r="D876" s="53"/>
    </row>
    <row r="877" spans="2:4" ht="15.75" customHeight="1">
      <c r="B877" s="53"/>
      <c r="C877" s="53"/>
      <c r="D877" s="53"/>
    </row>
    <row r="878" spans="2:4" ht="15.75" customHeight="1">
      <c r="B878" s="53"/>
      <c r="C878" s="53"/>
      <c r="D878" s="53"/>
    </row>
    <row r="879" spans="2:4" ht="15.75" customHeight="1">
      <c r="B879" s="53"/>
      <c r="C879" s="53"/>
      <c r="D879" s="53"/>
    </row>
    <row r="880" spans="2:4" ht="15.75" customHeight="1">
      <c r="B880" s="53"/>
      <c r="C880" s="53"/>
      <c r="D880" s="53"/>
    </row>
    <row r="881" spans="2:4" ht="15.75" customHeight="1">
      <c r="B881" s="53"/>
      <c r="C881" s="53"/>
      <c r="D881" s="53"/>
    </row>
    <row r="882" spans="2:4" ht="15.75" customHeight="1">
      <c r="B882" s="53"/>
      <c r="C882" s="53"/>
      <c r="D882" s="53"/>
    </row>
    <row r="883" spans="2:4" ht="15.75" customHeight="1">
      <c r="B883" s="53"/>
      <c r="C883" s="53"/>
      <c r="D883" s="53"/>
    </row>
    <row r="884" spans="2:4" ht="15.75" customHeight="1">
      <c r="B884" s="53"/>
      <c r="C884" s="53"/>
      <c r="D884" s="53"/>
    </row>
    <row r="885" spans="2:4" ht="15.75" customHeight="1">
      <c r="B885" s="53"/>
      <c r="C885" s="53"/>
      <c r="D885" s="53"/>
    </row>
    <row r="886" spans="2:4" ht="15.75" customHeight="1">
      <c r="B886" s="53"/>
      <c r="C886" s="53"/>
      <c r="D886" s="53"/>
    </row>
    <row r="887" spans="2:4" ht="15.75" customHeight="1">
      <c r="B887" s="53"/>
      <c r="C887" s="53"/>
      <c r="D887" s="53"/>
    </row>
    <row r="888" spans="2:4" ht="15.75" customHeight="1">
      <c r="B888" s="53"/>
      <c r="C888" s="53"/>
      <c r="D888" s="53"/>
    </row>
    <row r="889" spans="2:4" ht="15.75" customHeight="1">
      <c r="B889" s="53"/>
      <c r="C889" s="53"/>
      <c r="D889" s="53"/>
    </row>
    <row r="890" spans="2:4" ht="15.75" customHeight="1">
      <c r="B890" s="53"/>
      <c r="C890" s="53"/>
      <c r="D890" s="53"/>
    </row>
    <row r="891" spans="2:4" ht="15.75" customHeight="1">
      <c r="B891" s="53"/>
      <c r="C891" s="53"/>
      <c r="D891" s="53"/>
    </row>
    <row r="892" spans="2:4" ht="15.75" customHeight="1">
      <c r="B892" s="53"/>
      <c r="C892" s="53"/>
      <c r="D892" s="53"/>
    </row>
    <row r="893" spans="2:4" ht="15.75" customHeight="1">
      <c r="B893" s="53"/>
      <c r="C893" s="53"/>
      <c r="D893" s="53"/>
    </row>
    <row r="894" spans="2:4" ht="15.75" customHeight="1">
      <c r="B894" s="53"/>
      <c r="C894" s="53"/>
      <c r="D894" s="53"/>
    </row>
    <row r="895" spans="2:4" ht="15.75" customHeight="1">
      <c r="B895" s="53"/>
      <c r="C895" s="53"/>
      <c r="D895" s="53"/>
    </row>
    <row r="896" spans="2:4" ht="15.75" customHeight="1">
      <c r="B896" s="53"/>
      <c r="C896" s="53"/>
      <c r="D896" s="53"/>
    </row>
    <row r="897" spans="2:4" ht="15.75" customHeight="1">
      <c r="B897" s="53"/>
      <c r="C897" s="53"/>
      <c r="D897" s="53"/>
    </row>
    <row r="898" spans="2:4" ht="15.75" customHeight="1">
      <c r="B898" s="53"/>
      <c r="C898" s="53"/>
      <c r="D898" s="53"/>
    </row>
    <row r="899" spans="2:4" ht="15.75" customHeight="1">
      <c r="B899" s="53"/>
      <c r="C899" s="53"/>
      <c r="D899" s="53"/>
    </row>
    <row r="900" spans="2:4" ht="15.75" customHeight="1">
      <c r="B900" s="53"/>
      <c r="C900" s="53"/>
      <c r="D900" s="53"/>
    </row>
    <row r="901" spans="2:4" ht="15.75" customHeight="1">
      <c r="B901" s="53"/>
      <c r="C901" s="53"/>
      <c r="D901" s="53"/>
    </row>
    <row r="902" spans="2:4" ht="15.75" customHeight="1">
      <c r="B902" s="53"/>
      <c r="C902" s="53"/>
      <c r="D902" s="53"/>
    </row>
    <row r="903" spans="2:4" ht="15.75" customHeight="1">
      <c r="B903" s="53"/>
      <c r="C903" s="53"/>
      <c r="D903" s="53"/>
    </row>
    <row r="904" spans="2:4" ht="15.75" customHeight="1">
      <c r="B904" s="53"/>
      <c r="C904" s="53"/>
      <c r="D904" s="53"/>
    </row>
    <row r="905" spans="2:4" ht="15.75" customHeight="1">
      <c r="B905" s="53"/>
      <c r="C905" s="53"/>
      <c r="D905" s="53"/>
    </row>
    <row r="906" spans="2:4" ht="15.75" customHeight="1">
      <c r="B906" s="53"/>
      <c r="C906" s="53"/>
      <c r="D906" s="53"/>
    </row>
    <row r="907" spans="2:4" ht="15.75" customHeight="1">
      <c r="B907" s="53"/>
      <c r="C907" s="53"/>
      <c r="D907" s="53"/>
    </row>
    <row r="908" spans="2:4" ht="15.75" customHeight="1">
      <c r="B908" s="53"/>
      <c r="C908" s="53"/>
      <c r="D908" s="53"/>
    </row>
    <row r="909" spans="2:4" ht="15.75" customHeight="1">
      <c r="B909" s="53"/>
      <c r="C909" s="53"/>
      <c r="D909" s="53"/>
    </row>
    <row r="910" spans="2:4" ht="15.75" customHeight="1">
      <c r="B910" s="53"/>
      <c r="C910" s="53"/>
      <c r="D910" s="53"/>
    </row>
    <row r="911" spans="2:4" ht="15.75" customHeight="1">
      <c r="B911" s="53"/>
      <c r="C911" s="53"/>
      <c r="D911" s="53"/>
    </row>
    <row r="912" spans="2:4" ht="15.75" customHeight="1">
      <c r="B912" s="53"/>
      <c r="C912" s="53"/>
      <c r="D912" s="53"/>
    </row>
    <row r="913" spans="2:4" ht="15.75" customHeight="1">
      <c r="B913" s="53"/>
      <c r="C913" s="53"/>
      <c r="D913" s="53"/>
    </row>
    <row r="914" spans="2:4" ht="15.75" customHeight="1">
      <c r="B914" s="53"/>
      <c r="C914" s="53"/>
      <c r="D914" s="53"/>
    </row>
    <row r="915" spans="2:4" ht="15.75" customHeight="1">
      <c r="B915" s="53"/>
      <c r="C915" s="53"/>
      <c r="D915" s="53"/>
    </row>
    <row r="916" spans="2:4" ht="15.75" customHeight="1">
      <c r="B916" s="53"/>
      <c r="C916" s="53"/>
      <c r="D916" s="53"/>
    </row>
    <row r="917" spans="2:4" ht="15.75" customHeight="1">
      <c r="B917" s="53"/>
      <c r="C917" s="53"/>
      <c r="D917" s="53"/>
    </row>
    <row r="918" spans="2:4" ht="15.75" customHeight="1">
      <c r="B918" s="53"/>
      <c r="C918" s="53"/>
      <c r="D918" s="53"/>
    </row>
    <row r="919" spans="2:4" ht="15.75" customHeight="1">
      <c r="B919" s="53"/>
      <c r="C919" s="53"/>
      <c r="D919" s="53"/>
    </row>
    <row r="920" spans="2:4" ht="15.75" customHeight="1">
      <c r="B920" s="53"/>
      <c r="C920" s="53"/>
      <c r="D920" s="53"/>
    </row>
    <row r="921" spans="2:4" ht="15.75" customHeight="1">
      <c r="B921" s="53"/>
      <c r="C921" s="53"/>
      <c r="D921" s="53"/>
    </row>
    <row r="922" spans="2:4" ht="15.75" customHeight="1">
      <c r="B922" s="53"/>
      <c r="C922" s="53"/>
      <c r="D922" s="53"/>
    </row>
    <row r="923" spans="2:4" ht="15.75" customHeight="1">
      <c r="B923" s="53"/>
      <c r="C923" s="53"/>
      <c r="D923" s="53"/>
    </row>
    <row r="924" spans="2:4" ht="15.75" customHeight="1">
      <c r="B924" s="53"/>
      <c r="C924" s="53"/>
      <c r="D924" s="53"/>
    </row>
    <row r="925" spans="2:4" ht="15.75" customHeight="1">
      <c r="B925" s="53"/>
      <c r="C925" s="53"/>
      <c r="D925" s="53"/>
    </row>
    <row r="926" spans="2:4" ht="15.75" customHeight="1">
      <c r="B926" s="53"/>
      <c r="C926" s="53"/>
      <c r="D926" s="53"/>
    </row>
    <row r="927" spans="2:4" ht="15.75" customHeight="1">
      <c r="B927" s="53"/>
      <c r="C927" s="53"/>
      <c r="D927" s="53"/>
    </row>
    <row r="928" spans="2:4" ht="15.75" customHeight="1">
      <c r="B928" s="53"/>
      <c r="C928" s="53"/>
      <c r="D928" s="53"/>
    </row>
    <row r="929" spans="2:4" ht="15.75" customHeight="1">
      <c r="B929" s="53"/>
      <c r="C929" s="53"/>
      <c r="D929" s="53"/>
    </row>
    <row r="930" spans="2:4" ht="15.75" customHeight="1">
      <c r="B930" s="53"/>
      <c r="C930" s="53"/>
      <c r="D930" s="53"/>
    </row>
    <row r="931" spans="2:4" ht="15.75" customHeight="1">
      <c r="B931" s="53"/>
      <c r="C931" s="53"/>
      <c r="D931" s="53"/>
    </row>
    <row r="932" spans="2:4" ht="15.75" customHeight="1">
      <c r="B932" s="53"/>
      <c r="C932" s="53"/>
      <c r="D932" s="53"/>
    </row>
    <row r="933" spans="2:4" ht="15.75" customHeight="1">
      <c r="B933" s="53"/>
      <c r="C933" s="53"/>
      <c r="D933" s="53"/>
    </row>
    <row r="934" spans="2:4" ht="15.75" customHeight="1">
      <c r="B934" s="53"/>
      <c r="C934" s="53"/>
      <c r="D934" s="53"/>
    </row>
    <row r="935" spans="2:4" ht="15.75" customHeight="1">
      <c r="B935" s="53"/>
      <c r="C935" s="53"/>
      <c r="D935" s="53"/>
    </row>
    <row r="936" spans="2:4" ht="15.75" customHeight="1">
      <c r="B936" s="53"/>
      <c r="C936" s="53"/>
      <c r="D936" s="53"/>
    </row>
    <row r="937" spans="2:4" ht="15.75" customHeight="1">
      <c r="B937" s="53"/>
      <c r="C937" s="53"/>
      <c r="D937" s="53"/>
    </row>
    <row r="938" spans="2:4" ht="15.75" customHeight="1">
      <c r="B938" s="53"/>
      <c r="C938" s="53"/>
      <c r="D938" s="53"/>
    </row>
    <row r="939" spans="2:4" ht="15.75" customHeight="1">
      <c r="B939" s="53"/>
      <c r="C939" s="53"/>
      <c r="D939" s="53"/>
    </row>
    <row r="940" spans="2:4" ht="15.75" customHeight="1">
      <c r="B940" s="53"/>
      <c r="C940" s="53"/>
      <c r="D940" s="53"/>
    </row>
    <row r="941" spans="2:4" ht="15.75" customHeight="1">
      <c r="B941" s="53"/>
      <c r="C941" s="53"/>
      <c r="D941" s="53"/>
    </row>
    <row r="942" spans="2:4" ht="15.75" customHeight="1">
      <c r="B942" s="53"/>
      <c r="C942" s="53"/>
      <c r="D942" s="53"/>
    </row>
    <row r="943" spans="2:4" ht="15.75" customHeight="1">
      <c r="B943" s="53"/>
      <c r="C943" s="53"/>
      <c r="D943" s="53"/>
    </row>
    <row r="944" spans="2:4" ht="15.75" customHeight="1">
      <c r="B944" s="53"/>
      <c r="C944" s="53"/>
      <c r="D944" s="53"/>
    </row>
    <row r="945" spans="2:4" ht="15.75" customHeight="1">
      <c r="B945" s="53"/>
      <c r="C945" s="53"/>
      <c r="D945" s="53"/>
    </row>
    <row r="946" spans="2:4" ht="15.75" customHeight="1">
      <c r="B946" s="53"/>
      <c r="C946" s="53"/>
      <c r="D946" s="53"/>
    </row>
    <row r="947" spans="2:4" ht="15.75" customHeight="1">
      <c r="B947" s="53"/>
      <c r="C947" s="53"/>
      <c r="D947" s="53"/>
    </row>
    <row r="948" spans="2:4" ht="15.75" customHeight="1">
      <c r="B948" s="53"/>
      <c r="C948" s="53"/>
      <c r="D948" s="53"/>
    </row>
    <row r="949" spans="2:4" ht="15.75" customHeight="1">
      <c r="B949" s="53"/>
      <c r="C949" s="53"/>
      <c r="D949" s="53"/>
    </row>
    <row r="950" spans="2:4" ht="15.75" customHeight="1">
      <c r="B950" s="53"/>
      <c r="C950" s="53"/>
      <c r="D950" s="53"/>
    </row>
    <row r="951" spans="2:4" ht="15.75" customHeight="1">
      <c r="B951" s="53"/>
      <c r="C951" s="53"/>
      <c r="D951" s="53"/>
    </row>
    <row r="952" spans="2:4" ht="15.75" customHeight="1">
      <c r="B952" s="53"/>
      <c r="C952" s="53"/>
      <c r="D952" s="53"/>
    </row>
    <row r="953" spans="2:4" ht="15.75" customHeight="1">
      <c r="B953" s="53"/>
      <c r="C953" s="53"/>
      <c r="D953" s="53"/>
    </row>
    <row r="954" spans="2:4" ht="15.75" customHeight="1">
      <c r="B954" s="53"/>
      <c r="C954" s="53"/>
      <c r="D954" s="53"/>
    </row>
    <row r="955" spans="2:4" ht="15.75" customHeight="1">
      <c r="B955" s="53"/>
      <c r="C955" s="53"/>
      <c r="D955" s="53"/>
    </row>
    <row r="956" spans="2:4" ht="15.75" customHeight="1">
      <c r="B956" s="53"/>
      <c r="C956" s="53"/>
      <c r="D956" s="53"/>
    </row>
    <row r="957" spans="2:4" ht="15.75" customHeight="1">
      <c r="B957" s="53"/>
      <c r="C957" s="53"/>
      <c r="D957" s="53"/>
    </row>
    <row r="958" spans="2:4" ht="15.75" customHeight="1">
      <c r="B958" s="53"/>
      <c r="C958" s="53"/>
      <c r="D958" s="53"/>
    </row>
    <row r="959" spans="2:4" ht="15.75" customHeight="1">
      <c r="B959" s="53"/>
      <c r="C959" s="53"/>
      <c r="D959" s="53"/>
    </row>
    <row r="960" spans="2:4" ht="15.75" customHeight="1">
      <c r="B960" s="53"/>
      <c r="C960" s="53"/>
      <c r="D960" s="53"/>
    </row>
    <row r="961" spans="2:4" ht="15.75" customHeight="1">
      <c r="B961" s="53"/>
      <c r="C961" s="53"/>
      <c r="D961" s="53"/>
    </row>
    <row r="962" spans="2:4" ht="15.75" customHeight="1">
      <c r="B962" s="53"/>
      <c r="C962" s="53"/>
      <c r="D962" s="53"/>
    </row>
    <row r="963" spans="2:4" ht="15.75" customHeight="1">
      <c r="B963" s="53"/>
      <c r="C963" s="53"/>
      <c r="D963" s="53"/>
    </row>
    <row r="964" spans="2:4" ht="15.75" customHeight="1">
      <c r="B964" s="53"/>
      <c r="C964" s="53"/>
      <c r="D964" s="53"/>
    </row>
    <row r="965" spans="2:4" ht="15.75" customHeight="1">
      <c r="B965" s="53"/>
      <c r="C965" s="53"/>
      <c r="D965" s="53"/>
    </row>
    <row r="966" spans="2:4" ht="15.75" customHeight="1">
      <c r="B966" s="53"/>
      <c r="C966" s="53"/>
      <c r="D966" s="53"/>
    </row>
    <row r="967" spans="2:4" ht="15.75" customHeight="1">
      <c r="B967" s="53"/>
      <c r="C967" s="53"/>
      <c r="D967" s="53"/>
    </row>
    <row r="968" spans="2:4" ht="15.75" customHeight="1">
      <c r="B968" s="53"/>
      <c r="C968" s="53"/>
      <c r="D968" s="53"/>
    </row>
    <row r="969" spans="2:4" ht="15.75" customHeight="1">
      <c r="B969" s="53"/>
      <c r="C969" s="53"/>
      <c r="D969" s="53"/>
    </row>
    <row r="970" spans="2:4" ht="15.75" customHeight="1">
      <c r="B970" s="53"/>
      <c r="C970" s="53"/>
      <c r="D970" s="53"/>
    </row>
    <row r="971" spans="2:4" ht="15.75" customHeight="1">
      <c r="B971" s="53"/>
      <c r="C971" s="53"/>
      <c r="D971" s="53"/>
    </row>
    <row r="972" spans="2:4" ht="15.75" customHeight="1">
      <c r="B972" s="53"/>
      <c r="C972" s="53"/>
      <c r="D972" s="53"/>
    </row>
    <row r="973" spans="2:4" ht="15.75" customHeight="1">
      <c r="B973" s="53"/>
      <c r="C973" s="53"/>
      <c r="D973" s="53"/>
    </row>
    <row r="974" spans="2:4" ht="15.75" customHeight="1">
      <c r="B974" s="53"/>
      <c r="C974" s="53"/>
      <c r="D974" s="53"/>
    </row>
    <row r="975" spans="2:4" ht="15.75" customHeight="1">
      <c r="B975" s="53"/>
      <c r="C975" s="53"/>
      <c r="D975" s="53"/>
    </row>
    <row r="976" spans="2:4" ht="15.75" customHeight="1">
      <c r="B976" s="53"/>
      <c r="C976" s="53"/>
      <c r="D976" s="53"/>
    </row>
    <row r="977" spans="2:4" ht="15.75" customHeight="1">
      <c r="B977" s="53"/>
      <c r="C977" s="53"/>
      <c r="D977" s="53"/>
    </row>
    <row r="978" spans="2:4" ht="15.75" customHeight="1">
      <c r="B978" s="53"/>
      <c r="C978" s="53"/>
      <c r="D978" s="53"/>
    </row>
    <row r="979" spans="2:4" ht="15.75" customHeight="1">
      <c r="B979" s="53"/>
      <c r="C979" s="53"/>
      <c r="D979" s="53"/>
    </row>
    <row r="980" spans="2:4" ht="15.75" customHeight="1">
      <c r="B980" s="53"/>
      <c r="C980" s="53"/>
      <c r="D980" s="53"/>
    </row>
    <row r="981" spans="2:4" ht="15.75" customHeight="1">
      <c r="B981" s="53"/>
      <c r="C981" s="53"/>
      <c r="D981" s="53"/>
    </row>
    <row r="982" spans="2:4" ht="15.75" customHeight="1">
      <c r="B982" s="53"/>
      <c r="C982" s="53"/>
      <c r="D982" s="53"/>
    </row>
    <row r="983" spans="2:4" ht="15.75" customHeight="1">
      <c r="B983" s="53"/>
      <c r="C983" s="53"/>
      <c r="D983" s="53"/>
    </row>
    <row r="984" spans="2:4" ht="15.75" customHeight="1">
      <c r="B984" s="53"/>
      <c r="C984" s="53"/>
      <c r="D984" s="53"/>
    </row>
    <row r="985" spans="2:4" ht="15.75" customHeight="1">
      <c r="B985" s="53"/>
      <c r="C985" s="53"/>
      <c r="D985" s="53"/>
    </row>
    <row r="986" spans="2:4" ht="15.75" customHeight="1">
      <c r="B986" s="53"/>
      <c r="C986" s="53"/>
      <c r="D986" s="53"/>
    </row>
    <row r="987" spans="2:4" ht="15.75" customHeight="1">
      <c r="B987" s="53"/>
      <c r="C987" s="53"/>
      <c r="D987" s="53"/>
    </row>
    <row r="988" spans="2:4" ht="15.75" customHeight="1">
      <c r="B988" s="53"/>
      <c r="C988" s="53"/>
      <c r="D988" s="53"/>
    </row>
    <row r="989" spans="2:4" ht="15.75" customHeight="1">
      <c r="B989" s="53"/>
      <c r="C989" s="53"/>
      <c r="D989" s="53"/>
    </row>
    <row r="990" spans="2:4" ht="15.75" customHeight="1">
      <c r="B990" s="53"/>
      <c r="C990" s="53"/>
      <c r="D990" s="53"/>
    </row>
    <row r="991" spans="2:4" ht="15.75" customHeight="1">
      <c r="B991" s="53"/>
      <c r="C991" s="53"/>
      <c r="D991" s="53"/>
    </row>
    <row r="992" spans="2:4" ht="15.75" customHeight="1">
      <c r="B992" s="53"/>
      <c r="C992" s="53"/>
      <c r="D992" s="53"/>
    </row>
    <row r="993" spans="2:4" ht="15.75" customHeight="1">
      <c r="B993" s="53"/>
      <c r="C993" s="53"/>
      <c r="D993" s="53"/>
    </row>
    <row r="994" spans="2:4" ht="15.75" customHeight="1">
      <c r="B994" s="53"/>
      <c r="C994" s="53"/>
      <c r="D994" s="53"/>
    </row>
    <row r="995" spans="2:4" ht="15.75" customHeight="1">
      <c r="B995" s="53"/>
      <c r="C995" s="53"/>
      <c r="D995" s="53"/>
    </row>
    <row r="996" spans="2:4" ht="15.75" customHeight="1">
      <c r="B996" s="53"/>
      <c r="C996" s="53"/>
      <c r="D996" s="53"/>
    </row>
    <row r="997" spans="2:4" ht="15.75" customHeight="1">
      <c r="B997" s="53"/>
      <c r="C997" s="53"/>
      <c r="D997" s="53"/>
    </row>
    <row r="998" spans="2:4" ht="15.75" customHeight="1">
      <c r="B998" s="53"/>
      <c r="C998" s="53"/>
      <c r="D998" s="53"/>
    </row>
    <row r="999" spans="2:4" ht="15.75" customHeight="1">
      <c r="B999" s="53"/>
      <c r="C999" s="53"/>
      <c r="D999" s="53"/>
    </row>
    <row r="1000" spans="2:4" ht="15.75" customHeight="1">
      <c r="B1000" s="53"/>
      <c r="C1000" s="53"/>
      <c r="D1000" s="53"/>
    </row>
  </sheetData>
  <mergeCells count="1">
    <mergeCell ref="B2:D2"/>
  </mergeCells>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00"/>
  <sheetViews>
    <sheetView workbookViewId="0"/>
  </sheetViews>
  <sheetFormatPr baseColWidth="10" defaultColWidth="14.42578125" defaultRowHeight="15" customHeight="1"/>
  <cols>
    <col min="1" max="2" width="11.5703125" customWidth="1"/>
    <col min="3" max="3" width="16.42578125" customWidth="1"/>
    <col min="4" max="14" width="11.5703125" customWidth="1"/>
    <col min="15" max="15" width="32.28515625" customWidth="1"/>
    <col min="16" max="16" width="38.28515625" customWidth="1"/>
    <col min="17" max="26" width="11.5703125" customWidth="1"/>
  </cols>
  <sheetData>
    <row r="1" spans="2:17">
      <c r="B1" s="1"/>
    </row>
    <row r="2" spans="2:17">
      <c r="B2" s="412" t="s">
        <v>0</v>
      </c>
      <c r="C2" s="413"/>
      <c r="D2" s="417" t="s">
        <v>96</v>
      </c>
      <c r="E2" s="413"/>
      <c r="F2" s="413"/>
      <c r="G2" s="413"/>
      <c r="H2" s="413"/>
      <c r="I2" s="413"/>
      <c r="J2" s="413"/>
      <c r="K2" s="413"/>
      <c r="L2" s="413"/>
      <c r="M2" s="413"/>
      <c r="N2" s="418"/>
      <c r="O2" s="412" t="s">
        <v>97</v>
      </c>
      <c r="P2" s="422"/>
    </row>
    <row r="3" spans="2:17">
      <c r="B3" s="414"/>
      <c r="C3" s="378"/>
      <c r="D3" s="384"/>
      <c r="E3" s="378"/>
      <c r="F3" s="378"/>
      <c r="G3" s="378"/>
      <c r="H3" s="378"/>
      <c r="I3" s="378"/>
      <c r="J3" s="378"/>
      <c r="K3" s="378"/>
      <c r="L3" s="378"/>
      <c r="M3" s="378"/>
      <c r="N3" s="419"/>
      <c r="O3" s="414"/>
      <c r="P3" s="423"/>
    </row>
    <row r="4" spans="2:17">
      <c r="B4" s="414"/>
      <c r="C4" s="378"/>
      <c r="D4" s="384"/>
      <c r="E4" s="378"/>
      <c r="F4" s="378"/>
      <c r="G4" s="378"/>
      <c r="H4" s="378"/>
      <c r="I4" s="378"/>
      <c r="J4" s="378"/>
      <c r="K4" s="378"/>
      <c r="L4" s="378"/>
      <c r="M4" s="378"/>
      <c r="N4" s="419"/>
      <c r="O4" s="414"/>
      <c r="P4" s="423"/>
    </row>
    <row r="5" spans="2:17">
      <c r="B5" s="414"/>
      <c r="C5" s="378"/>
      <c r="D5" s="420"/>
      <c r="E5" s="421"/>
      <c r="F5" s="421"/>
      <c r="G5" s="421"/>
      <c r="H5" s="421"/>
      <c r="I5" s="421"/>
      <c r="J5" s="421"/>
      <c r="K5" s="421"/>
      <c r="L5" s="421"/>
      <c r="M5" s="421"/>
      <c r="N5" s="330"/>
      <c r="O5" s="414"/>
      <c r="P5" s="423"/>
    </row>
    <row r="6" spans="2:17">
      <c r="B6" s="414"/>
      <c r="C6" s="378"/>
      <c r="D6" s="425" t="str">
        <f>PORTADA!D10</f>
        <v>El Instituto para la Investigación Educativa y el Desarrollo Pedagógico,  IDEP</v>
      </c>
      <c r="E6" s="413"/>
      <c r="F6" s="413"/>
      <c r="G6" s="413"/>
      <c r="H6" s="413"/>
      <c r="I6" s="413"/>
      <c r="J6" s="413"/>
      <c r="K6" s="413"/>
      <c r="L6" s="413"/>
      <c r="M6" s="413"/>
      <c r="N6" s="413"/>
      <c r="O6" s="414"/>
      <c r="P6" s="423"/>
      <c r="Q6" s="54"/>
    </row>
    <row r="7" spans="2:17">
      <c r="B7" s="414"/>
      <c r="C7" s="378"/>
      <c r="D7" s="414"/>
      <c r="E7" s="378"/>
      <c r="F7" s="378"/>
      <c r="G7" s="378"/>
      <c r="H7" s="378"/>
      <c r="I7" s="378"/>
      <c r="J7" s="378"/>
      <c r="K7" s="378"/>
      <c r="L7" s="378"/>
      <c r="M7" s="378"/>
      <c r="N7" s="378"/>
      <c r="O7" s="414"/>
      <c r="P7" s="423"/>
      <c r="Q7" s="54"/>
    </row>
    <row r="8" spans="2:17">
      <c r="B8" s="414"/>
      <c r="C8" s="378"/>
      <c r="D8" s="414"/>
      <c r="E8" s="378"/>
      <c r="F8" s="378"/>
      <c r="G8" s="378"/>
      <c r="H8" s="378"/>
      <c r="I8" s="378"/>
      <c r="J8" s="378"/>
      <c r="K8" s="378"/>
      <c r="L8" s="378"/>
      <c r="M8" s="378"/>
      <c r="N8" s="378"/>
      <c r="O8" s="414"/>
      <c r="P8" s="423"/>
      <c r="Q8" s="54"/>
    </row>
    <row r="9" spans="2:17">
      <c r="B9" s="415"/>
      <c r="C9" s="416"/>
      <c r="D9" s="415"/>
      <c r="E9" s="416"/>
      <c r="F9" s="416"/>
      <c r="G9" s="416"/>
      <c r="H9" s="416"/>
      <c r="I9" s="416"/>
      <c r="J9" s="416"/>
      <c r="K9" s="416"/>
      <c r="L9" s="416"/>
      <c r="M9" s="416"/>
      <c r="N9" s="416"/>
      <c r="O9" s="415"/>
      <c r="P9" s="424"/>
      <c r="Q9" s="54"/>
    </row>
    <row r="10" spans="2:17">
      <c r="P10" s="54"/>
      <c r="Q10" s="54"/>
    </row>
    <row r="11" spans="2:17" ht="14.25" customHeight="1">
      <c r="B11" s="426" t="s">
        <v>98</v>
      </c>
      <c r="C11" s="427"/>
      <c r="D11" s="427"/>
      <c r="E11" s="427"/>
      <c r="F11" s="427"/>
      <c r="G11" s="427"/>
      <c r="H11" s="427"/>
      <c r="I11" s="427"/>
      <c r="J11" s="427"/>
      <c r="K11" s="427"/>
      <c r="L11" s="427"/>
      <c r="M11" s="427"/>
      <c r="N11" s="427"/>
      <c r="O11" s="427"/>
      <c r="P11" s="336"/>
      <c r="Q11" s="54"/>
    </row>
    <row r="12" spans="2:17">
      <c r="B12" s="428" t="s">
        <v>99</v>
      </c>
      <c r="C12" s="343"/>
      <c r="D12" s="429" t="s">
        <v>100</v>
      </c>
      <c r="E12" s="345"/>
      <c r="F12" s="345"/>
      <c r="G12" s="345"/>
      <c r="H12" s="345"/>
      <c r="I12" s="345"/>
      <c r="J12" s="345"/>
      <c r="K12" s="345"/>
      <c r="L12" s="345"/>
      <c r="M12" s="345"/>
      <c r="N12" s="345"/>
      <c r="O12" s="345"/>
      <c r="P12" s="343"/>
      <c r="Q12" s="54"/>
    </row>
    <row r="13" spans="2:17" ht="56.25" customHeight="1">
      <c r="B13" s="428" t="s">
        <v>101</v>
      </c>
      <c r="C13" s="343"/>
      <c r="D13" s="410" t="s">
        <v>102</v>
      </c>
      <c r="E13" s="345"/>
      <c r="F13" s="345"/>
      <c r="G13" s="345"/>
      <c r="H13" s="345"/>
      <c r="I13" s="345"/>
      <c r="J13" s="345"/>
      <c r="K13" s="345"/>
      <c r="L13" s="345"/>
      <c r="M13" s="345"/>
      <c r="N13" s="345"/>
      <c r="O13" s="345"/>
      <c r="P13" s="343"/>
    </row>
    <row r="14" spans="2:17" ht="105.75" customHeight="1">
      <c r="B14" s="428" t="s">
        <v>103</v>
      </c>
      <c r="C14" s="343"/>
      <c r="D14" s="410" t="s">
        <v>104</v>
      </c>
      <c r="E14" s="345"/>
      <c r="F14" s="345"/>
      <c r="G14" s="345"/>
      <c r="H14" s="345"/>
      <c r="I14" s="345"/>
      <c r="J14" s="345"/>
      <c r="K14" s="345"/>
      <c r="L14" s="345"/>
      <c r="M14" s="345"/>
      <c r="N14" s="345"/>
      <c r="O14" s="345"/>
      <c r="P14" s="343"/>
    </row>
    <row r="15" spans="2:17">
      <c r="B15" s="428" t="s">
        <v>105</v>
      </c>
      <c r="C15" s="343"/>
      <c r="D15" s="430" t="s">
        <v>106</v>
      </c>
      <c r="E15" s="345"/>
      <c r="F15" s="345"/>
      <c r="G15" s="345"/>
      <c r="H15" s="345"/>
      <c r="I15" s="345"/>
      <c r="J15" s="345"/>
      <c r="K15" s="345"/>
      <c r="L15" s="345"/>
      <c r="M15" s="345"/>
      <c r="N15" s="345"/>
      <c r="O15" s="345"/>
      <c r="P15" s="343"/>
    </row>
    <row r="16" spans="2:17">
      <c r="B16" s="428" t="s">
        <v>107</v>
      </c>
      <c r="C16" s="343"/>
      <c r="D16" s="430" t="s">
        <v>108</v>
      </c>
      <c r="E16" s="345"/>
      <c r="F16" s="345"/>
      <c r="G16" s="345"/>
      <c r="H16" s="345"/>
      <c r="I16" s="345"/>
      <c r="J16" s="345"/>
      <c r="K16" s="345"/>
      <c r="L16" s="345"/>
      <c r="M16" s="345"/>
      <c r="N16" s="345"/>
      <c r="O16" s="345"/>
      <c r="P16" s="343"/>
    </row>
    <row r="17" spans="1:17">
      <c r="A17" s="2"/>
      <c r="B17" s="55"/>
      <c r="C17" s="55"/>
      <c r="D17" s="56"/>
      <c r="E17" s="56"/>
      <c r="F17" s="56"/>
      <c r="G17" s="56"/>
      <c r="H17" s="56"/>
      <c r="I17" s="56"/>
      <c r="J17" s="56"/>
      <c r="K17" s="56"/>
      <c r="L17" s="56"/>
      <c r="M17" s="56"/>
      <c r="N17" s="56"/>
      <c r="O17" s="2"/>
      <c r="P17" s="2"/>
      <c r="Q17" s="2"/>
    </row>
    <row r="18" spans="1:17">
      <c r="B18" s="426" t="s">
        <v>109</v>
      </c>
      <c r="C18" s="427"/>
      <c r="D18" s="427"/>
      <c r="E18" s="427"/>
      <c r="F18" s="427"/>
      <c r="G18" s="427"/>
      <c r="H18" s="427"/>
      <c r="I18" s="427"/>
      <c r="J18" s="427"/>
      <c r="K18" s="427"/>
      <c r="L18" s="427"/>
      <c r="M18" s="427"/>
      <c r="N18" s="427"/>
      <c r="O18" s="427"/>
      <c r="P18" s="336"/>
    </row>
    <row r="19" spans="1:17">
      <c r="A19" s="57"/>
      <c r="B19" s="431" t="s">
        <v>110</v>
      </c>
      <c r="C19" s="345"/>
      <c r="D19" s="345"/>
      <c r="E19" s="345"/>
      <c r="F19" s="343"/>
      <c r="G19" s="410" t="s">
        <v>111</v>
      </c>
      <c r="H19" s="345"/>
      <c r="I19" s="345"/>
      <c r="J19" s="345"/>
      <c r="K19" s="345"/>
      <c r="L19" s="345"/>
      <c r="M19" s="345"/>
      <c r="N19" s="345"/>
      <c r="O19" s="345"/>
      <c r="P19" s="343"/>
      <c r="Q19" s="57"/>
    </row>
    <row r="20" spans="1:17" ht="18.75">
      <c r="A20" s="57"/>
      <c r="B20" s="431" t="s">
        <v>112</v>
      </c>
      <c r="C20" s="345"/>
      <c r="D20" s="345"/>
      <c r="E20" s="345"/>
      <c r="F20" s="343"/>
      <c r="G20" s="370" t="s">
        <v>93</v>
      </c>
      <c r="H20" s="345"/>
      <c r="I20" s="345"/>
      <c r="J20" s="345"/>
      <c r="K20" s="345"/>
      <c r="L20" s="345"/>
      <c r="M20" s="345"/>
      <c r="N20" s="345"/>
      <c r="O20" s="345"/>
      <c r="P20" s="343"/>
      <c r="Q20" s="57"/>
    </row>
    <row r="21" spans="1:17" ht="15.75" customHeight="1">
      <c r="A21" s="57"/>
      <c r="B21" s="431" t="s">
        <v>113</v>
      </c>
      <c r="C21" s="345"/>
      <c r="D21" s="345"/>
      <c r="E21" s="345"/>
      <c r="F21" s="343"/>
      <c r="G21" s="370" t="s">
        <v>114</v>
      </c>
      <c r="H21" s="345"/>
      <c r="I21" s="345"/>
      <c r="J21" s="345"/>
      <c r="K21" s="345"/>
      <c r="L21" s="345"/>
      <c r="M21" s="345"/>
      <c r="N21" s="345"/>
      <c r="O21" s="345"/>
      <c r="P21" s="343"/>
      <c r="Q21" s="57"/>
    </row>
    <row r="22" spans="1:17" ht="15.75" customHeight="1"/>
    <row r="23" spans="1:17" ht="15.75" customHeight="1">
      <c r="A23" s="57"/>
      <c r="B23" s="432" t="s">
        <v>115</v>
      </c>
      <c r="C23" s="433" t="s">
        <v>116</v>
      </c>
      <c r="D23" s="359"/>
      <c r="E23" s="359"/>
      <c r="F23" s="359"/>
      <c r="G23" s="359"/>
      <c r="H23" s="359"/>
      <c r="I23" s="359"/>
      <c r="J23" s="359"/>
      <c r="K23" s="359"/>
      <c r="L23" s="359"/>
      <c r="M23" s="359"/>
      <c r="N23" s="434"/>
      <c r="O23" s="435" t="s">
        <v>117</v>
      </c>
      <c r="P23" s="436" t="s">
        <v>118</v>
      </c>
      <c r="Q23" s="57"/>
    </row>
    <row r="24" spans="1:17" ht="15.75" customHeight="1">
      <c r="A24" s="57"/>
      <c r="B24" s="357"/>
      <c r="C24" s="428" t="s">
        <v>119</v>
      </c>
      <c r="D24" s="345"/>
      <c r="E24" s="345"/>
      <c r="F24" s="345"/>
      <c r="G24" s="345"/>
      <c r="H24" s="345"/>
      <c r="I24" s="345"/>
      <c r="J24" s="345"/>
      <c r="K24" s="345"/>
      <c r="L24" s="345"/>
      <c r="M24" s="345"/>
      <c r="N24" s="343"/>
      <c r="O24" s="376"/>
      <c r="P24" s="437"/>
      <c r="Q24" s="57"/>
    </row>
    <row r="25" spans="1:17" ht="15.75" customHeight="1">
      <c r="A25" s="53"/>
      <c r="B25" s="39">
        <v>1</v>
      </c>
      <c r="C25" s="438" t="s">
        <v>120</v>
      </c>
      <c r="D25" s="345"/>
      <c r="E25" s="345"/>
      <c r="F25" s="345"/>
      <c r="G25" s="345"/>
      <c r="H25" s="345"/>
      <c r="I25" s="345"/>
      <c r="J25" s="345"/>
      <c r="K25" s="345"/>
      <c r="L25" s="345"/>
      <c r="M25" s="345"/>
      <c r="N25" s="343"/>
      <c r="O25" s="39" t="s">
        <v>121</v>
      </c>
      <c r="P25" s="58" t="s">
        <v>122</v>
      </c>
      <c r="Q25" s="53"/>
    </row>
    <row r="26" spans="1:17" ht="15.75" customHeight="1">
      <c r="A26" s="53"/>
      <c r="B26" s="39">
        <v>2</v>
      </c>
      <c r="C26" s="406" t="s">
        <v>123</v>
      </c>
      <c r="D26" s="345"/>
      <c r="E26" s="345"/>
      <c r="F26" s="345"/>
      <c r="G26" s="345"/>
      <c r="H26" s="345"/>
      <c r="I26" s="345"/>
      <c r="J26" s="345"/>
      <c r="K26" s="345"/>
      <c r="L26" s="345"/>
      <c r="M26" s="345"/>
      <c r="N26" s="343"/>
      <c r="O26" s="39"/>
      <c r="P26" s="60"/>
      <c r="Q26" s="53"/>
    </row>
    <row r="27" spans="1:17" ht="15.75" customHeight="1">
      <c r="A27" s="53"/>
      <c r="B27" s="39">
        <v>3</v>
      </c>
      <c r="C27" s="406" t="s">
        <v>124</v>
      </c>
      <c r="D27" s="345"/>
      <c r="E27" s="345"/>
      <c r="F27" s="345"/>
      <c r="G27" s="345"/>
      <c r="H27" s="345"/>
      <c r="I27" s="345"/>
      <c r="J27" s="345"/>
      <c r="K27" s="345"/>
      <c r="L27" s="345"/>
      <c r="M27" s="345"/>
      <c r="N27" s="343"/>
      <c r="O27" s="39"/>
      <c r="P27" s="60"/>
      <c r="Q27" s="53"/>
    </row>
    <row r="28" spans="1:17" ht="15.75" customHeight="1">
      <c r="A28" s="53"/>
      <c r="B28" s="39">
        <v>4</v>
      </c>
      <c r="C28" s="406" t="s">
        <v>105</v>
      </c>
      <c r="D28" s="345"/>
      <c r="E28" s="345"/>
      <c r="F28" s="345"/>
      <c r="G28" s="345"/>
      <c r="H28" s="345"/>
      <c r="I28" s="345"/>
      <c r="J28" s="345"/>
      <c r="K28" s="345"/>
      <c r="L28" s="345"/>
      <c r="M28" s="345"/>
      <c r="N28" s="343"/>
      <c r="O28" s="61" t="s">
        <v>105</v>
      </c>
      <c r="P28" s="62" t="s">
        <v>106</v>
      </c>
      <c r="Q28" s="53"/>
    </row>
    <row r="29" spans="1:17" ht="15.75" customHeight="1">
      <c r="A29" s="53"/>
      <c r="B29" s="39">
        <v>5</v>
      </c>
      <c r="C29" s="406" t="s">
        <v>125</v>
      </c>
      <c r="D29" s="345"/>
      <c r="E29" s="345"/>
      <c r="F29" s="345"/>
      <c r="G29" s="345"/>
      <c r="H29" s="345"/>
      <c r="I29" s="345"/>
      <c r="J29" s="345"/>
      <c r="K29" s="345"/>
      <c r="L29" s="345"/>
      <c r="M29" s="345"/>
      <c r="N29" s="343"/>
      <c r="O29" s="61" t="s">
        <v>107</v>
      </c>
      <c r="P29" s="62" t="s">
        <v>108</v>
      </c>
      <c r="Q29" s="53"/>
    </row>
    <row r="30" spans="1:17" ht="15.75" customHeight="1">
      <c r="A30" s="53"/>
      <c r="B30" s="39">
        <v>6</v>
      </c>
      <c r="C30" s="406" t="s">
        <v>126</v>
      </c>
      <c r="D30" s="345"/>
      <c r="E30" s="345"/>
      <c r="F30" s="345"/>
      <c r="G30" s="345"/>
      <c r="H30" s="345"/>
      <c r="I30" s="345"/>
      <c r="J30" s="345"/>
      <c r="K30" s="345"/>
      <c r="L30" s="345"/>
      <c r="M30" s="345"/>
      <c r="N30" s="343"/>
      <c r="O30" s="63" t="s">
        <v>127</v>
      </c>
      <c r="P30" s="62" t="s">
        <v>128</v>
      </c>
      <c r="Q30" s="53"/>
    </row>
    <row r="31" spans="1:17" ht="15.75" customHeight="1">
      <c r="A31" s="53"/>
      <c r="B31" s="39">
        <v>7</v>
      </c>
      <c r="C31" s="406" t="s">
        <v>129</v>
      </c>
      <c r="D31" s="345"/>
      <c r="E31" s="345"/>
      <c r="F31" s="345"/>
      <c r="G31" s="345"/>
      <c r="H31" s="345"/>
      <c r="I31" s="345"/>
      <c r="J31" s="345"/>
      <c r="K31" s="345"/>
      <c r="L31" s="345"/>
      <c r="M31" s="345"/>
      <c r="N31" s="343"/>
      <c r="O31" s="61" t="s">
        <v>130</v>
      </c>
      <c r="P31" s="62" t="s">
        <v>131</v>
      </c>
      <c r="Q31" s="53"/>
    </row>
    <row r="32" spans="1:17" ht="138.75" customHeight="1">
      <c r="A32" s="53"/>
      <c r="B32" s="39">
        <v>8</v>
      </c>
      <c r="C32" s="406" t="s">
        <v>132</v>
      </c>
      <c r="D32" s="345"/>
      <c r="E32" s="345"/>
      <c r="F32" s="345"/>
      <c r="G32" s="345"/>
      <c r="H32" s="345"/>
      <c r="I32" s="345"/>
      <c r="J32" s="345"/>
      <c r="K32" s="345"/>
      <c r="L32" s="345"/>
      <c r="M32" s="345"/>
      <c r="N32" s="343"/>
      <c r="O32" s="61" t="s">
        <v>133</v>
      </c>
      <c r="P32" s="61" t="s">
        <v>134</v>
      </c>
      <c r="Q32" s="53"/>
    </row>
    <row r="33" spans="1:17" ht="33.75" customHeight="1">
      <c r="A33" s="53"/>
      <c r="B33" s="39">
        <v>9</v>
      </c>
      <c r="C33" s="406" t="s">
        <v>135</v>
      </c>
      <c r="D33" s="345"/>
      <c r="E33" s="345"/>
      <c r="F33" s="345"/>
      <c r="G33" s="345"/>
      <c r="H33" s="345"/>
      <c r="I33" s="345"/>
      <c r="J33" s="345"/>
      <c r="K33" s="345"/>
      <c r="L33" s="345"/>
      <c r="M33" s="345"/>
      <c r="N33" s="343"/>
      <c r="O33" s="39"/>
      <c r="P33" s="61" t="s">
        <v>136</v>
      </c>
      <c r="Q33" s="53"/>
    </row>
    <row r="34" spans="1:17" ht="28.5" customHeight="1">
      <c r="A34" s="53"/>
      <c r="B34" s="39">
        <v>10</v>
      </c>
      <c r="C34" s="406" t="s">
        <v>137</v>
      </c>
      <c r="D34" s="345"/>
      <c r="E34" s="345"/>
      <c r="F34" s="345"/>
      <c r="G34" s="345"/>
      <c r="H34" s="345"/>
      <c r="I34" s="345"/>
      <c r="J34" s="345"/>
      <c r="K34" s="345"/>
      <c r="L34" s="345"/>
      <c r="M34" s="345"/>
      <c r="N34" s="343"/>
      <c r="O34" s="39"/>
      <c r="P34" s="61" t="s">
        <v>136</v>
      </c>
      <c r="Q34" s="53"/>
    </row>
    <row r="35" spans="1:17" ht="21" customHeight="1">
      <c r="A35" s="53"/>
      <c r="B35" s="39">
        <v>11</v>
      </c>
      <c r="C35" s="406" t="s">
        <v>138</v>
      </c>
      <c r="D35" s="345"/>
      <c r="E35" s="345"/>
      <c r="F35" s="345"/>
      <c r="G35" s="345"/>
      <c r="H35" s="345"/>
      <c r="I35" s="345"/>
      <c r="J35" s="345"/>
      <c r="K35" s="345"/>
      <c r="L35" s="345"/>
      <c r="M35" s="345"/>
      <c r="N35" s="343"/>
      <c r="O35" s="39" t="s">
        <v>139</v>
      </c>
      <c r="P35" s="61" t="s">
        <v>140</v>
      </c>
      <c r="Q35" s="53"/>
    </row>
    <row r="36" spans="1:17" ht="15" customHeight="1">
      <c r="A36" s="53"/>
      <c r="B36" s="39">
        <v>12</v>
      </c>
      <c r="C36" s="406" t="s">
        <v>141</v>
      </c>
      <c r="D36" s="345"/>
      <c r="E36" s="345"/>
      <c r="F36" s="345"/>
      <c r="G36" s="345"/>
      <c r="H36" s="345"/>
      <c r="I36" s="345"/>
      <c r="J36" s="345"/>
      <c r="K36" s="345"/>
      <c r="L36" s="345"/>
      <c r="M36" s="345"/>
      <c r="N36" s="343"/>
      <c r="O36" s="39"/>
      <c r="P36" s="61" t="s">
        <v>136</v>
      </c>
      <c r="Q36" s="53"/>
    </row>
    <row r="37" spans="1:17" ht="15.75" customHeight="1">
      <c r="A37" s="53"/>
      <c r="B37" s="39">
        <v>13</v>
      </c>
      <c r="C37" s="406" t="s">
        <v>142</v>
      </c>
      <c r="D37" s="345"/>
      <c r="E37" s="345"/>
      <c r="F37" s="345"/>
      <c r="G37" s="345"/>
      <c r="H37" s="345"/>
      <c r="I37" s="345"/>
      <c r="J37" s="345"/>
      <c r="K37" s="345"/>
      <c r="L37" s="345"/>
      <c r="M37" s="345"/>
      <c r="N37" s="343"/>
      <c r="O37" s="61" t="s">
        <v>143</v>
      </c>
      <c r="P37" s="62" t="s">
        <v>144</v>
      </c>
      <c r="Q37" s="53"/>
    </row>
    <row r="38" spans="1:17" ht="15.75" customHeight="1">
      <c r="A38" s="53"/>
      <c r="B38" s="39">
        <v>14</v>
      </c>
      <c r="C38" s="406" t="s">
        <v>145</v>
      </c>
      <c r="D38" s="345"/>
      <c r="E38" s="345"/>
      <c r="F38" s="345"/>
      <c r="G38" s="345"/>
      <c r="H38" s="345"/>
      <c r="I38" s="345"/>
      <c r="J38" s="345"/>
      <c r="K38" s="345"/>
      <c r="L38" s="345"/>
      <c r="M38" s="345"/>
      <c r="N38" s="343"/>
      <c r="O38" s="61" t="s">
        <v>146</v>
      </c>
      <c r="P38" s="62" t="s">
        <v>147</v>
      </c>
      <c r="Q38" s="53"/>
    </row>
    <row r="39" spans="1:17" ht="15.75" customHeight="1">
      <c r="A39" s="53"/>
      <c r="B39" s="39">
        <v>15</v>
      </c>
      <c r="C39" s="406" t="s">
        <v>148</v>
      </c>
      <c r="D39" s="345"/>
      <c r="E39" s="345"/>
      <c r="F39" s="345"/>
      <c r="G39" s="345"/>
      <c r="H39" s="345"/>
      <c r="I39" s="345"/>
      <c r="J39" s="345"/>
      <c r="K39" s="345"/>
      <c r="L39" s="345"/>
      <c r="M39" s="345"/>
      <c r="N39" s="343"/>
      <c r="O39" s="61" t="s">
        <v>149</v>
      </c>
      <c r="P39" s="62" t="s">
        <v>131</v>
      </c>
      <c r="Q39" s="53"/>
    </row>
    <row r="40" spans="1:17" ht="15.75" customHeight="1">
      <c r="A40" s="53"/>
      <c r="B40" s="39">
        <v>16</v>
      </c>
      <c r="C40" s="406" t="s">
        <v>150</v>
      </c>
      <c r="D40" s="345"/>
      <c r="E40" s="345"/>
      <c r="F40" s="345"/>
      <c r="G40" s="345"/>
      <c r="H40" s="345"/>
      <c r="I40" s="345"/>
      <c r="J40" s="345"/>
      <c r="K40" s="345"/>
      <c r="L40" s="345"/>
      <c r="M40" s="345"/>
      <c r="N40" s="343"/>
      <c r="O40" s="61" t="s">
        <v>151</v>
      </c>
      <c r="P40" s="62" t="s">
        <v>131</v>
      </c>
      <c r="Q40" s="53"/>
    </row>
    <row r="41" spans="1:17" ht="180" customHeight="1">
      <c r="A41" s="53"/>
      <c r="B41" s="39">
        <v>17</v>
      </c>
      <c r="C41" s="406" t="s">
        <v>152</v>
      </c>
      <c r="D41" s="345"/>
      <c r="E41" s="345"/>
      <c r="F41" s="345"/>
      <c r="G41" s="345"/>
      <c r="H41" s="345"/>
      <c r="I41" s="345"/>
      <c r="J41" s="345"/>
      <c r="K41" s="345"/>
      <c r="L41" s="345"/>
      <c r="M41" s="345"/>
      <c r="N41" s="343"/>
      <c r="O41" s="61" t="s">
        <v>153</v>
      </c>
      <c r="P41" s="61" t="s">
        <v>154</v>
      </c>
      <c r="Q41" s="53"/>
    </row>
    <row r="42" spans="1:17" ht="15.75" customHeight="1">
      <c r="A42" s="53"/>
      <c r="B42" s="39">
        <v>18</v>
      </c>
      <c r="C42" s="406" t="s">
        <v>155</v>
      </c>
      <c r="D42" s="345"/>
      <c r="E42" s="345"/>
      <c r="F42" s="345"/>
      <c r="G42" s="345"/>
      <c r="H42" s="345"/>
      <c r="I42" s="345"/>
      <c r="J42" s="345"/>
      <c r="K42" s="345"/>
      <c r="L42" s="345"/>
      <c r="M42" s="345"/>
      <c r="N42" s="343"/>
      <c r="O42" s="61" t="s">
        <v>156</v>
      </c>
      <c r="P42" s="61" t="s">
        <v>157</v>
      </c>
      <c r="Q42" s="53"/>
    </row>
    <row r="43" spans="1:17" ht="55.5" customHeight="1">
      <c r="A43" s="53"/>
      <c r="B43" s="39">
        <v>19</v>
      </c>
      <c r="C43" s="406" t="s">
        <v>158</v>
      </c>
      <c r="D43" s="345"/>
      <c r="E43" s="345"/>
      <c r="F43" s="345"/>
      <c r="G43" s="345"/>
      <c r="H43" s="345"/>
      <c r="I43" s="345"/>
      <c r="J43" s="345"/>
      <c r="K43" s="345"/>
      <c r="L43" s="345"/>
      <c r="M43" s="345"/>
      <c r="N43" s="343"/>
      <c r="O43" s="61" t="s">
        <v>159</v>
      </c>
      <c r="P43" s="62" t="s">
        <v>160</v>
      </c>
      <c r="Q43" s="53"/>
    </row>
    <row r="44" spans="1:17" ht="15.75" customHeight="1">
      <c r="A44" s="53"/>
      <c r="B44" s="39">
        <v>20</v>
      </c>
      <c r="C44" s="406" t="s">
        <v>161</v>
      </c>
      <c r="D44" s="345"/>
      <c r="E44" s="345"/>
      <c r="F44" s="345"/>
      <c r="G44" s="345"/>
      <c r="H44" s="345"/>
      <c r="I44" s="345"/>
      <c r="J44" s="345"/>
      <c r="K44" s="345"/>
      <c r="L44" s="345"/>
      <c r="M44" s="345"/>
      <c r="N44" s="343"/>
      <c r="O44" s="61" t="s">
        <v>162</v>
      </c>
      <c r="P44" s="62" t="s">
        <v>131</v>
      </c>
      <c r="Q44" s="53"/>
    </row>
    <row r="45" spans="1:17" ht="15.75" customHeight="1">
      <c r="A45" s="53"/>
      <c r="B45" s="39">
        <v>21</v>
      </c>
      <c r="C45" s="406" t="s">
        <v>163</v>
      </c>
      <c r="D45" s="345"/>
      <c r="E45" s="345"/>
      <c r="F45" s="345"/>
      <c r="G45" s="345"/>
      <c r="H45" s="345"/>
      <c r="I45" s="345"/>
      <c r="J45" s="345"/>
      <c r="K45" s="345"/>
      <c r="L45" s="345"/>
      <c r="M45" s="345"/>
      <c r="N45" s="343"/>
      <c r="O45" s="61" t="s">
        <v>162</v>
      </c>
      <c r="P45" s="62" t="s">
        <v>131</v>
      </c>
      <c r="Q45" s="53"/>
    </row>
    <row r="46" spans="1:17" ht="15.75" customHeight="1">
      <c r="A46" s="53"/>
      <c r="B46" s="39">
        <v>22</v>
      </c>
      <c r="C46" s="406" t="s">
        <v>164</v>
      </c>
      <c r="D46" s="345"/>
      <c r="E46" s="345"/>
      <c r="F46" s="345"/>
      <c r="G46" s="345"/>
      <c r="H46" s="345"/>
      <c r="I46" s="345"/>
      <c r="J46" s="345"/>
      <c r="K46" s="345"/>
      <c r="L46" s="345"/>
      <c r="M46" s="345"/>
      <c r="N46" s="343"/>
      <c r="O46" s="61" t="s">
        <v>165</v>
      </c>
      <c r="P46" s="61" t="s">
        <v>166</v>
      </c>
      <c r="Q46" s="53"/>
    </row>
    <row r="47" spans="1:17" ht="15" customHeight="1">
      <c r="A47" s="53"/>
      <c r="B47" s="39">
        <v>23</v>
      </c>
      <c r="C47" s="406" t="s">
        <v>167</v>
      </c>
      <c r="D47" s="345"/>
      <c r="E47" s="345"/>
      <c r="F47" s="345"/>
      <c r="G47" s="345"/>
      <c r="H47" s="345"/>
      <c r="I47" s="345"/>
      <c r="J47" s="345"/>
      <c r="K47" s="345"/>
      <c r="L47" s="345"/>
      <c r="M47" s="345"/>
      <c r="N47" s="343"/>
      <c r="O47" s="406" t="s">
        <v>168</v>
      </c>
      <c r="P47" s="343"/>
      <c r="Q47" s="53"/>
    </row>
    <row r="48" spans="1:17" ht="15.75" customHeight="1">
      <c r="A48" s="53"/>
      <c r="B48" s="39">
        <v>24</v>
      </c>
      <c r="C48" s="406" t="s">
        <v>169</v>
      </c>
      <c r="D48" s="345"/>
      <c r="E48" s="345"/>
      <c r="F48" s="345"/>
      <c r="G48" s="345"/>
      <c r="H48" s="345"/>
      <c r="I48" s="345"/>
      <c r="J48" s="345"/>
      <c r="K48" s="345"/>
      <c r="L48" s="345"/>
      <c r="M48" s="345"/>
      <c r="N48" s="343"/>
      <c r="O48" s="39"/>
      <c r="P48" s="61" t="s">
        <v>168</v>
      </c>
      <c r="Q48" s="53"/>
    </row>
    <row r="49" spans="1:17" ht="15.75" customHeight="1">
      <c r="A49" s="53"/>
      <c r="B49" s="39">
        <v>25</v>
      </c>
      <c r="C49" s="406" t="s">
        <v>170</v>
      </c>
      <c r="D49" s="345"/>
      <c r="E49" s="345"/>
      <c r="F49" s="345"/>
      <c r="G49" s="345"/>
      <c r="H49" s="345"/>
      <c r="I49" s="345"/>
      <c r="J49" s="345"/>
      <c r="K49" s="345"/>
      <c r="L49" s="345"/>
      <c r="M49" s="345"/>
      <c r="N49" s="343"/>
      <c r="O49" s="39"/>
      <c r="P49" s="61" t="s">
        <v>168</v>
      </c>
      <c r="Q49" s="53"/>
    </row>
    <row r="50" spans="1:17" ht="15.75" customHeight="1">
      <c r="A50" s="53"/>
      <c r="B50" s="39">
        <v>26</v>
      </c>
      <c r="C50" s="406" t="s">
        <v>171</v>
      </c>
      <c r="D50" s="345"/>
      <c r="E50" s="345"/>
      <c r="F50" s="345"/>
      <c r="G50" s="345"/>
      <c r="H50" s="345"/>
      <c r="I50" s="345"/>
      <c r="J50" s="345"/>
      <c r="K50" s="345"/>
      <c r="L50" s="345"/>
      <c r="M50" s="345"/>
      <c r="N50" s="343"/>
      <c r="O50" s="63" t="s">
        <v>172</v>
      </c>
      <c r="P50" s="61" t="s">
        <v>173</v>
      </c>
      <c r="Q50" s="53"/>
    </row>
    <row r="51" spans="1:17" ht="15.75" customHeight="1">
      <c r="A51" s="53"/>
      <c r="B51" s="39">
        <v>27</v>
      </c>
      <c r="C51" s="406" t="s">
        <v>174</v>
      </c>
      <c r="D51" s="345"/>
      <c r="E51" s="345"/>
      <c r="F51" s="345"/>
      <c r="G51" s="345"/>
      <c r="H51" s="345"/>
      <c r="I51" s="345"/>
      <c r="J51" s="345"/>
      <c r="K51" s="345"/>
      <c r="L51" s="345"/>
      <c r="M51" s="345"/>
      <c r="N51" s="343"/>
      <c r="O51" s="61" t="s">
        <v>175</v>
      </c>
      <c r="P51" s="61" t="s">
        <v>176</v>
      </c>
      <c r="Q51" s="53"/>
    </row>
    <row r="52" spans="1:17" ht="15.75" customHeight="1">
      <c r="A52" s="53"/>
      <c r="B52" s="39">
        <v>28</v>
      </c>
      <c r="C52" s="406" t="s">
        <v>177</v>
      </c>
      <c r="D52" s="345"/>
      <c r="E52" s="345"/>
      <c r="F52" s="345"/>
      <c r="G52" s="345"/>
      <c r="H52" s="345"/>
      <c r="I52" s="345"/>
      <c r="J52" s="345"/>
      <c r="K52" s="345"/>
      <c r="L52" s="345"/>
      <c r="M52" s="345"/>
      <c r="N52" s="343"/>
      <c r="O52" s="61"/>
      <c r="P52" s="61" t="s">
        <v>136</v>
      </c>
      <c r="Q52" s="53"/>
    </row>
    <row r="53" spans="1:17" ht="205.5" customHeight="1">
      <c r="A53" s="53"/>
      <c r="B53" s="39">
        <v>29</v>
      </c>
      <c r="C53" s="406" t="s">
        <v>178</v>
      </c>
      <c r="D53" s="345"/>
      <c r="E53" s="345"/>
      <c r="F53" s="345"/>
      <c r="G53" s="345"/>
      <c r="H53" s="345"/>
      <c r="I53" s="345"/>
      <c r="J53" s="345"/>
      <c r="K53" s="345"/>
      <c r="L53" s="345"/>
      <c r="M53" s="345"/>
      <c r="N53" s="343"/>
      <c r="O53" s="61" t="s">
        <v>179</v>
      </c>
      <c r="P53" s="62" t="s">
        <v>180</v>
      </c>
      <c r="Q53" s="53"/>
    </row>
    <row r="54" spans="1:17" ht="79.5" customHeight="1">
      <c r="A54" s="53"/>
      <c r="B54" s="39">
        <v>30</v>
      </c>
      <c r="C54" s="406" t="s">
        <v>181</v>
      </c>
      <c r="D54" s="345"/>
      <c r="E54" s="345"/>
      <c r="F54" s="345"/>
      <c r="G54" s="345"/>
      <c r="H54" s="345"/>
      <c r="I54" s="345"/>
      <c r="J54" s="345"/>
      <c r="K54" s="345"/>
      <c r="L54" s="345"/>
      <c r="M54" s="345"/>
      <c r="N54" s="343"/>
      <c r="O54" s="61" t="s">
        <v>182</v>
      </c>
      <c r="P54" s="62" t="s">
        <v>183</v>
      </c>
      <c r="Q54" s="53"/>
    </row>
    <row r="55" spans="1:17" ht="15.75" customHeight="1">
      <c r="A55" s="53"/>
      <c r="B55" s="39">
        <v>31</v>
      </c>
      <c r="C55" s="406" t="s">
        <v>184</v>
      </c>
      <c r="D55" s="345"/>
      <c r="E55" s="345"/>
      <c r="F55" s="345"/>
      <c r="G55" s="345"/>
      <c r="H55" s="345"/>
      <c r="I55" s="345"/>
      <c r="J55" s="345"/>
      <c r="K55" s="345"/>
      <c r="L55" s="345"/>
      <c r="M55" s="345"/>
      <c r="N55" s="343"/>
      <c r="O55" s="61" t="s">
        <v>185</v>
      </c>
      <c r="P55" s="62" t="s">
        <v>131</v>
      </c>
      <c r="Q55" s="53"/>
    </row>
    <row r="56" spans="1:17" ht="15.75" customHeight="1">
      <c r="A56" s="53"/>
      <c r="B56" s="39">
        <v>32</v>
      </c>
      <c r="C56" s="406" t="s">
        <v>186</v>
      </c>
      <c r="D56" s="345"/>
      <c r="E56" s="345"/>
      <c r="F56" s="345"/>
      <c r="G56" s="345"/>
      <c r="H56" s="345"/>
      <c r="I56" s="345"/>
      <c r="J56" s="345"/>
      <c r="K56" s="345"/>
      <c r="L56" s="345"/>
      <c r="M56" s="345"/>
      <c r="N56" s="343"/>
      <c r="O56" s="63" t="s">
        <v>187</v>
      </c>
      <c r="P56" s="60" t="s">
        <v>188</v>
      </c>
      <c r="Q56" s="53"/>
    </row>
    <row r="57" spans="1:17" ht="15.75" customHeight="1">
      <c r="A57" s="53"/>
      <c r="B57" s="39">
        <v>33</v>
      </c>
      <c r="C57" s="406" t="s">
        <v>189</v>
      </c>
      <c r="D57" s="345"/>
      <c r="E57" s="345"/>
      <c r="F57" s="345"/>
      <c r="G57" s="345"/>
      <c r="H57" s="345"/>
      <c r="I57" s="345"/>
      <c r="J57" s="345"/>
      <c r="K57" s="345"/>
      <c r="L57" s="345"/>
      <c r="M57" s="345"/>
      <c r="N57" s="343"/>
      <c r="O57" s="60" t="s">
        <v>168</v>
      </c>
      <c r="P57" s="60" t="s">
        <v>168</v>
      </c>
      <c r="Q57" s="53"/>
    </row>
    <row r="58" spans="1:17" ht="15.75" customHeight="1">
      <c r="A58" s="53"/>
      <c r="B58" s="39">
        <v>34</v>
      </c>
      <c r="C58" s="407" t="s">
        <v>190</v>
      </c>
      <c r="D58" s="345"/>
      <c r="E58" s="345"/>
      <c r="F58" s="345"/>
      <c r="G58" s="345"/>
      <c r="H58" s="345"/>
      <c r="I58" s="345"/>
      <c r="J58" s="345"/>
      <c r="K58" s="345"/>
      <c r="L58" s="345"/>
      <c r="M58" s="345"/>
      <c r="N58" s="343"/>
      <c r="O58" s="63"/>
      <c r="P58" s="60"/>
      <c r="Q58" s="53"/>
    </row>
    <row r="59" spans="1:17" ht="15.75" customHeight="1">
      <c r="A59" s="53"/>
      <c r="B59" s="39"/>
      <c r="C59" s="408" t="s">
        <v>191</v>
      </c>
      <c r="D59" s="345"/>
      <c r="E59" s="345"/>
      <c r="F59" s="345"/>
      <c r="G59" s="345"/>
      <c r="H59" s="345"/>
      <c r="I59" s="345"/>
      <c r="J59" s="345"/>
      <c r="K59" s="345"/>
      <c r="L59" s="345"/>
      <c r="M59" s="345"/>
      <c r="N59" s="343"/>
      <c r="O59" s="39"/>
      <c r="P59" s="60"/>
      <c r="Q59" s="53"/>
    </row>
    <row r="60" spans="1:17" ht="15.75" customHeight="1">
      <c r="A60" s="53"/>
      <c r="B60" s="39">
        <v>35</v>
      </c>
      <c r="C60" s="406" t="s">
        <v>192</v>
      </c>
      <c r="D60" s="345"/>
      <c r="E60" s="345"/>
      <c r="F60" s="345"/>
      <c r="G60" s="345"/>
      <c r="H60" s="345"/>
      <c r="I60" s="345"/>
      <c r="J60" s="345"/>
      <c r="K60" s="345"/>
      <c r="L60" s="345"/>
      <c r="M60" s="345"/>
      <c r="N60" s="343"/>
      <c r="O60" s="63" t="s">
        <v>193</v>
      </c>
      <c r="P60" s="64" t="s">
        <v>194</v>
      </c>
      <c r="Q60" s="53"/>
    </row>
    <row r="61" spans="1:17" ht="15.75" customHeight="1">
      <c r="A61" s="53"/>
      <c r="B61" s="39">
        <v>36</v>
      </c>
      <c r="C61" s="406" t="s">
        <v>195</v>
      </c>
      <c r="D61" s="345"/>
      <c r="E61" s="345"/>
      <c r="F61" s="345"/>
      <c r="G61" s="345"/>
      <c r="H61" s="345"/>
      <c r="I61" s="345"/>
      <c r="J61" s="345"/>
      <c r="K61" s="345"/>
      <c r="L61" s="345"/>
      <c r="M61" s="345"/>
      <c r="N61" s="343"/>
      <c r="O61" s="61" t="s">
        <v>196</v>
      </c>
      <c r="P61" s="64" t="s">
        <v>131</v>
      </c>
      <c r="Q61" s="53"/>
    </row>
    <row r="62" spans="1:17" ht="15.75" customHeight="1">
      <c r="A62" s="53"/>
      <c r="B62" s="39">
        <v>37</v>
      </c>
      <c r="C62" s="406" t="s">
        <v>197</v>
      </c>
      <c r="D62" s="345"/>
      <c r="E62" s="345"/>
      <c r="F62" s="345"/>
      <c r="G62" s="345"/>
      <c r="H62" s="345"/>
      <c r="I62" s="345"/>
      <c r="J62" s="345"/>
      <c r="K62" s="345"/>
      <c r="L62" s="345"/>
      <c r="M62" s="345"/>
      <c r="N62" s="343"/>
      <c r="O62" s="39"/>
      <c r="P62" s="60" t="s">
        <v>136</v>
      </c>
      <c r="Q62" s="53"/>
    </row>
    <row r="63" spans="1:17" ht="15.75" customHeight="1">
      <c r="A63" s="53"/>
      <c r="B63" s="39"/>
      <c r="C63" s="408" t="s">
        <v>198</v>
      </c>
      <c r="D63" s="345"/>
      <c r="E63" s="345"/>
      <c r="F63" s="345"/>
      <c r="G63" s="345"/>
      <c r="H63" s="345"/>
      <c r="I63" s="345"/>
      <c r="J63" s="345"/>
      <c r="K63" s="345"/>
      <c r="L63" s="345"/>
      <c r="M63" s="345"/>
      <c r="N63" s="343"/>
      <c r="O63" s="63"/>
      <c r="P63" s="60" t="s">
        <v>136</v>
      </c>
      <c r="Q63" s="53"/>
    </row>
    <row r="64" spans="1:17" ht="15.75" customHeight="1">
      <c r="A64" s="53"/>
      <c r="B64" s="39">
        <v>38</v>
      </c>
      <c r="C64" s="406" t="s">
        <v>199</v>
      </c>
      <c r="D64" s="345"/>
      <c r="E64" s="345"/>
      <c r="F64" s="345"/>
      <c r="G64" s="345"/>
      <c r="H64" s="345"/>
      <c r="I64" s="345"/>
      <c r="J64" s="345"/>
      <c r="K64" s="345"/>
      <c r="L64" s="345"/>
      <c r="M64" s="345"/>
      <c r="N64" s="343"/>
      <c r="O64" s="39"/>
      <c r="P64" s="60" t="s">
        <v>136</v>
      </c>
      <c r="Q64" s="53"/>
    </row>
    <row r="65" spans="1:17" ht="54.75" customHeight="1">
      <c r="A65" s="53"/>
      <c r="B65" s="39">
        <v>39</v>
      </c>
      <c r="C65" s="406" t="s">
        <v>200</v>
      </c>
      <c r="D65" s="345"/>
      <c r="E65" s="345"/>
      <c r="F65" s="345"/>
      <c r="G65" s="345"/>
      <c r="H65" s="345"/>
      <c r="I65" s="345"/>
      <c r="J65" s="345"/>
      <c r="K65" s="345"/>
      <c r="L65" s="345"/>
      <c r="M65" s="345"/>
      <c r="N65" s="343"/>
      <c r="O65" s="63" t="s">
        <v>201</v>
      </c>
      <c r="P65" s="64" t="s">
        <v>183</v>
      </c>
      <c r="Q65" s="53"/>
    </row>
    <row r="66" spans="1:17" ht="15.75" customHeight="1">
      <c r="A66" s="53"/>
      <c r="B66" s="39">
        <v>40</v>
      </c>
      <c r="C66" s="406" t="s">
        <v>202</v>
      </c>
      <c r="D66" s="345"/>
      <c r="E66" s="345"/>
      <c r="F66" s="345"/>
      <c r="G66" s="345"/>
      <c r="H66" s="345"/>
      <c r="I66" s="345"/>
      <c r="J66" s="345"/>
      <c r="K66" s="345"/>
      <c r="L66" s="345"/>
      <c r="M66" s="345"/>
      <c r="N66" s="343"/>
      <c r="O66" s="61"/>
      <c r="P66" s="60" t="s">
        <v>136</v>
      </c>
      <c r="Q66" s="53"/>
    </row>
    <row r="67" spans="1:17" ht="15.75" customHeight="1">
      <c r="A67" s="53"/>
      <c r="B67" s="39"/>
      <c r="C67" s="408" t="s">
        <v>203</v>
      </c>
      <c r="D67" s="345"/>
      <c r="E67" s="345"/>
      <c r="F67" s="345"/>
      <c r="G67" s="345"/>
      <c r="H67" s="345"/>
      <c r="I67" s="345"/>
      <c r="J67" s="345"/>
      <c r="K67" s="345"/>
      <c r="L67" s="345"/>
      <c r="M67" s="345"/>
      <c r="N67" s="343"/>
      <c r="O67" s="63"/>
      <c r="P67" s="60"/>
      <c r="Q67" s="53"/>
    </row>
    <row r="68" spans="1:17" ht="15.75" customHeight="1">
      <c r="A68" s="53"/>
      <c r="B68" s="39">
        <v>41</v>
      </c>
      <c r="C68" s="406" t="s">
        <v>204</v>
      </c>
      <c r="D68" s="345"/>
      <c r="E68" s="345"/>
      <c r="F68" s="345"/>
      <c r="G68" s="345"/>
      <c r="H68" s="345"/>
      <c r="I68" s="345"/>
      <c r="J68" s="345"/>
      <c r="K68" s="345"/>
      <c r="L68" s="345"/>
      <c r="M68" s="345"/>
      <c r="N68" s="343"/>
      <c r="O68" s="39"/>
      <c r="P68" s="60" t="s">
        <v>136</v>
      </c>
      <c r="Q68" s="53"/>
    </row>
    <row r="69" spans="1:17" ht="31.5" customHeight="1">
      <c r="A69" s="53"/>
      <c r="B69" s="39">
        <v>42</v>
      </c>
      <c r="C69" s="406" t="s">
        <v>205</v>
      </c>
      <c r="D69" s="345"/>
      <c r="E69" s="345"/>
      <c r="F69" s="345"/>
      <c r="G69" s="345"/>
      <c r="H69" s="345"/>
      <c r="I69" s="345"/>
      <c r="J69" s="345"/>
      <c r="K69" s="345"/>
      <c r="L69" s="345"/>
      <c r="M69" s="345"/>
      <c r="N69" s="343"/>
      <c r="O69" s="63"/>
      <c r="P69" s="60" t="s">
        <v>136</v>
      </c>
      <c r="Q69" s="53"/>
    </row>
    <row r="70" spans="1:17" ht="15.75" customHeight="1">
      <c r="B70" s="39"/>
      <c r="C70" s="409" t="s">
        <v>206</v>
      </c>
      <c r="D70" s="345"/>
      <c r="E70" s="345"/>
      <c r="F70" s="345"/>
      <c r="G70" s="345"/>
      <c r="H70" s="343"/>
      <c r="I70" s="409" t="s">
        <v>207</v>
      </c>
      <c r="J70" s="343"/>
      <c r="K70" s="409" t="s">
        <v>208</v>
      </c>
      <c r="L70" s="345"/>
      <c r="M70" s="343"/>
      <c r="N70" s="65" t="s">
        <v>209</v>
      </c>
    </row>
    <row r="71" spans="1:17" ht="30" customHeight="1">
      <c r="B71" s="39">
        <v>43</v>
      </c>
      <c r="C71" s="410" t="s">
        <v>210</v>
      </c>
      <c r="D71" s="345"/>
      <c r="E71" s="345"/>
      <c r="F71" s="345"/>
      <c r="G71" s="345"/>
      <c r="H71" s="343"/>
      <c r="I71" s="411">
        <v>4</v>
      </c>
      <c r="J71" s="343"/>
      <c r="K71" s="411">
        <v>4</v>
      </c>
      <c r="L71" s="345"/>
      <c r="M71" s="343"/>
      <c r="N71" s="66">
        <f>K71/I71</f>
        <v>1</v>
      </c>
    </row>
    <row r="72" spans="1:17" ht="15.75" customHeight="1"/>
    <row r="73" spans="1:17" ht="15.75" customHeight="1"/>
    <row r="74" spans="1:17" ht="15.75" customHeight="1"/>
    <row r="75" spans="1:17" ht="15.75" customHeight="1"/>
    <row r="76" spans="1:17" ht="15.75" customHeight="1"/>
    <row r="77" spans="1:17" ht="15.75" customHeight="1"/>
    <row r="78" spans="1:17" ht="15.75" customHeight="1"/>
    <row r="79" spans="1:17" ht="15.75" customHeight="1"/>
    <row r="80" spans="1: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9">
    <mergeCell ref="C40:N40"/>
    <mergeCell ref="C41:N41"/>
    <mergeCell ref="C35:N35"/>
    <mergeCell ref="C36:N36"/>
    <mergeCell ref="C37:N37"/>
    <mergeCell ref="C38:N38"/>
    <mergeCell ref="C39:N39"/>
    <mergeCell ref="C30:N30"/>
    <mergeCell ref="C31:N31"/>
    <mergeCell ref="C32:N32"/>
    <mergeCell ref="C33:N33"/>
    <mergeCell ref="C34:N34"/>
    <mergeCell ref="C25:N25"/>
    <mergeCell ref="C26:N26"/>
    <mergeCell ref="C27:N27"/>
    <mergeCell ref="C28:N28"/>
    <mergeCell ref="C29:N29"/>
    <mergeCell ref="B15:C15"/>
    <mergeCell ref="D15:P15"/>
    <mergeCell ref="B16:C16"/>
    <mergeCell ref="B21:F21"/>
    <mergeCell ref="B23:B24"/>
    <mergeCell ref="D16:P16"/>
    <mergeCell ref="B18:P18"/>
    <mergeCell ref="B19:F19"/>
    <mergeCell ref="G19:P19"/>
    <mergeCell ref="B20:F20"/>
    <mergeCell ref="G20:P20"/>
    <mergeCell ref="G21:P21"/>
    <mergeCell ref="C23:N23"/>
    <mergeCell ref="O23:O24"/>
    <mergeCell ref="P23:P24"/>
    <mergeCell ref="C24:N24"/>
    <mergeCell ref="B12:C12"/>
    <mergeCell ref="D12:P12"/>
    <mergeCell ref="B13:C13"/>
    <mergeCell ref="D13:P13"/>
    <mergeCell ref="B14:C14"/>
    <mergeCell ref="D14:P14"/>
    <mergeCell ref="B2:C9"/>
    <mergeCell ref="D2:N5"/>
    <mergeCell ref="O2:P9"/>
    <mergeCell ref="D6:N9"/>
    <mergeCell ref="B11:P11"/>
    <mergeCell ref="C71:H71"/>
    <mergeCell ref="I71:J71"/>
    <mergeCell ref="K71:M71"/>
    <mergeCell ref="C62:N62"/>
    <mergeCell ref="C63:N63"/>
    <mergeCell ref="C64:N64"/>
    <mergeCell ref="C65:N65"/>
    <mergeCell ref="C66:N66"/>
    <mergeCell ref="C67:N67"/>
    <mergeCell ref="C68:N68"/>
    <mergeCell ref="C61:N61"/>
    <mergeCell ref="C69:N69"/>
    <mergeCell ref="C70:H70"/>
    <mergeCell ref="I70:J70"/>
    <mergeCell ref="K70:M70"/>
    <mergeCell ref="C56:N56"/>
    <mergeCell ref="C57:N57"/>
    <mergeCell ref="C58:N58"/>
    <mergeCell ref="C59:N59"/>
    <mergeCell ref="C60:N60"/>
    <mergeCell ref="C51:N51"/>
    <mergeCell ref="C52:N52"/>
    <mergeCell ref="C53:N53"/>
    <mergeCell ref="C54:N54"/>
    <mergeCell ref="C55:N55"/>
    <mergeCell ref="C47:N47"/>
    <mergeCell ref="O47:P47"/>
    <mergeCell ref="C48:N48"/>
    <mergeCell ref="C49:N49"/>
    <mergeCell ref="C50:N50"/>
    <mergeCell ref="C42:N42"/>
    <mergeCell ref="C43:N43"/>
    <mergeCell ref="C44:N44"/>
    <mergeCell ref="C45:N45"/>
    <mergeCell ref="C46:N46"/>
  </mergeCells>
  <hyperlinks>
    <hyperlink ref="D15" r:id="rId1"/>
    <hyperlink ref="D16" r:id="rId2"/>
    <hyperlink ref="P28" r:id="rId3"/>
    <hyperlink ref="P29" r:id="rId4"/>
    <hyperlink ref="P30" r:id="rId5"/>
    <hyperlink ref="P31" r:id="rId6"/>
    <hyperlink ref="P37" r:id="rId7"/>
    <hyperlink ref="P38" r:id="rId8"/>
    <hyperlink ref="P39" r:id="rId9"/>
    <hyperlink ref="P40" r:id="rId10"/>
    <hyperlink ref="P43" r:id="rId11"/>
    <hyperlink ref="P44" r:id="rId12"/>
    <hyperlink ref="P45" r:id="rId13"/>
    <hyperlink ref="P53" r:id="rId14"/>
    <hyperlink ref="P54" r:id="rId15"/>
    <hyperlink ref="P55" r:id="rId16"/>
    <hyperlink ref="P60" r:id="rId17"/>
    <hyperlink ref="P61" r:id="rId18"/>
    <hyperlink ref="P65" r:id="rId19"/>
  </hyperlinks>
  <pageMargins left="0.7" right="0.7" top="0.75" bottom="0.75" header="0" footer="0"/>
  <pageSetup scale="38" orientation="portrait"/>
  <drawing r:id="rId20"/>
  <legacy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activeCell="H23" sqref="H23"/>
    </sheetView>
  </sheetViews>
  <sheetFormatPr baseColWidth="10" defaultColWidth="14.42578125" defaultRowHeight="15" customHeight="1"/>
  <cols>
    <col min="1" max="1" width="11.5703125" customWidth="1"/>
    <col min="2" max="2" width="28.28515625" customWidth="1"/>
    <col min="3" max="3" width="41.5703125" customWidth="1"/>
    <col min="4" max="4" width="35.5703125" customWidth="1"/>
    <col min="5" max="26" width="11.5703125" customWidth="1"/>
  </cols>
  <sheetData>
    <row r="1" spans="1:7">
      <c r="B1" s="55"/>
      <c r="C1" s="55"/>
    </row>
    <row r="2" spans="1:7">
      <c r="B2" s="442" t="s">
        <v>0</v>
      </c>
      <c r="C2" s="417" t="s">
        <v>211</v>
      </c>
      <c r="D2" s="418"/>
      <c r="E2" s="67"/>
      <c r="F2" s="68"/>
      <c r="G2" s="69"/>
    </row>
    <row r="3" spans="1:7">
      <c r="B3" s="398"/>
      <c r="C3" s="384"/>
      <c r="D3" s="419"/>
      <c r="E3" s="70"/>
      <c r="F3" s="2"/>
      <c r="G3" s="71"/>
    </row>
    <row r="4" spans="1:7">
      <c r="B4" s="398"/>
      <c r="C4" s="384"/>
      <c r="D4" s="419"/>
      <c r="E4" s="70"/>
      <c r="F4" s="2"/>
      <c r="G4" s="71"/>
    </row>
    <row r="5" spans="1:7">
      <c r="B5" s="398"/>
      <c r="C5" s="444"/>
      <c r="D5" s="382"/>
      <c r="E5" s="70"/>
      <c r="F5" s="2"/>
      <c r="G5" s="71"/>
    </row>
    <row r="6" spans="1:7">
      <c r="B6" s="398"/>
      <c r="C6" s="445" t="str">
        <f>PORTADA!D10</f>
        <v>El Instituto para la Investigación Educativa y el Desarrollo Pedagógico,  IDEP</v>
      </c>
      <c r="D6" s="364"/>
      <c r="E6" s="70"/>
      <c r="F6" s="2"/>
      <c r="G6" s="71"/>
    </row>
    <row r="7" spans="1:7">
      <c r="B7" s="398"/>
      <c r="C7" s="384"/>
      <c r="D7" s="378"/>
      <c r="E7" s="70"/>
      <c r="F7" s="2"/>
      <c r="G7" s="71"/>
    </row>
    <row r="8" spans="1:7">
      <c r="B8" s="398"/>
      <c r="C8" s="384"/>
      <c r="D8" s="378"/>
      <c r="E8" s="70"/>
      <c r="F8" s="2"/>
      <c r="G8" s="71"/>
    </row>
    <row r="9" spans="1:7">
      <c r="B9" s="443"/>
      <c r="C9" s="446"/>
      <c r="D9" s="416"/>
      <c r="E9" s="72"/>
      <c r="F9" s="73"/>
      <c r="G9" s="74"/>
    </row>
    <row r="10" spans="1:7">
      <c r="B10" s="55"/>
      <c r="C10" s="55"/>
    </row>
    <row r="11" spans="1:7">
      <c r="B11" s="75" t="s">
        <v>212</v>
      </c>
      <c r="C11" s="76" t="s">
        <v>213</v>
      </c>
      <c r="D11" s="77" t="s">
        <v>214</v>
      </c>
    </row>
    <row r="12" spans="1:7" ht="15.75">
      <c r="A12" s="78"/>
      <c r="B12" s="447" t="s">
        <v>215</v>
      </c>
      <c r="C12" s="79" t="s">
        <v>216</v>
      </c>
      <c r="D12" s="448" t="s">
        <v>217</v>
      </c>
      <c r="E12" s="78"/>
      <c r="F12" s="78"/>
      <c r="G12" s="78"/>
    </row>
    <row r="13" spans="1:7" ht="31.5">
      <c r="A13" s="78"/>
      <c r="B13" s="398"/>
      <c r="C13" s="80" t="s">
        <v>218</v>
      </c>
      <c r="D13" s="449"/>
      <c r="E13" s="78"/>
      <c r="F13" s="78"/>
      <c r="G13" s="78"/>
    </row>
    <row r="14" spans="1:7" ht="31.5">
      <c r="A14" s="78"/>
      <c r="B14" s="398"/>
      <c r="C14" s="80" t="s">
        <v>219</v>
      </c>
      <c r="D14" s="449"/>
      <c r="E14" s="78"/>
      <c r="F14" s="78"/>
      <c r="G14" s="78"/>
    </row>
    <row r="15" spans="1:7" ht="15.75">
      <c r="A15" s="78"/>
      <c r="B15" s="398"/>
      <c r="C15" s="81" t="s">
        <v>220</v>
      </c>
      <c r="D15" s="449"/>
      <c r="E15" s="78"/>
      <c r="F15" s="78"/>
      <c r="G15" s="78"/>
    </row>
    <row r="16" spans="1:7" ht="15.75">
      <c r="A16" s="78"/>
      <c r="B16" s="398"/>
      <c r="C16" s="82" t="s">
        <v>221</v>
      </c>
      <c r="D16" s="449"/>
      <c r="E16" s="78"/>
      <c r="F16" s="78"/>
      <c r="G16" s="78"/>
    </row>
    <row r="17" spans="1:7" ht="31.5">
      <c r="A17" s="78"/>
      <c r="B17" s="443"/>
      <c r="C17" s="83" t="s">
        <v>222</v>
      </c>
      <c r="D17" s="437"/>
      <c r="E17" s="78"/>
      <c r="F17" s="78"/>
      <c r="G17" s="78"/>
    </row>
    <row r="18" spans="1:7" ht="15.75">
      <c r="A18" s="78"/>
      <c r="B18" s="447" t="s">
        <v>223</v>
      </c>
      <c r="C18" s="79" t="s">
        <v>224</v>
      </c>
      <c r="D18" s="439" t="s">
        <v>225</v>
      </c>
      <c r="E18" s="78"/>
      <c r="F18" s="78"/>
      <c r="G18" s="78"/>
    </row>
    <row r="19" spans="1:7" ht="15.75">
      <c r="A19" s="78"/>
      <c r="B19" s="357"/>
      <c r="C19" s="84" t="s">
        <v>226</v>
      </c>
      <c r="D19" s="437"/>
      <c r="E19" s="78"/>
      <c r="F19" s="78"/>
      <c r="G19" s="78"/>
    </row>
    <row r="20" spans="1:7" ht="25.5" customHeight="1">
      <c r="A20" s="78"/>
      <c r="B20" s="450" t="s">
        <v>227</v>
      </c>
      <c r="C20" s="85" t="s">
        <v>228</v>
      </c>
      <c r="D20" s="440" t="s">
        <v>229</v>
      </c>
      <c r="E20" s="78"/>
      <c r="F20" s="78"/>
      <c r="G20" s="78"/>
    </row>
    <row r="21" spans="1:7" ht="43.5" customHeight="1">
      <c r="A21" s="78"/>
      <c r="B21" s="357"/>
      <c r="C21" s="86" t="s">
        <v>230</v>
      </c>
      <c r="D21" s="441"/>
      <c r="E21" s="78"/>
      <c r="F21" s="78"/>
      <c r="G21" s="78"/>
    </row>
    <row r="22" spans="1:7" ht="34.5" customHeight="1">
      <c r="A22" s="78"/>
      <c r="B22" s="447" t="s">
        <v>231</v>
      </c>
      <c r="C22" s="79" t="s">
        <v>31</v>
      </c>
      <c r="D22" s="448" t="s">
        <v>232</v>
      </c>
      <c r="E22" s="78"/>
      <c r="F22" s="78"/>
      <c r="G22" s="78"/>
    </row>
    <row r="23" spans="1:7" ht="34.5" customHeight="1">
      <c r="A23" s="78"/>
      <c r="B23" s="398"/>
      <c r="C23" s="80" t="s">
        <v>233</v>
      </c>
      <c r="D23" s="449"/>
      <c r="E23" s="78"/>
      <c r="F23" s="78"/>
      <c r="G23" s="78"/>
    </row>
    <row r="24" spans="1:7" ht="34.5" customHeight="1">
      <c r="A24" s="78"/>
      <c r="B24" s="443"/>
      <c r="C24" s="87" t="s">
        <v>234</v>
      </c>
      <c r="D24" s="441"/>
      <c r="E24" s="78"/>
      <c r="F24" s="78"/>
      <c r="G24" s="78"/>
    </row>
    <row r="25" spans="1:7" ht="15.75" customHeight="1">
      <c r="A25" s="78"/>
      <c r="B25" s="447" t="s">
        <v>235</v>
      </c>
      <c r="C25" s="79" t="s">
        <v>236</v>
      </c>
      <c r="D25" s="439" t="s">
        <v>237</v>
      </c>
      <c r="E25" s="78"/>
      <c r="F25" s="78"/>
      <c r="G25" s="78"/>
    </row>
    <row r="26" spans="1:7" ht="15.75" customHeight="1">
      <c r="A26" s="78"/>
      <c r="B26" s="398"/>
      <c r="C26" s="80" t="s">
        <v>238</v>
      </c>
      <c r="D26" s="449"/>
      <c r="E26" s="78"/>
      <c r="F26" s="78"/>
      <c r="G26" s="78"/>
    </row>
    <row r="27" spans="1:7" ht="15.75" customHeight="1">
      <c r="A27" s="78"/>
      <c r="B27" s="398"/>
      <c r="C27" s="80" t="s">
        <v>239</v>
      </c>
      <c r="D27" s="449"/>
      <c r="E27" s="78"/>
      <c r="F27" s="78"/>
      <c r="G27" s="78"/>
    </row>
    <row r="28" spans="1:7" ht="15.75" customHeight="1">
      <c r="A28" s="78"/>
      <c r="B28" s="398"/>
      <c r="C28" s="80" t="s">
        <v>240</v>
      </c>
      <c r="D28" s="449"/>
      <c r="E28" s="78"/>
      <c r="F28" s="78"/>
      <c r="G28" s="78"/>
    </row>
    <row r="29" spans="1:7" ht="15.75" customHeight="1">
      <c r="A29" s="78"/>
      <c r="B29" s="398"/>
      <c r="C29" s="80" t="s">
        <v>241</v>
      </c>
      <c r="D29" s="449"/>
      <c r="E29" s="78"/>
      <c r="F29" s="78"/>
      <c r="G29" s="78"/>
    </row>
    <row r="30" spans="1:7" ht="15.75" customHeight="1">
      <c r="A30" s="78"/>
      <c r="B30" s="398"/>
      <c r="C30" s="80" t="s">
        <v>242</v>
      </c>
      <c r="D30" s="449"/>
      <c r="E30" s="78"/>
      <c r="F30" s="78"/>
      <c r="G30" s="78"/>
    </row>
    <row r="31" spans="1:7" ht="15.75" customHeight="1">
      <c r="A31" s="78"/>
      <c r="B31" s="443"/>
      <c r="C31" s="87" t="s">
        <v>243</v>
      </c>
      <c r="D31" s="437"/>
      <c r="E31" s="78"/>
      <c r="F31" s="78"/>
      <c r="G31" s="78"/>
    </row>
    <row r="32" spans="1:7" ht="15.75" customHeight="1">
      <c r="A32" s="78"/>
      <c r="B32" s="447" t="s">
        <v>244</v>
      </c>
      <c r="C32" s="79" t="s">
        <v>23</v>
      </c>
      <c r="D32" s="439" t="s">
        <v>245</v>
      </c>
      <c r="E32" s="78"/>
      <c r="F32" s="78"/>
      <c r="G32" s="78"/>
    </row>
    <row r="33" spans="1:7" ht="15.75" customHeight="1">
      <c r="A33" s="78"/>
      <c r="B33" s="398"/>
      <c r="C33" s="80" t="s">
        <v>246</v>
      </c>
      <c r="D33" s="449"/>
      <c r="E33" s="78"/>
      <c r="F33" s="78"/>
      <c r="G33" s="78"/>
    </row>
    <row r="34" spans="1:7" ht="15.75" customHeight="1">
      <c r="A34" s="78"/>
      <c r="B34" s="398"/>
      <c r="C34" s="80" t="s">
        <v>247</v>
      </c>
      <c r="D34" s="449"/>
      <c r="E34" s="78"/>
      <c r="F34" s="78"/>
      <c r="G34" s="78"/>
    </row>
    <row r="35" spans="1:7" ht="15.75" customHeight="1">
      <c r="A35" s="78"/>
      <c r="B35" s="357"/>
      <c r="C35" s="80" t="s">
        <v>248</v>
      </c>
      <c r="D35" s="437"/>
      <c r="E35" s="78"/>
      <c r="F35" s="78"/>
      <c r="G35" s="78"/>
    </row>
    <row r="36" spans="1:7" ht="51.75" customHeight="1">
      <c r="A36" s="78"/>
      <c r="B36" s="88" t="s">
        <v>249</v>
      </c>
      <c r="C36" s="89" t="s">
        <v>250</v>
      </c>
      <c r="D36" s="90" t="s">
        <v>237</v>
      </c>
      <c r="E36" s="78"/>
      <c r="F36" s="78"/>
      <c r="G36" s="78"/>
    </row>
    <row r="37" spans="1:7" ht="56.25" customHeight="1">
      <c r="A37" s="78"/>
      <c r="B37" s="447" t="s">
        <v>251</v>
      </c>
      <c r="C37" s="79" t="s">
        <v>252</v>
      </c>
      <c r="D37" s="90" t="s">
        <v>237</v>
      </c>
      <c r="E37" s="78"/>
      <c r="F37" s="78"/>
      <c r="G37" s="78"/>
    </row>
    <row r="38" spans="1:7" ht="15.75" customHeight="1">
      <c r="A38" s="78"/>
      <c r="B38" s="398"/>
      <c r="C38" s="81" t="s">
        <v>253</v>
      </c>
      <c r="D38" s="90" t="s">
        <v>237</v>
      </c>
      <c r="E38" s="78"/>
      <c r="F38" s="78"/>
      <c r="G38" s="78"/>
    </row>
    <row r="39" spans="1:7" ht="15.75" customHeight="1">
      <c r="A39" s="78"/>
      <c r="B39" s="451" t="s">
        <v>254</v>
      </c>
      <c r="C39" s="81" t="s">
        <v>255</v>
      </c>
      <c r="D39" s="439" t="s">
        <v>256</v>
      </c>
      <c r="E39" s="78"/>
      <c r="F39" s="78"/>
      <c r="G39" s="78"/>
    </row>
    <row r="40" spans="1:7" ht="15.75" customHeight="1">
      <c r="A40" s="78"/>
      <c r="B40" s="398"/>
      <c r="C40" s="80" t="s">
        <v>257</v>
      </c>
      <c r="D40" s="449"/>
      <c r="E40" s="78"/>
      <c r="F40" s="78"/>
      <c r="G40" s="78"/>
    </row>
    <row r="41" spans="1:7" ht="15.75" customHeight="1">
      <c r="A41" s="78"/>
      <c r="B41" s="398"/>
      <c r="C41" s="80" t="s">
        <v>258</v>
      </c>
      <c r="D41" s="449"/>
      <c r="E41" s="78"/>
      <c r="F41" s="78"/>
      <c r="G41" s="78"/>
    </row>
    <row r="42" spans="1:7" ht="15.75" customHeight="1">
      <c r="A42" s="78"/>
      <c r="B42" s="357"/>
      <c r="C42" s="80" t="s">
        <v>259</v>
      </c>
      <c r="D42" s="437"/>
      <c r="E42" s="78"/>
      <c r="F42" s="78"/>
      <c r="G42" s="78"/>
    </row>
    <row r="43" spans="1:7" ht="15.75" customHeight="1">
      <c r="A43" s="78"/>
      <c r="B43" s="451" t="s">
        <v>260</v>
      </c>
      <c r="C43" s="80" t="s">
        <v>261</v>
      </c>
      <c r="D43" s="439" t="s">
        <v>262</v>
      </c>
      <c r="E43" s="78"/>
      <c r="F43" s="78"/>
      <c r="G43" s="78"/>
    </row>
    <row r="44" spans="1:7" ht="15.75" customHeight="1">
      <c r="A44" s="78"/>
      <c r="B44" s="357"/>
      <c r="C44" s="81" t="s">
        <v>220</v>
      </c>
      <c r="D44" s="437"/>
      <c r="E44" s="78"/>
      <c r="F44" s="78"/>
      <c r="G44" s="78"/>
    </row>
    <row r="45" spans="1:7" ht="15.75" customHeight="1">
      <c r="A45" s="78"/>
      <c r="B45" s="88" t="s">
        <v>263</v>
      </c>
      <c r="C45" s="89" t="s">
        <v>264</v>
      </c>
      <c r="D45" s="90" t="s">
        <v>265</v>
      </c>
      <c r="E45" s="78"/>
      <c r="F45" s="78"/>
      <c r="G45" s="78"/>
    </row>
    <row r="46" spans="1:7" ht="15.75" customHeight="1">
      <c r="A46" s="78"/>
      <c r="B46" s="451" t="s">
        <v>251</v>
      </c>
      <c r="C46" s="81" t="s">
        <v>19</v>
      </c>
      <c r="D46" s="439" t="s">
        <v>237</v>
      </c>
      <c r="E46" s="78"/>
      <c r="F46" s="78"/>
      <c r="G46" s="78"/>
    </row>
    <row r="47" spans="1:7" ht="15.75" customHeight="1">
      <c r="A47" s="78"/>
      <c r="B47" s="357"/>
      <c r="C47" s="81" t="s">
        <v>21</v>
      </c>
      <c r="D47" s="437"/>
      <c r="E47" s="78"/>
      <c r="F47" s="78"/>
      <c r="G47" s="78"/>
    </row>
    <row r="48" spans="1:7" ht="15.75" customHeight="1">
      <c r="A48" s="78"/>
      <c r="B48" s="91"/>
      <c r="C48" s="81" t="s">
        <v>23</v>
      </c>
      <c r="D48" s="452" t="s">
        <v>266</v>
      </c>
      <c r="E48" s="78"/>
      <c r="F48" s="78"/>
      <c r="G48" s="78"/>
    </row>
    <row r="49" spans="1:7" ht="15.75" customHeight="1">
      <c r="A49" s="78"/>
      <c r="B49" s="92"/>
      <c r="C49" s="81" t="s">
        <v>25</v>
      </c>
      <c r="D49" s="437"/>
      <c r="E49" s="78"/>
      <c r="F49" s="78"/>
      <c r="G49" s="78"/>
    </row>
    <row r="50" spans="1:7" ht="15.75" customHeight="1">
      <c r="A50" s="78"/>
      <c r="B50" s="91"/>
      <c r="C50" s="80" t="s">
        <v>267</v>
      </c>
      <c r="D50" s="93"/>
      <c r="E50" s="78"/>
      <c r="F50" s="78"/>
      <c r="G50" s="78"/>
    </row>
    <row r="51" spans="1:7" ht="31.5" customHeight="1">
      <c r="A51" s="78"/>
      <c r="B51" s="451" t="s">
        <v>251</v>
      </c>
      <c r="C51" s="80" t="s">
        <v>268</v>
      </c>
      <c r="D51" s="439" t="s">
        <v>237</v>
      </c>
      <c r="E51" s="78"/>
      <c r="F51" s="78"/>
      <c r="G51" s="78"/>
    </row>
    <row r="52" spans="1:7" ht="26.25" customHeight="1">
      <c r="A52" s="78"/>
      <c r="B52" s="398"/>
      <c r="C52" s="80" t="s">
        <v>269</v>
      </c>
      <c r="D52" s="437"/>
      <c r="E52" s="78"/>
      <c r="F52" s="78"/>
      <c r="G52" s="78"/>
    </row>
    <row r="53" spans="1:7" ht="46.5" customHeight="1">
      <c r="A53" s="78"/>
      <c r="B53" s="357"/>
      <c r="C53" s="80" t="s">
        <v>270</v>
      </c>
      <c r="D53" s="90" t="s">
        <v>271</v>
      </c>
      <c r="E53" s="78"/>
      <c r="F53" s="78"/>
      <c r="G53" s="78"/>
    </row>
    <row r="54" spans="1:7" ht="15.75" customHeight="1">
      <c r="A54" s="78"/>
      <c r="B54" s="88" t="s">
        <v>251</v>
      </c>
      <c r="C54" s="80" t="s">
        <v>272</v>
      </c>
      <c r="D54" s="90" t="s">
        <v>237</v>
      </c>
      <c r="E54" s="78"/>
      <c r="F54" s="78"/>
      <c r="G54" s="78"/>
    </row>
    <row r="55" spans="1:7" ht="15.75" customHeight="1">
      <c r="A55" s="78"/>
      <c r="B55" s="451" t="s">
        <v>251</v>
      </c>
      <c r="C55" s="80" t="s">
        <v>273</v>
      </c>
      <c r="D55" s="439" t="s">
        <v>237</v>
      </c>
      <c r="E55" s="78"/>
      <c r="F55" s="78"/>
      <c r="G55" s="78"/>
    </row>
    <row r="56" spans="1:7" ht="15.75" customHeight="1">
      <c r="A56" s="78"/>
      <c r="B56" s="398"/>
      <c r="C56" s="80" t="s">
        <v>274</v>
      </c>
      <c r="D56" s="449"/>
      <c r="E56" s="78"/>
      <c r="F56" s="78"/>
      <c r="G56" s="78"/>
    </row>
    <row r="57" spans="1:7" ht="15.75" customHeight="1">
      <c r="A57" s="78"/>
      <c r="B57" s="398"/>
      <c r="C57" s="80" t="s">
        <v>275</v>
      </c>
      <c r="D57" s="449"/>
      <c r="E57" s="78"/>
      <c r="F57" s="78"/>
      <c r="G57" s="78"/>
    </row>
    <row r="58" spans="1:7" ht="15.75" customHeight="1">
      <c r="A58" s="78"/>
      <c r="B58" s="398"/>
      <c r="C58" s="80" t="s">
        <v>276</v>
      </c>
      <c r="D58" s="449"/>
      <c r="E58" s="78"/>
      <c r="F58" s="78"/>
      <c r="G58" s="78"/>
    </row>
    <row r="59" spans="1:7" ht="15.75" customHeight="1">
      <c r="A59" s="78"/>
      <c r="B59" s="398"/>
      <c r="C59" s="80" t="s">
        <v>277</v>
      </c>
      <c r="D59" s="449"/>
      <c r="E59" s="78"/>
      <c r="F59" s="78"/>
      <c r="G59" s="78"/>
    </row>
    <row r="60" spans="1:7" ht="15.75" customHeight="1">
      <c r="A60" s="78"/>
      <c r="B60" s="398"/>
      <c r="C60" s="80" t="s">
        <v>278</v>
      </c>
      <c r="D60" s="449"/>
      <c r="E60" s="78"/>
      <c r="F60" s="78"/>
      <c r="G60" s="78"/>
    </row>
    <row r="61" spans="1:7" ht="15.75" customHeight="1">
      <c r="A61" s="78"/>
      <c r="B61" s="398"/>
      <c r="C61" s="80" t="s">
        <v>279</v>
      </c>
      <c r="D61" s="449"/>
      <c r="E61" s="78"/>
      <c r="F61" s="78"/>
      <c r="G61" s="78"/>
    </row>
    <row r="62" spans="1:7" ht="15.75" customHeight="1">
      <c r="A62" s="78"/>
      <c r="B62" s="357"/>
      <c r="C62" s="80" t="s">
        <v>280</v>
      </c>
      <c r="D62" s="437"/>
      <c r="E62" s="78"/>
      <c r="F62" s="78"/>
      <c r="G62" s="78"/>
    </row>
    <row r="63" spans="1:7" ht="15.75" customHeight="1">
      <c r="A63" s="78"/>
      <c r="B63" s="451" t="s">
        <v>251</v>
      </c>
      <c r="C63" s="80" t="s">
        <v>281</v>
      </c>
      <c r="D63" s="439" t="s">
        <v>282</v>
      </c>
      <c r="E63" s="78"/>
      <c r="F63" s="78"/>
      <c r="G63" s="78"/>
    </row>
    <row r="64" spans="1:7" ht="15.75" customHeight="1">
      <c r="A64" s="78"/>
      <c r="B64" s="398"/>
      <c r="C64" s="80" t="s">
        <v>283</v>
      </c>
      <c r="D64" s="449"/>
      <c r="E64" s="78"/>
      <c r="F64" s="78"/>
      <c r="G64" s="78"/>
    </row>
    <row r="65" spans="1:7" ht="15.75" customHeight="1">
      <c r="A65" s="78"/>
      <c r="B65" s="398"/>
      <c r="C65" s="80" t="s">
        <v>284</v>
      </c>
      <c r="D65" s="449"/>
      <c r="E65" s="78"/>
      <c r="F65" s="78"/>
      <c r="G65" s="78"/>
    </row>
    <row r="66" spans="1:7" ht="15.75" customHeight="1">
      <c r="A66" s="78"/>
      <c r="B66" s="398"/>
      <c r="C66" s="80" t="s">
        <v>285</v>
      </c>
      <c r="D66" s="449"/>
      <c r="E66" s="78"/>
      <c r="F66" s="78"/>
      <c r="G66" s="78"/>
    </row>
    <row r="67" spans="1:7" ht="15.75" customHeight="1">
      <c r="A67" s="78"/>
      <c r="B67" s="398"/>
      <c r="C67" s="80" t="s">
        <v>286</v>
      </c>
      <c r="D67" s="449"/>
      <c r="E67" s="78"/>
      <c r="F67" s="78"/>
      <c r="G67" s="78"/>
    </row>
    <row r="68" spans="1:7" ht="15.75" customHeight="1">
      <c r="A68" s="78"/>
      <c r="B68" s="398"/>
      <c r="C68" s="80" t="s">
        <v>287</v>
      </c>
      <c r="D68" s="449"/>
      <c r="E68" s="78"/>
      <c r="F68" s="78"/>
      <c r="G68" s="78"/>
    </row>
    <row r="69" spans="1:7" ht="15.75" customHeight="1">
      <c r="A69" s="78"/>
      <c r="B69" s="398"/>
      <c r="C69" s="81" t="s">
        <v>27</v>
      </c>
      <c r="D69" s="449"/>
      <c r="E69" s="78"/>
      <c r="F69" s="78"/>
      <c r="G69" s="78"/>
    </row>
    <row r="70" spans="1:7" ht="15.75" customHeight="1">
      <c r="A70" s="78"/>
      <c r="B70" s="398"/>
      <c r="C70" s="80" t="s">
        <v>288</v>
      </c>
      <c r="D70" s="449"/>
      <c r="E70" s="78"/>
      <c r="F70" s="78"/>
      <c r="G70" s="78"/>
    </row>
    <row r="71" spans="1:7" ht="15.75" customHeight="1">
      <c r="A71" s="78"/>
      <c r="B71" s="398"/>
      <c r="C71" s="80" t="s">
        <v>289</v>
      </c>
      <c r="D71" s="449"/>
      <c r="E71" s="78"/>
      <c r="F71" s="78"/>
      <c r="G71" s="78"/>
    </row>
    <row r="72" spans="1:7" ht="15.75" customHeight="1">
      <c r="A72" s="78"/>
      <c r="B72" s="398"/>
      <c r="C72" s="81" t="s">
        <v>29</v>
      </c>
      <c r="D72" s="449"/>
      <c r="E72" s="78"/>
      <c r="F72" s="78"/>
      <c r="G72" s="78"/>
    </row>
    <row r="73" spans="1:7" ht="15.75" customHeight="1">
      <c r="A73" s="78"/>
      <c r="B73" s="398"/>
      <c r="C73" s="80" t="s">
        <v>290</v>
      </c>
      <c r="D73" s="449"/>
      <c r="E73" s="78"/>
      <c r="F73" s="78"/>
      <c r="G73" s="78"/>
    </row>
    <row r="74" spans="1:7" ht="15.75" customHeight="1">
      <c r="A74" s="78"/>
      <c r="B74" s="398"/>
      <c r="C74" s="80" t="s">
        <v>291</v>
      </c>
      <c r="D74" s="449"/>
      <c r="E74" s="78"/>
      <c r="F74" s="78"/>
      <c r="G74" s="78"/>
    </row>
    <row r="75" spans="1:7" ht="15.75" customHeight="1">
      <c r="A75" s="78"/>
      <c r="B75" s="398"/>
      <c r="C75" s="80" t="s">
        <v>292</v>
      </c>
      <c r="D75" s="449"/>
      <c r="E75" s="78"/>
      <c r="F75" s="78"/>
      <c r="G75" s="78"/>
    </row>
    <row r="76" spans="1:7" ht="15.75" customHeight="1">
      <c r="A76" s="78"/>
      <c r="B76" s="398"/>
      <c r="C76" s="81" t="s">
        <v>33</v>
      </c>
      <c r="D76" s="449"/>
      <c r="E76" s="78"/>
      <c r="F76" s="78"/>
      <c r="G76" s="78"/>
    </row>
    <row r="77" spans="1:7" ht="15.75" customHeight="1">
      <c r="A77" s="78"/>
      <c r="B77" s="398"/>
      <c r="C77" s="80" t="s">
        <v>293</v>
      </c>
      <c r="D77" s="449"/>
      <c r="E77" s="78"/>
      <c r="F77" s="78"/>
      <c r="G77" s="78"/>
    </row>
    <row r="78" spans="1:7" ht="15.75" customHeight="1">
      <c r="A78" s="78"/>
      <c r="B78" s="398"/>
      <c r="C78" s="80" t="s">
        <v>294</v>
      </c>
      <c r="D78" s="449"/>
      <c r="E78" s="78"/>
      <c r="F78" s="78"/>
      <c r="G78" s="78"/>
    </row>
    <row r="79" spans="1:7" ht="15.75" customHeight="1">
      <c r="A79" s="78"/>
      <c r="B79" s="398"/>
      <c r="C79" s="80" t="s">
        <v>295</v>
      </c>
      <c r="D79" s="449"/>
      <c r="E79" s="78"/>
      <c r="F79" s="78"/>
      <c r="G79" s="78"/>
    </row>
    <row r="80" spans="1:7" ht="15.75" customHeight="1">
      <c r="A80" s="78"/>
      <c r="B80" s="398"/>
      <c r="C80" s="80" t="s">
        <v>296</v>
      </c>
      <c r="D80" s="449"/>
      <c r="E80" s="78"/>
      <c r="F80" s="78"/>
      <c r="G80" s="78"/>
    </row>
    <row r="81" spans="1:7" ht="15.75" customHeight="1">
      <c r="A81" s="78"/>
      <c r="B81" s="398"/>
      <c r="C81" s="80" t="s">
        <v>297</v>
      </c>
      <c r="D81" s="449"/>
      <c r="E81" s="78"/>
      <c r="F81" s="78"/>
      <c r="G81" s="78"/>
    </row>
    <row r="82" spans="1:7" ht="15.75" customHeight="1">
      <c r="A82" s="78"/>
      <c r="B82" s="398"/>
      <c r="C82" s="80" t="s">
        <v>298</v>
      </c>
      <c r="D82" s="449"/>
      <c r="E82" s="78"/>
      <c r="F82" s="78"/>
      <c r="G82" s="78"/>
    </row>
    <row r="83" spans="1:7" ht="15.75" customHeight="1">
      <c r="A83" s="78"/>
      <c r="B83" s="398"/>
      <c r="C83" s="80" t="s">
        <v>299</v>
      </c>
      <c r="D83" s="449"/>
      <c r="E83" s="78"/>
      <c r="F83" s="78"/>
      <c r="G83" s="78"/>
    </row>
    <row r="84" spans="1:7" ht="15.75" customHeight="1">
      <c r="A84" s="78"/>
      <c r="B84" s="398"/>
      <c r="C84" s="80" t="s">
        <v>300</v>
      </c>
      <c r="D84" s="449"/>
      <c r="E84" s="78"/>
      <c r="F84" s="78"/>
      <c r="G84" s="78"/>
    </row>
    <row r="85" spans="1:7" ht="15.75" customHeight="1">
      <c r="A85" s="78"/>
      <c r="B85" s="398"/>
      <c r="C85" s="80" t="s">
        <v>301</v>
      </c>
      <c r="D85" s="449"/>
      <c r="E85" s="78"/>
      <c r="F85" s="78"/>
      <c r="G85" s="78"/>
    </row>
    <row r="86" spans="1:7" ht="15.75" customHeight="1">
      <c r="A86" s="78"/>
      <c r="B86" s="398"/>
      <c r="C86" s="80" t="s">
        <v>300</v>
      </c>
      <c r="D86" s="449"/>
      <c r="E86" s="78"/>
      <c r="F86" s="78"/>
      <c r="G86" s="78"/>
    </row>
    <row r="87" spans="1:7" ht="15.75" customHeight="1">
      <c r="A87" s="78"/>
      <c r="B87" s="398"/>
      <c r="C87" s="94" t="s">
        <v>302</v>
      </c>
      <c r="D87" s="449"/>
      <c r="E87" s="78"/>
      <c r="F87" s="78"/>
      <c r="G87" s="78"/>
    </row>
    <row r="88" spans="1:7" ht="15.75" customHeight="1">
      <c r="A88" s="78"/>
      <c r="B88" s="398"/>
      <c r="C88" s="94" t="s">
        <v>303</v>
      </c>
      <c r="D88" s="449"/>
      <c r="E88" s="78"/>
      <c r="F88" s="78"/>
      <c r="G88" s="78"/>
    </row>
    <row r="89" spans="1:7" ht="15.75" customHeight="1">
      <c r="A89" s="78"/>
      <c r="B89" s="398"/>
      <c r="C89" s="80" t="s">
        <v>304</v>
      </c>
      <c r="D89" s="449"/>
      <c r="E89" s="78"/>
      <c r="F89" s="78"/>
      <c r="G89" s="78"/>
    </row>
    <row r="90" spans="1:7" ht="15.75" customHeight="1">
      <c r="A90" s="78"/>
      <c r="B90" s="398"/>
      <c r="C90" s="80" t="s">
        <v>305</v>
      </c>
      <c r="D90" s="449"/>
      <c r="E90" s="78"/>
      <c r="F90" s="78"/>
      <c r="G90" s="78"/>
    </row>
    <row r="91" spans="1:7" ht="15.75" customHeight="1">
      <c r="A91" s="78"/>
      <c r="B91" s="398"/>
      <c r="C91" s="80" t="s">
        <v>306</v>
      </c>
      <c r="D91" s="449"/>
      <c r="E91" s="78"/>
      <c r="F91" s="78"/>
      <c r="G91" s="78"/>
    </row>
    <row r="92" spans="1:7" ht="15.75" customHeight="1">
      <c r="A92" s="78"/>
      <c r="B92" s="398"/>
      <c r="C92" s="80" t="s">
        <v>307</v>
      </c>
      <c r="D92" s="449"/>
      <c r="E92" s="78"/>
      <c r="F92" s="78"/>
      <c r="G92" s="78"/>
    </row>
    <row r="93" spans="1:7" ht="15.75" customHeight="1">
      <c r="A93" s="78"/>
      <c r="B93" s="357"/>
      <c r="C93" s="87" t="s">
        <v>308</v>
      </c>
      <c r="D93" s="437"/>
      <c r="E93" s="78"/>
      <c r="F93" s="78"/>
      <c r="G93" s="78"/>
    </row>
    <row r="94" spans="1:7" ht="33.75" customHeight="1">
      <c r="A94" s="78"/>
      <c r="B94" s="92"/>
      <c r="C94" s="79" t="s">
        <v>309</v>
      </c>
      <c r="D94" s="90" t="s">
        <v>256</v>
      </c>
      <c r="E94" s="78"/>
      <c r="F94" s="78"/>
      <c r="G94" s="78"/>
    </row>
    <row r="95" spans="1:7" ht="15.75" customHeight="1">
      <c r="A95" s="78"/>
      <c r="B95" s="451" t="s">
        <v>251</v>
      </c>
      <c r="C95" s="80" t="s">
        <v>310</v>
      </c>
      <c r="D95" s="439" t="s">
        <v>311</v>
      </c>
      <c r="E95" s="78"/>
      <c r="F95" s="78"/>
      <c r="G95" s="78"/>
    </row>
    <row r="96" spans="1:7" ht="15.75" customHeight="1">
      <c r="A96" s="78"/>
      <c r="B96" s="398"/>
      <c r="C96" s="80" t="s">
        <v>312</v>
      </c>
      <c r="D96" s="449"/>
      <c r="E96" s="78"/>
      <c r="F96" s="78"/>
      <c r="G96" s="78"/>
    </row>
    <row r="97" spans="1:7" ht="15.75" customHeight="1">
      <c r="A97" s="78"/>
      <c r="B97" s="398"/>
      <c r="C97" s="81" t="s">
        <v>19</v>
      </c>
      <c r="D97" s="449"/>
      <c r="E97" s="78"/>
      <c r="F97" s="78"/>
      <c r="G97" s="78"/>
    </row>
    <row r="98" spans="1:7" ht="15.75" customHeight="1">
      <c r="A98" s="78"/>
      <c r="B98" s="398"/>
      <c r="C98" s="81" t="s">
        <v>25</v>
      </c>
      <c r="D98" s="449"/>
      <c r="E98" s="78"/>
      <c r="F98" s="78"/>
      <c r="G98" s="78"/>
    </row>
    <row r="99" spans="1:7" ht="15.75" customHeight="1">
      <c r="A99" s="78"/>
      <c r="B99" s="398"/>
      <c r="C99" s="80" t="s">
        <v>267</v>
      </c>
      <c r="D99" s="449"/>
      <c r="E99" s="78"/>
      <c r="F99" s="78"/>
      <c r="G99" s="78"/>
    </row>
    <row r="100" spans="1:7" ht="15.75" customHeight="1">
      <c r="A100" s="78"/>
      <c r="B100" s="398"/>
      <c r="C100" s="80" t="s">
        <v>274</v>
      </c>
      <c r="D100" s="449"/>
      <c r="E100" s="78"/>
      <c r="F100" s="78"/>
      <c r="G100" s="78"/>
    </row>
    <row r="101" spans="1:7" ht="15.75" customHeight="1">
      <c r="A101" s="78"/>
      <c r="B101" s="398"/>
      <c r="C101" s="80" t="s">
        <v>280</v>
      </c>
      <c r="D101" s="449"/>
      <c r="E101" s="78"/>
      <c r="F101" s="78"/>
      <c r="G101" s="78"/>
    </row>
    <row r="102" spans="1:7" ht="15.75" customHeight="1">
      <c r="A102" s="78"/>
      <c r="B102" s="398"/>
      <c r="C102" s="80" t="s">
        <v>286</v>
      </c>
      <c r="D102" s="449"/>
      <c r="E102" s="78"/>
      <c r="F102" s="78"/>
      <c r="G102" s="78"/>
    </row>
    <row r="103" spans="1:7" ht="15.75" customHeight="1">
      <c r="A103" s="78"/>
      <c r="B103" s="398"/>
      <c r="C103" s="81" t="s">
        <v>27</v>
      </c>
      <c r="D103" s="449"/>
      <c r="E103" s="78"/>
      <c r="F103" s="78"/>
      <c r="G103" s="78"/>
    </row>
    <row r="104" spans="1:7" ht="15.75" customHeight="1">
      <c r="A104" s="78"/>
      <c r="B104" s="398"/>
      <c r="C104" s="80" t="s">
        <v>288</v>
      </c>
      <c r="D104" s="449"/>
      <c r="E104" s="78"/>
      <c r="F104" s="78"/>
      <c r="G104" s="78"/>
    </row>
    <row r="105" spans="1:7" ht="15.75" customHeight="1">
      <c r="A105" s="78"/>
      <c r="B105" s="398"/>
      <c r="C105" s="80" t="s">
        <v>289</v>
      </c>
      <c r="D105" s="449"/>
      <c r="E105" s="78"/>
      <c r="F105" s="78"/>
      <c r="G105" s="78"/>
    </row>
    <row r="106" spans="1:7" ht="15.75" customHeight="1">
      <c r="A106" s="78"/>
      <c r="B106" s="398"/>
      <c r="C106" s="81" t="s">
        <v>29</v>
      </c>
      <c r="D106" s="449"/>
      <c r="E106" s="78"/>
      <c r="F106" s="78"/>
      <c r="G106" s="78"/>
    </row>
    <row r="107" spans="1:7" ht="15.75" customHeight="1">
      <c r="A107" s="78"/>
      <c r="B107" s="398"/>
      <c r="C107" s="81" t="s">
        <v>33</v>
      </c>
      <c r="D107" s="449"/>
      <c r="E107" s="78"/>
      <c r="F107" s="78"/>
      <c r="G107" s="78"/>
    </row>
    <row r="108" spans="1:7" ht="15.75" customHeight="1">
      <c r="A108" s="78"/>
      <c r="B108" s="398"/>
      <c r="C108" s="82" t="s">
        <v>313</v>
      </c>
      <c r="D108" s="449"/>
      <c r="E108" s="78"/>
      <c r="F108" s="78"/>
      <c r="G108" s="78"/>
    </row>
    <row r="109" spans="1:7" ht="15.75" customHeight="1">
      <c r="A109" s="78"/>
      <c r="B109" s="398"/>
      <c r="C109" s="80" t="s">
        <v>314</v>
      </c>
      <c r="D109" s="449"/>
      <c r="E109" s="78"/>
      <c r="F109" s="78"/>
      <c r="G109" s="78"/>
    </row>
    <row r="110" spans="1:7" ht="16.5" customHeight="1">
      <c r="A110" s="78"/>
      <c r="B110" s="357"/>
      <c r="C110" s="87" t="s">
        <v>242</v>
      </c>
      <c r="D110" s="437"/>
      <c r="E110" s="78"/>
      <c r="F110" s="78"/>
      <c r="G110" s="78"/>
    </row>
    <row r="111" spans="1:7" ht="15.75" customHeight="1">
      <c r="A111" s="78"/>
      <c r="B111" s="95" t="s">
        <v>249</v>
      </c>
      <c r="C111" s="96" t="s">
        <v>315</v>
      </c>
      <c r="D111" s="97" t="s">
        <v>237</v>
      </c>
      <c r="E111" s="78"/>
      <c r="F111" s="78"/>
      <c r="G111" s="78"/>
    </row>
    <row r="112" spans="1:7" ht="15.75" customHeight="1">
      <c r="B112" s="55"/>
      <c r="C112" s="55"/>
      <c r="E112" s="2"/>
      <c r="F112" s="2"/>
      <c r="G112" s="2"/>
    </row>
    <row r="113" spans="3:3" ht="15.75" customHeight="1">
      <c r="C113" s="56"/>
    </row>
    <row r="114" spans="3:3" ht="15.75" customHeight="1">
      <c r="C114" s="56"/>
    </row>
    <row r="115" spans="3:3" ht="15.75" customHeight="1">
      <c r="C115" s="56"/>
    </row>
    <row r="116" spans="3:3" ht="15.75" customHeight="1">
      <c r="C116" s="56"/>
    </row>
    <row r="117" spans="3:3" ht="15.75" customHeight="1">
      <c r="C117" s="56"/>
    </row>
    <row r="118" spans="3:3" ht="15.75" customHeight="1">
      <c r="C118" s="56"/>
    </row>
    <row r="119" spans="3:3" ht="15.75" customHeight="1">
      <c r="C119" s="56"/>
    </row>
    <row r="120" spans="3:3" ht="15.75" customHeight="1">
      <c r="C120" s="56"/>
    </row>
    <row r="121" spans="3:3" ht="15.75" customHeight="1">
      <c r="C121" s="56"/>
    </row>
    <row r="122" spans="3:3" ht="15.75" customHeight="1">
      <c r="C122" s="56"/>
    </row>
    <row r="123" spans="3:3" ht="15.75" customHeight="1">
      <c r="C123" s="56"/>
    </row>
    <row r="124" spans="3:3" ht="15.75" customHeight="1">
      <c r="C124" s="56"/>
    </row>
    <row r="125" spans="3:3" ht="15.75" customHeight="1">
      <c r="C125" s="56"/>
    </row>
    <row r="126" spans="3:3" ht="15.75" customHeight="1">
      <c r="C126" s="56"/>
    </row>
    <row r="127" spans="3:3" ht="15.75" customHeight="1">
      <c r="C127" s="56"/>
    </row>
    <row r="128" spans="3:3" ht="15.75" customHeight="1">
      <c r="C128" s="56"/>
    </row>
    <row r="129" spans="3:3" ht="15.75" customHeight="1">
      <c r="C129" s="56"/>
    </row>
    <row r="130" spans="3:3" ht="15.75" customHeight="1">
      <c r="C130" s="56"/>
    </row>
    <row r="131" spans="3:3" ht="15.75" customHeight="1">
      <c r="C131" s="56"/>
    </row>
    <row r="132" spans="3:3" ht="15.75" customHeight="1">
      <c r="C132" s="56"/>
    </row>
    <row r="133" spans="3:3" ht="15.75" customHeight="1">
      <c r="C133" s="56"/>
    </row>
    <row r="134" spans="3:3" ht="15.75" customHeight="1">
      <c r="C134" s="56"/>
    </row>
    <row r="135" spans="3:3" ht="15.75" customHeight="1">
      <c r="C135" s="56"/>
    </row>
    <row r="136" spans="3:3" ht="15.75" customHeight="1">
      <c r="C136" s="56"/>
    </row>
    <row r="137" spans="3:3" ht="15.75" customHeight="1">
      <c r="C137" s="56"/>
    </row>
    <row r="138" spans="3:3" ht="15.75" customHeight="1">
      <c r="C138" s="56"/>
    </row>
    <row r="139" spans="3:3" ht="15.75" customHeight="1">
      <c r="C139" s="56"/>
    </row>
    <row r="140" spans="3:3" ht="15.75" customHeight="1">
      <c r="C140" s="56"/>
    </row>
    <row r="141" spans="3:3" ht="15.75" customHeight="1">
      <c r="C141" s="56"/>
    </row>
    <row r="142" spans="3:3" ht="15.75" customHeight="1">
      <c r="C142" s="56"/>
    </row>
    <row r="143" spans="3:3" ht="15.75" customHeight="1">
      <c r="C143" s="56"/>
    </row>
    <row r="144" spans="3:3" ht="15.75" customHeight="1">
      <c r="C144" s="56"/>
    </row>
    <row r="145" spans="3:3" ht="15.75" customHeight="1">
      <c r="C145" s="56"/>
    </row>
    <row r="146" spans="3:3" ht="15.75" customHeight="1">
      <c r="C146" s="56"/>
    </row>
    <row r="147" spans="3:3" ht="15.75" customHeight="1">
      <c r="C147" s="56"/>
    </row>
    <row r="148" spans="3:3" ht="15.75" customHeight="1">
      <c r="C148" s="56"/>
    </row>
    <row r="149" spans="3:3" ht="15.75" customHeight="1">
      <c r="C149" s="56"/>
    </row>
    <row r="150" spans="3:3" ht="15.75" customHeight="1">
      <c r="C150" s="56"/>
    </row>
    <row r="151" spans="3:3" ht="15.75" customHeight="1">
      <c r="C151" s="56"/>
    </row>
    <row r="152" spans="3:3" ht="15.75" customHeight="1">
      <c r="C152" s="56"/>
    </row>
    <row r="153" spans="3:3" ht="15.75" customHeight="1">
      <c r="C153" s="56"/>
    </row>
    <row r="154" spans="3:3" ht="15.75" customHeight="1">
      <c r="C154" s="56"/>
    </row>
    <row r="155" spans="3:3" ht="15.75" customHeight="1">
      <c r="C155" s="56"/>
    </row>
    <row r="156" spans="3:3" ht="15.75" customHeight="1">
      <c r="C156" s="56"/>
    </row>
    <row r="157" spans="3:3" ht="15.75" customHeight="1">
      <c r="C157" s="56"/>
    </row>
    <row r="158" spans="3:3" ht="15.75" customHeight="1">
      <c r="C158" s="56"/>
    </row>
    <row r="159" spans="3:3" ht="15.75" customHeight="1">
      <c r="C159" s="56"/>
    </row>
    <row r="160" spans="3:3" ht="15.75" customHeight="1">
      <c r="C160" s="56"/>
    </row>
    <row r="161" spans="3:3" ht="15.75" customHeight="1">
      <c r="C161" s="56"/>
    </row>
    <row r="162" spans="3:3" ht="15.75" customHeight="1">
      <c r="C162" s="56"/>
    </row>
    <row r="163" spans="3:3" ht="15.75" customHeight="1">
      <c r="C163" s="56"/>
    </row>
    <row r="164" spans="3:3" ht="15.75" customHeight="1">
      <c r="C164" s="56"/>
    </row>
    <row r="165" spans="3:3" ht="15.75" customHeight="1">
      <c r="C165" s="56"/>
    </row>
    <row r="166" spans="3:3" ht="15.75" customHeight="1">
      <c r="C166" s="56"/>
    </row>
    <row r="167" spans="3:3" ht="15.75" customHeight="1">
      <c r="C167" s="56"/>
    </row>
    <row r="168" spans="3:3" ht="15.75" customHeight="1">
      <c r="C168" s="56"/>
    </row>
    <row r="169" spans="3:3" ht="15.75" customHeight="1">
      <c r="C169" s="56"/>
    </row>
    <row r="170" spans="3:3" ht="15.75" customHeight="1">
      <c r="C170" s="56"/>
    </row>
    <row r="171" spans="3:3" ht="15.75" customHeight="1">
      <c r="C171" s="56"/>
    </row>
    <row r="172" spans="3:3" ht="15.75" customHeight="1">
      <c r="C172" s="56"/>
    </row>
    <row r="173" spans="3:3" ht="15.75" customHeight="1">
      <c r="C173" s="56"/>
    </row>
    <row r="174" spans="3:3" ht="15.75" customHeight="1">
      <c r="C174" s="56"/>
    </row>
    <row r="175" spans="3:3" ht="15.75" customHeight="1">
      <c r="C175" s="56"/>
    </row>
    <row r="176" spans="3:3" ht="15.75" customHeight="1">
      <c r="C176" s="56"/>
    </row>
    <row r="177" spans="3:3" ht="15.75" customHeight="1">
      <c r="C177" s="56"/>
    </row>
    <row r="178" spans="3:3" ht="15.75" customHeight="1">
      <c r="C178" s="56"/>
    </row>
    <row r="179" spans="3:3" ht="15.75" customHeight="1">
      <c r="C179" s="56"/>
    </row>
    <row r="180" spans="3:3" ht="15.75" customHeight="1">
      <c r="C180" s="56"/>
    </row>
    <row r="181" spans="3:3" ht="15.75" customHeight="1">
      <c r="C181" s="56"/>
    </row>
    <row r="182" spans="3:3" ht="15.75" customHeight="1">
      <c r="C182" s="56"/>
    </row>
    <row r="183" spans="3:3" ht="15.75" customHeight="1">
      <c r="C183" s="56"/>
    </row>
    <row r="184" spans="3:3" ht="15.75" customHeight="1">
      <c r="C184" s="56"/>
    </row>
    <row r="185" spans="3:3" ht="15.75" customHeight="1">
      <c r="C185" s="56"/>
    </row>
    <row r="186" spans="3:3" ht="15.75" customHeight="1">
      <c r="C186" s="56"/>
    </row>
    <row r="187" spans="3:3" ht="15.75" customHeight="1">
      <c r="C187" s="56"/>
    </row>
    <row r="188" spans="3:3" ht="15.75" customHeight="1">
      <c r="C188" s="56"/>
    </row>
    <row r="189" spans="3:3" ht="15.75" customHeight="1">
      <c r="C189" s="56"/>
    </row>
    <row r="190" spans="3:3" ht="15.75" customHeight="1">
      <c r="C190" s="56"/>
    </row>
    <row r="191" spans="3:3" ht="15.75" customHeight="1">
      <c r="C191" s="56"/>
    </row>
    <row r="192" spans="3:3" ht="15.75" customHeight="1">
      <c r="C192" s="56"/>
    </row>
    <row r="193" spans="3:3" ht="15.75" customHeight="1">
      <c r="C193" s="56"/>
    </row>
    <row r="194" spans="3:3" ht="15.75" customHeight="1">
      <c r="C194" s="56"/>
    </row>
    <row r="195" spans="3:3" ht="15.75" customHeight="1">
      <c r="C195" s="56"/>
    </row>
    <row r="196" spans="3:3" ht="15.75" customHeight="1">
      <c r="C196" s="56"/>
    </row>
    <row r="197" spans="3:3" ht="15.75" customHeight="1">
      <c r="C197" s="56"/>
    </row>
    <row r="198" spans="3:3" ht="15.75" customHeight="1">
      <c r="C198" s="56"/>
    </row>
    <row r="199" spans="3:3" ht="15.75" customHeight="1">
      <c r="C199" s="56"/>
    </row>
    <row r="200" spans="3:3" ht="15.75" customHeight="1">
      <c r="C200" s="56"/>
    </row>
    <row r="201" spans="3:3" ht="15.75" customHeight="1">
      <c r="C201" s="56"/>
    </row>
    <row r="202" spans="3:3" ht="15.75" customHeight="1">
      <c r="C202" s="56"/>
    </row>
    <row r="203" spans="3:3" ht="15.75" customHeight="1">
      <c r="C203" s="56"/>
    </row>
    <row r="204" spans="3:3" ht="15.75" customHeight="1">
      <c r="C204" s="56"/>
    </row>
    <row r="205" spans="3:3" ht="15.75" customHeight="1">
      <c r="C205" s="56"/>
    </row>
    <row r="206" spans="3:3" ht="15.75" customHeight="1">
      <c r="C206" s="56"/>
    </row>
    <row r="207" spans="3:3" ht="15.75" customHeight="1">
      <c r="C207" s="56"/>
    </row>
    <row r="208" spans="3:3" ht="15.75" customHeight="1">
      <c r="C208" s="56"/>
    </row>
    <row r="209" spans="3:3" ht="15.75" customHeight="1">
      <c r="C209" s="56"/>
    </row>
    <row r="210" spans="3:3" ht="15.75" customHeight="1">
      <c r="C210" s="56"/>
    </row>
    <row r="211" spans="3:3" ht="15.75" customHeight="1">
      <c r="C211" s="56"/>
    </row>
    <row r="212" spans="3:3" ht="15.75" customHeight="1">
      <c r="C212" s="56"/>
    </row>
    <row r="213" spans="3:3" ht="15.75" customHeight="1">
      <c r="C213" s="56"/>
    </row>
    <row r="214" spans="3:3" ht="15.75" customHeight="1">
      <c r="C214" s="56"/>
    </row>
    <row r="215" spans="3:3" ht="15.75" customHeight="1">
      <c r="C215" s="56"/>
    </row>
    <row r="216" spans="3:3" ht="15.75" customHeight="1">
      <c r="C216" s="56"/>
    </row>
    <row r="217" spans="3:3" ht="15.75" customHeight="1">
      <c r="C217" s="56"/>
    </row>
    <row r="218" spans="3:3" ht="15.75" customHeight="1">
      <c r="C218" s="56"/>
    </row>
    <row r="219" spans="3:3" ht="15.75" customHeight="1">
      <c r="C219" s="56"/>
    </row>
    <row r="220" spans="3:3" ht="15.75" customHeight="1">
      <c r="C220" s="56"/>
    </row>
    <row r="221" spans="3:3" ht="15.75" customHeight="1">
      <c r="C221" s="56"/>
    </row>
    <row r="222" spans="3:3" ht="15.75" customHeight="1">
      <c r="C222" s="56"/>
    </row>
    <row r="223" spans="3:3" ht="15.75" customHeight="1">
      <c r="C223" s="56"/>
    </row>
    <row r="224" spans="3:3" ht="15.75" customHeight="1">
      <c r="C224" s="56"/>
    </row>
    <row r="225" spans="3:3" ht="15.75" customHeight="1">
      <c r="C225" s="56"/>
    </row>
    <row r="226" spans="3:3" ht="15.75" customHeight="1">
      <c r="C226" s="56"/>
    </row>
    <row r="227" spans="3:3" ht="15.75" customHeight="1">
      <c r="C227" s="56"/>
    </row>
    <row r="228" spans="3:3" ht="15.75" customHeight="1">
      <c r="C228" s="56"/>
    </row>
    <row r="229" spans="3:3" ht="15.75" customHeight="1">
      <c r="C229" s="56"/>
    </row>
    <row r="230" spans="3:3" ht="15.75" customHeight="1">
      <c r="C230" s="56"/>
    </row>
    <row r="231" spans="3:3" ht="15.75" customHeight="1">
      <c r="C231" s="56"/>
    </row>
    <row r="232" spans="3:3" ht="15.75" customHeight="1">
      <c r="C232" s="56"/>
    </row>
    <row r="233" spans="3:3" ht="15.75" customHeight="1">
      <c r="C233" s="56"/>
    </row>
    <row r="234" spans="3:3" ht="15.75" customHeight="1">
      <c r="C234" s="56"/>
    </row>
    <row r="235" spans="3:3" ht="15.75" customHeight="1">
      <c r="C235" s="56"/>
    </row>
    <row r="236" spans="3:3" ht="15.75" customHeight="1">
      <c r="C236" s="56"/>
    </row>
    <row r="237" spans="3:3" ht="15.75" customHeight="1">
      <c r="C237" s="56"/>
    </row>
    <row r="238" spans="3:3" ht="15.75" customHeight="1">
      <c r="C238" s="56"/>
    </row>
    <row r="239" spans="3:3" ht="15.75" customHeight="1">
      <c r="C239" s="56"/>
    </row>
    <row r="240" spans="3:3" ht="15.75" customHeight="1">
      <c r="C240" s="56"/>
    </row>
    <row r="241" spans="3:3" ht="15.75" customHeight="1">
      <c r="C241" s="56"/>
    </row>
    <row r="242" spans="3:3" ht="15.75" customHeight="1">
      <c r="C242" s="56"/>
    </row>
    <row r="243" spans="3:3" ht="15.75" customHeight="1">
      <c r="C243" s="56"/>
    </row>
    <row r="244" spans="3:3" ht="15.75" customHeight="1">
      <c r="C244" s="56"/>
    </row>
    <row r="245" spans="3:3" ht="15.75" customHeight="1">
      <c r="C245" s="56"/>
    </row>
    <row r="246" spans="3:3" ht="15.75" customHeight="1">
      <c r="C246" s="56"/>
    </row>
    <row r="247" spans="3:3" ht="15.75" customHeight="1">
      <c r="C247" s="56"/>
    </row>
    <row r="248" spans="3:3" ht="15.75" customHeight="1">
      <c r="C248" s="56"/>
    </row>
    <row r="249" spans="3:3" ht="15.75" customHeight="1">
      <c r="C249" s="56"/>
    </row>
    <row r="250" spans="3:3" ht="15.75" customHeight="1">
      <c r="C250" s="56"/>
    </row>
    <row r="251" spans="3:3" ht="15.75" customHeight="1">
      <c r="C251" s="56"/>
    </row>
    <row r="252" spans="3:3" ht="15.75" customHeight="1">
      <c r="C252" s="56"/>
    </row>
    <row r="253" spans="3:3" ht="15.75" customHeight="1">
      <c r="C253" s="56"/>
    </row>
    <row r="254" spans="3:3" ht="15.75" customHeight="1">
      <c r="C254" s="56"/>
    </row>
    <row r="255" spans="3:3" ht="15.75" customHeight="1">
      <c r="C255" s="56"/>
    </row>
    <row r="256" spans="3:3" ht="15.75" customHeight="1">
      <c r="C256" s="56"/>
    </row>
    <row r="257" spans="3:3" ht="15.75" customHeight="1">
      <c r="C257" s="56"/>
    </row>
    <row r="258" spans="3:3" ht="15.75" customHeight="1">
      <c r="C258" s="56"/>
    </row>
    <row r="259" spans="3:3" ht="15.75" customHeight="1">
      <c r="C259" s="56"/>
    </row>
    <row r="260" spans="3:3" ht="15.75" customHeight="1">
      <c r="C260" s="56"/>
    </row>
    <row r="261" spans="3:3" ht="15.75" customHeight="1">
      <c r="C261" s="56"/>
    </row>
    <row r="262" spans="3:3" ht="15.75" customHeight="1">
      <c r="C262" s="56"/>
    </row>
    <row r="263" spans="3:3" ht="15.75" customHeight="1">
      <c r="C263" s="56"/>
    </row>
    <row r="264" spans="3:3" ht="15.75" customHeight="1">
      <c r="C264" s="56"/>
    </row>
    <row r="265" spans="3:3" ht="15.75" customHeight="1">
      <c r="C265" s="56"/>
    </row>
    <row r="266" spans="3:3" ht="15.75" customHeight="1">
      <c r="C266" s="56"/>
    </row>
    <row r="267" spans="3:3" ht="15.75" customHeight="1">
      <c r="C267" s="56"/>
    </row>
    <row r="268" spans="3:3" ht="15.75" customHeight="1">
      <c r="C268" s="56"/>
    </row>
    <row r="269" spans="3:3" ht="15.75" customHeight="1">
      <c r="C269" s="56"/>
    </row>
    <row r="270" spans="3:3" ht="15.75" customHeight="1">
      <c r="C270" s="56"/>
    </row>
    <row r="271" spans="3:3" ht="15.75" customHeight="1">
      <c r="C271" s="56"/>
    </row>
    <row r="272" spans="3:3" ht="15.75" customHeight="1">
      <c r="C272" s="56"/>
    </row>
    <row r="273" spans="3:3" ht="15.75" customHeight="1">
      <c r="C273" s="56"/>
    </row>
    <row r="274" spans="3:3" ht="15.75" customHeight="1">
      <c r="C274" s="56"/>
    </row>
    <row r="275" spans="3:3" ht="15.75" customHeight="1">
      <c r="C275" s="56"/>
    </row>
    <row r="276" spans="3:3" ht="15.75" customHeight="1">
      <c r="C276" s="56"/>
    </row>
    <row r="277" spans="3:3" ht="15.75" customHeight="1">
      <c r="C277" s="56"/>
    </row>
    <row r="278" spans="3:3" ht="15.75" customHeight="1">
      <c r="C278" s="56"/>
    </row>
    <row r="279" spans="3:3" ht="15.75" customHeight="1">
      <c r="C279" s="56"/>
    </row>
    <row r="280" spans="3:3" ht="15.75" customHeight="1">
      <c r="C280" s="56"/>
    </row>
    <row r="281" spans="3:3" ht="15.75" customHeight="1">
      <c r="C281" s="56"/>
    </row>
    <row r="282" spans="3:3" ht="15.75" customHeight="1">
      <c r="C282" s="56"/>
    </row>
    <row r="283" spans="3:3" ht="15.75" customHeight="1">
      <c r="C283" s="56"/>
    </row>
    <row r="284" spans="3:3" ht="15.75" customHeight="1">
      <c r="C284" s="56"/>
    </row>
    <row r="285" spans="3:3" ht="15.75" customHeight="1">
      <c r="C285" s="56"/>
    </row>
    <row r="286" spans="3:3" ht="15.75" customHeight="1">
      <c r="C286" s="56"/>
    </row>
    <row r="287" spans="3:3" ht="15.75" customHeight="1">
      <c r="C287" s="56"/>
    </row>
    <row r="288" spans="3:3" ht="15.75" customHeight="1">
      <c r="C288" s="56"/>
    </row>
    <row r="289" spans="3:3" ht="15.75" customHeight="1">
      <c r="C289" s="56"/>
    </row>
    <row r="290" spans="3:3" ht="15.75" customHeight="1">
      <c r="C290" s="56"/>
    </row>
    <row r="291" spans="3:3" ht="15.75" customHeight="1">
      <c r="C291" s="56"/>
    </row>
    <row r="292" spans="3:3" ht="15.75" customHeight="1">
      <c r="C292" s="56"/>
    </row>
    <row r="293" spans="3:3" ht="15.75" customHeight="1">
      <c r="C293" s="56"/>
    </row>
    <row r="294" spans="3:3" ht="15.75" customHeight="1">
      <c r="C294" s="56"/>
    </row>
    <row r="295" spans="3:3" ht="15.75" customHeight="1">
      <c r="C295" s="56"/>
    </row>
    <row r="296" spans="3:3" ht="15.75" customHeight="1">
      <c r="C296" s="56"/>
    </row>
    <row r="297" spans="3:3" ht="15.75" customHeight="1">
      <c r="C297" s="56"/>
    </row>
    <row r="298" spans="3:3" ht="15.75" customHeight="1">
      <c r="C298" s="56"/>
    </row>
    <row r="299" spans="3:3" ht="15.75" customHeight="1">
      <c r="C299" s="56"/>
    </row>
    <row r="300" spans="3:3" ht="15.75" customHeight="1">
      <c r="C300" s="56"/>
    </row>
    <row r="301" spans="3:3" ht="15.75" customHeight="1">
      <c r="C301" s="56"/>
    </row>
    <row r="302" spans="3:3" ht="15.75" customHeight="1">
      <c r="C302" s="56"/>
    </row>
    <row r="303" spans="3:3" ht="15.75" customHeight="1">
      <c r="C303" s="56"/>
    </row>
    <row r="304" spans="3:3" ht="15.75" customHeight="1">
      <c r="C304" s="56"/>
    </row>
    <row r="305" spans="3:3" ht="15.75" customHeight="1">
      <c r="C305" s="56"/>
    </row>
    <row r="306" spans="3:3" ht="15.75" customHeight="1">
      <c r="C306" s="56"/>
    </row>
    <row r="307" spans="3:3" ht="15.75" customHeight="1">
      <c r="C307" s="56"/>
    </row>
    <row r="308" spans="3:3" ht="15.75" customHeight="1">
      <c r="C308" s="56"/>
    </row>
    <row r="309" spans="3:3" ht="15.75" customHeight="1">
      <c r="C309" s="56"/>
    </row>
    <row r="310" spans="3:3" ht="15.75" customHeight="1">
      <c r="C310" s="56"/>
    </row>
    <row r="311" spans="3:3" ht="15.75" customHeight="1">
      <c r="C311" s="56"/>
    </row>
    <row r="312" spans="3:3" ht="15.75" customHeight="1">
      <c r="C312" s="56"/>
    </row>
    <row r="313" spans="3:3" ht="15.75" customHeight="1">
      <c r="C313" s="56"/>
    </row>
    <row r="314" spans="3:3" ht="15.75" customHeight="1">
      <c r="C314" s="56"/>
    </row>
    <row r="315" spans="3:3" ht="15.75" customHeight="1">
      <c r="C315" s="56"/>
    </row>
    <row r="316" spans="3:3" ht="15.75" customHeight="1">
      <c r="C316" s="56"/>
    </row>
    <row r="317" spans="3:3" ht="15.75" customHeight="1">
      <c r="C317" s="56"/>
    </row>
    <row r="318" spans="3:3" ht="15.75" customHeight="1">
      <c r="C318" s="56"/>
    </row>
    <row r="319" spans="3:3" ht="15.75" customHeight="1">
      <c r="C319" s="56"/>
    </row>
    <row r="320" spans="3:3" ht="15.75" customHeight="1">
      <c r="C320" s="56"/>
    </row>
    <row r="321" spans="3:3" ht="15.75" customHeight="1">
      <c r="C321" s="56"/>
    </row>
    <row r="322" spans="3:3" ht="15.75" customHeight="1">
      <c r="C322" s="56"/>
    </row>
    <row r="323" spans="3:3" ht="15.75" customHeight="1">
      <c r="C323" s="56"/>
    </row>
    <row r="324" spans="3:3" ht="15.75" customHeight="1">
      <c r="C324" s="56"/>
    </row>
    <row r="325" spans="3:3" ht="15.75" customHeight="1">
      <c r="C325" s="56"/>
    </row>
    <row r="326" spans="3:3" ht="15.75" customHeight="1">
      <c r="C326" s="56"/>
    </row>
    <row r="327" spans="3:3" ht="15.75" customHeight="1">
      <c r="C327" s="56"/>
    </row>
    <row r="328" spans="3:3" ht="15.75" customHeight="1">
      <c r="C328" s="56"/>
    </row>
    <row r="329" spans="3:3" ht="15.75" customHeight="1">
      <c r="C329" s="56"/>
    </row>
    <row r="330" spans="3:3" ht="15.75" customHeight="1">
      <c r="C330" s="56"/>
    </row>
    <row r="331" spans="3:3" ht="15.75" customHeight="1">
      <c r="C331" s="56"/>
    </row>
    <row r="332" spans="3:3" ht="15.75" customHeight="1">
      <c r="C332" s="56"/>
    </row>
    <row r="333" spans="3:3" ht="15.75" customHeight="1">
      <c r="C333" s="56"/>
    </row>
    <row r="334" spans="3:3" ht="15.75" customHeight="1">
      <c r="C334" s="56"/>
    </row>
    <row r="335" spans="3:3" ht="15.75" customHeight="1">
      <c r="C335" s="56"/>
    </row>
    <row r="336" spans="3:3" ht="15.75" customHeight="1">
      <c r="C336" s="56"/>
    </row>
    <row r="337" spans="3:3" ht="15.75" customHeight="1">
      <c r="C337" s="56"/>
    </row>
    <row r="338" spans="3:3" ht="15.75" customHeight="1">
      <c r="C338" s="56"/>
    </row>
    <row r="339" spans="3:3" ht="15.75" customHeight="1">
      <c r="C339" s="56"/>
    </row>
    <row r="340" spans="3:3" ht="15.75" customHeight="1">
      <c r="C340" s="56"/>
    </row>
    <row r="341" spans="3:3" ht="15.75" customHeight="1">
      <c r="C341" s="56"/>
    </row>
    <row r="342" spans="3:3" ht="15.75" customHeight="1">
      <c r="C342" s="56"/>
    </row>
    <row r="343" spans="3:3" ht="15.75" customHeight="1">
      <c r="C343" s="56"/>
    </row>
    <row r="344" spans="3:3" ht="15.75" customHeight="1">
      <c r="C344" s="56"/>
    </row>
    <row r="345" spans="3:3" ht="15.75" customHeight="1">
      <c r="C345" s="56"/>
    </row>
    <row r="346" spans="3:3" ht="15.75" customHeight="1">
      <c r="C346" s="56"/>
    </row>
    <row r="347" spans="3:3" ht="15.75" customHeight="1">
      <c r="C347" s="56"/>
    </row>
    <row r="348" spans="3:3" ht="15.75" customHeight="1">
      <c r="C348" s="56"/>
    </row>
    <row r="349" spans="3:3" ht="15.75" customHeight="1">
      <c r="C349" s="56"/>
    </row>
    <row r="350" spans="3:3" ht="15.75" customHeight="1">
      <c r="C350" s="56"/>
    </row>
    <row r="351" spans="3:3" ht="15.75" customHeight="1">
      <c r="C351" s="56"/>
    </row>
    <row r="352" spans="3:3" ht="15.75" customHeight="1">
      <c r="C352" s="56"/>
    </row>
    <row r="353" spans="3:3" ht="15.75" customHeight="1">
      <c r="C353" s="56"/>
    </row>
    <row r="354" spans="3:3" ht="15.75" customHeight="1">
      <c r="C354" s="56"/>
    </row>
    <row r="355" spans="3:3" ht="15.75" customHeight="1">
      <c r="C355" s="56"/>
    </row>
    <row r="356" spans="3:3" ht="15.75" customHeight="1">
      <c r="C356" s="56"/>
    </row>
    <row r="357" spans="3:3" ht="15.75" customHeight="1">
      <c r="C357" s="56"/>
    </row>
    <row r="358" spans="3:3" ht="15.75" customHeight="1">
      <c r="C358" s="56"/>
    </row>
    <row r="359" spans="3:3" ht="15.75" customHeight="1">
      <c r="C359" s="56"/>
    </row>
    <row r="360" spans="3:3" ht="15.75" customHeight="1">
      <c r="C360" s="56"/>
    </row>
    <row r="361" spans="3:3" ht="15.75" customHeight="1">
      <c r="C361" s="56"/>
    </row>
    <row r="362" spans="3:3" ht="15.75" customHeight="1">
      <c r="C362" s="56"/>
    </row>
    <row r="363" spans="3:3" ht="15.75" customHeight="1">
      <c r="C363" s="56"/>
    </row>
    <row r="364" spans="3:3" ht="15.75" customHeight="1">
      <c r="C364" s="56"/>
    </row>
    <row r="365" spans="3:3" ht="15.75" customHeight="1">
      <c r="C365" s="56"/>
    </row>
    <row r="366" spans="3:3" ht="15.75" customHeight="1">
      <c r="C366" s="56"/>
    </row>
    <row r="367" spans="3:3" ht="15.75" customHeight="1">
      <c r="C367" s="56"/>
    </row>
    <row r="368" spans="3:3" ht="15.75" customHeight="1">
      <c r="C368" s="56"/>
    </row>
    <row r="369" spans="3:3" ht="15.75" customHeight="1">
      <c r="C369" s="56"/>
    </row>
    <row r="370" spans="3:3" ht="15.75" customHeight="1">
      <c r="C370" s="56"/>
    </row>
    <row r="371" spans="3:3" ht="15.75" customHeight="1">
      <c r="C371" s="56"/>
    </row>
    <row r="372" spans="3:3" ht="15.75" customHeight="1">
      <c r="C372" s="56"/>
    </row>
    <row r="373" spans="3:3" ht="15.75" customHeight="1">
      <c r="C373" s="56"/>
    </row>
    <row r="374" spans="3:3" ht="15.75" customHeight="1">
      <c r="C374" s="56"/>
    </row>
    <row r="375" spans="3:3" ht="15.75" customHeight="1">
      <c r="C375" s="56"/>
    </row>
    <row r="376" spans="3:3" ht="15.75" customHeight="1">
      <c r="C376" s="56"/>
    </row>
    <row r="377" spans="3:3" ht="15.75" customHeight="1">
      <c r="C377" s="56"/>
    </row>
    <row r="378" spans="3:3" ht="15.75" customHeight="1">
      <c r="C378" s="56"/>
    </row>
    <row r="379" spans="3:3" ht="15.75" customHeight="1">
      <c r="C379" s="56"/>
    </row>
    <row r="380" spans="3:3" ht="15.75" customHeight="1">
      <c r="C380" s="56"/>
    </row>
    <row r="381" spans="3:3" ht="15.75" customHeight="1">
      <c r="C381" s="56"/>
    </row>
    <row r="382" spans="3:3" ht="15.75" customHeight="1">
      <c r="C382" s="56"/>
    </row>
    <row r="383" spans="3:3" ht="15.75" customHeight="1">
      <c r="C383" s="56"/>
    </row>
    <row r="384" spans="3:3" ht="15.75" customHeight="1">
      <c r="C384" s="56"/>
    </row>
    <row r="385" spans="3:3" ht="15.75" customHeight="1">
      <c r="C385" s="56"/>
    </row>
    <row r="386" spans="3:3" ht="15.75" customHeight="1">
      <c r="C386" s="56"/>
    </row>
    <row r="387" spans="3:3" ht="15.75" customHeight="1">
      <c r="C387" s="56"/>
    </row>
    <row r="388" spans="3:3" ht="15.75" customHeight="1">
      <c r="C388" s="56"/>
    </row>
    <row r="389" spans="3:3" ht="15.75" customHeight="1">
      <c r="C389" s="56"/>
    </row>
    <row r="390" spans="3:3" ht="15.75" customHeight="1">
      <c r="C390" s="56"/>
    </row>
    <row r="391" spans="3:3" ht="15.75" customHeight="1">
      <c r="C391" s="56"/>
    </row>
    <row r="392" spans="3:3" ht="15.75" customHeight="1">
      <c r="C392" s="56"/>
    </row>
    <row r="393" spans="3:3" ht="15.75" customHeight="1">
      <c r="C393" s="56"/>
    </row>
    <row r="394" spans="3:3" ht="15.75" customHeight="1">
      <c r="C394" s="56"/>
    </row>
    <row r="395" spans="3:3" ht="15.75" customHeight="1">
      <c r="C395" s="56"/>
    </row>
    <row r="396" spans="3:3" ht="15.75" customHeight="1">
      <c r="C396" s="56"/>
    </row>
    <row r="397" spans="3:3" ht="15.75" customHeight="1">
      <c r="C397" s="56"/>
    </row>
    <row r="398" spans="3:3" ht="15.75" customHeight="1">
      <c r="C398" s="56"/>
    </row>
    <row r="399" spans="3:3" ht="15.75" customHeight="1">
      <c r="C399" s="56"/>
    </row>
    <row r="400" spans="3:3" ht="15.75" customHeight="1">
      <c r="C400" s="56"/>
    </row>
    <row r="401" spans="3:3" ht="15.75" customHeight="1">
      <c r="C401" s="56"/>
    </row>
    <row r="402" spans="3:3" ht="15.75" customHeight="1">
      <c r="C402" s="56"/>
    </row>
    <row r="403" spans="3:3" ht="15.75" customHeight="1">
      <c r="C403" s="56"/>
    </row>
    <row r="404" spans="3:3" ht="15.75" customHeight="1">
      <c r="C404" s="56"/>
    </row>
    <row r="405" spans="3:3" ht="15.75" customHeight="1">
      <c r="C405" s="56"/>
    </row>
    <row r="406" spans="3:3" ht="15.75" customHeight="1">
      <c r="C406" s="56"/>
    </row>
    <row r="407" spans="3:3" ht="15.75" customHeight="1">
      <c r="C407" s="56"/>
    </row>
    <row r="408" spans="3:3" ht="15.75" customHeight="1">
      <c r="C408" s="56"/>
    </row>
    <row r="409" spans="3:3" ht="15.75" customHeight="1">
      <c r="C409" s="56"/>
    </row>
    <row r="410" spans="3:3" ht="15.75" customHeight="1">
      <c r="C410" s="56"/>
    </row>
    <row r="411" spans="3:3" ht="15.75" customHeight="1">
      <c r="C411" s="56"/>
    </row>
    <row r="412" spans="3:3" ht="15.75" customHeight="1">
      <c r="C412" s="56"/>
    </row>
    <row r="413" spans="3:3" ht="15.75" customHeight="1">
      <c r="C413" s="56"/>
    </row>
    <row r="414" spans="3:3" ht="15.75" customHeight="1">
      <c r="C414" s="56"/>
    </row>
    <row r="415" spans="3:3" ht="15.75" customHeight="1">
      <c r="C415" s="56"/>
    </row>
    <row r="416" spans="3:3" ht="15.75" customHeight="1">
      <c r="C416" s="56"/>
    </row>
    <row r="417" spans="3:3" ht="15.75" customHeight="1">
      <c r="C417" s="56"/>
    </row>
    <row r="418" spans="3:3" ht="15.75" customHeight="1">
      <c r="C418" s="56"/>
    </row>
    <row r="419" spans="3:3" ht="15.75" customHeight="1">
      <c r="C419" s="56"/>
    </row>
    <row r="420" spans="3:3" ht="15.75" customHeight="1">
      <c r="C420" s="56"/>
    </row>
    <row r="421" spans="3:3" ht="15.75" customHeight="1">
      <c r="C421" s="56"/>
    </row>
    <row r="422" spans="3:3" ht="15.75" customHeight="1">
      <c r="C422" s="56"/>
    </row>
    <row r="423" spans="3:3" ht="15.75" customHeight="1">
      <c r="C423" s="56"/>
    </row>
    <row r="424" spans="3:3" ht="15.75" customHeight="1">
      <c r="C424" s="56"/>
    </row>
    <row r="425" spans="3:3" ht="15.75" customHeight="1">
      <c r="C425" s="56"/>
    </row>
    <row r="426" spans="3:3" ht="15.75" customHeight="1">
      <c r="C426" s="56"/>
    </row>
    <row r="427" spans="3:3" ht="15.75" customHeight="1">
      <c r="C427" s="56"/>
    </row>
    <row r="428" spans="3:3" ht="15.75" customHeight="1">
      <c r="C428" s="56"/>
    </row>
    <row r="429" spans="3:3" ht="15.75" customHeight="1">
      <c r="C429" s="56"/>
    </row>
    <row r="430" spans="3:3" ht="15.75" customHeight="1">
      <c r="C430" s="56"/>
    </row>
    <row r="431" spans="3:3" ht="15.75" customHeight="1">
      <c r="C431" s="56"/>
    </row>
    <row r="432" spans="3:3" ht="15.75" customHeight="1">
      <c r="C432" s="56"/>
    </row>
    <row r="433" spans="3:3" ht="15.75" customHeight="1">
      <c r="C433" s="56"/>
    </row>
    <row r="434" spans="3:3" ht="15.75" customHeight="1">
      <c r="C434" s="56"/>
    </row>
    <row r="435" spans="3:3" ht="15.75" customHeight="1">
      <c r="C435" s="56"/>
    </row>
    <row r="436" spans="3:3" ht="15.75" customHeight="1">
      <c r="C436" s="56"/>
    </row>
    <row r="437" spans="3:3" ht="15.75" customHeight="1">
      <c r="C437" s="56"/>
    </row>
    <row r="438" spans="3:3" ht="15.75" customHeight="1">
      <c r="C438" s="56"/>
    </row>
    <row r="439" spans="3:3" ht="15.75" customHeight="1">
      <c r="C439" s="56"/>
    </row>
    <row r="440" spans="3:3" ht="15.75" customHeight="1">
      <c r="C440" s="56"/>
    </row>
    <row r="441" spans="3:3" ht="15.75" customHeight="1">
      <c r="C441" s="56"/>
    </row>
    <row r="442" spans="3:3" ht="15.75" customHeight="1">
      <c r="C442" s="56"/>
    </row>
    <row r="443" spans="3:3" ht="15.75" customHeight="1">
      <c r="C443" s="56"/>
    </row>
    <row r="444" spans="3:3" ht="15.75" customHeight="1">
      <c r="C444" s="56"/>
    </row>
    <row r="445" spans="3:3" ht="15.75" customHeight="1">
      <c r="C445" s="56"/>
    </row>
    <row r="446" spans="3:3" ht="15.75" customHeight="1">
      <c r="C446" s="56"/>
    </row>
    <row r="447" spans="3:3" ht="15.75" customHeight="1">
      <c r="C447" s="56"/>
    </row>
    <row r="448" spans="3:3" ht="15.75" customHeight="1">
      <c r="C448" s="56"/>
    </row>
    <row r="449" spans="3:3" ht="15.75" customHeight="1">
      <c r="C449" s="56"/>
    </row>
    <row r="450" spans="3:3" ht="15.75" customHeight="1">
      <c r="C450" s="56"/>
    </row>
    <row r="451" spans="3:3" ht="15.75" customHeight="1">
      <c r="C451" s="56"/>
    </row>
    <row r="452" spans="3:3" ht="15.75" customHeight="1">
      <c r="C452" s="56"/>
    </row>
    <row r="453" spans="3:3" ht="15.75" customHeight="1">
      <c r="C453" s="56"/>
    </row>
    <row r="454" spans="3:3" ht="15.75" customHeight="1">
      <c r="C454" s="56"/>
    </row>
    <row r="455" spans="3:3" ht="15.75" customHeight="1">
      <c r="C455" s="56"/>
    </row>
    <row r="456" spans="3:3" ht="15.75" customHeight="1">
      <c r="C456" s="56"/>
    </row>
    <row r="457" spans="3:3" ht="15.75" customHeight="1">
      <c r="C457" s="56"/>
    </row>
    <row r="458" spans="3:3" ht="15.75" customHeight="1">
      <c r="C458" s="56"/>
    </row>
    <row r="459" spans="3:3" ht="15.75" customHeight="1">
      <c r="C459" s="56"/>
    </row>
    <row r="460" spans="3:3" ht="15.75" customHeight="1">
      <c r="C460" s="56"/>
    </row>
    <row r="461" spans="3:3" ht="15.75" customHeight="1">
      <c r="C461" s="56"/>
    </row>
    <row r="462" spans="3:3" ht="15.75" customHeight="1">
      <c r="C462" s="56"/>
    </row>
    <row r="463" spans="3:3" ht="15.75" customHeight="1">
      <c r="C463" s="56"/>
    </row>
    <row r="464" spans="3:3" ht="15.75" customHeight="1">
      <c r="C464" s="56"/>
    </row>
    <row r="465" spans="3:3" ht="15.75" customHeight="1">
      <c r="C465" s="56"/>
    </row>
    <row r="466" spans="3:3" ht="15.75" customHeight="1">
      <c r="C466" s="56"/>
    </row>
    <row r="467" spans="3:3" ht="15.75" customHeight="1">
      <c r="C467" s="56"/>
    </row>
    <row r="468" spans="3:3" ht="15.75" customHeight="1">
      <c r="C468" s="56"/>
    </row>
    <row r="469" spans="3:3" ht="15.75" customHeight="1">
      <c r="C469" s="56"/>
    </row>
    <row r="470" spans="3:3" ht="15.75" customHeight="1">
      <c r="C470" s="56"/>
    </row>
    <row r="471" spans="3:3" ht="15.75" customHeight="1">
      <c r="C471" s="56"/>
    </row>
    <row r="472" spans="3:3" ht="15.75" customHeight="1">
      <c r="C472" s="56"/>
    </row>
    <row r="473" spans="3:3" ht="15.75" customHeight="1">
      <c r="C473" s="56"/>
    </row>
    <row r="474" spans="3:3" ht="15.75" customHeight="1">
      <c r="C474" s="56"/>
    </row>
    <row r="475" spans="3:3" ht="15.75" customHeight="1">
      <c r="C475" s="56"/>
    </row>
    <row r="476" spans="3:3" ht="15.75" customHeight="1">
      <c r="C476" s="56"/>
    </row>
    <row r="477" spans="3:3" ht="15.75" customHeight="1">
      <c r="C477" s="56"/>
    </row>
    <row r="478" spans="3:3" ht="15.75" customHeight="1">
      <c r="C478" s="56"/>
    </row>
    <row r="479" spans="3:3" ht="15.75" customHeight="1">
      <c r="C479" s="56"/>
    </row>
    <row r="480" spans="3:3" ht="15.75" customHeight="1">
      <c r="C480" s="56"/>
    </row>
    <row r="481" spans="3:3" ht="15.75" customHeight="1">
      <c r="C481" s="56"/>
    </row>
    <row r="482" spans="3:3" ht="15.75" customHeight="1">
      <c r="C482" s="56"/>
    </row>
    <row r="483" spans="3:3" ht="15.75" customHeight="1">
      <c r="C483" s="56"/>
    </row>
    <row r="484" spans="3:3" ht="15.75" customHeight="1">
      <c r="C484" s="56"/>
    </row>
    <row r="485" spans="3:3" ht="15.75" customHeight="1">
      <c r="C485" s="56"/>
    </row>
    <row r="486" spans="3:3" ht="15.75" customHeight="1">
      <c r="C486" s="56"/>
    </row>
    <row r="487" spans="3:3" ht="15.75" customHeight="1">
      <c r="C487" s="56"/>
    </row>
    <row r="488" spans="3:3" ht="15.75" customHeight="1">
      <c r="C488" s="56"/>
    </row>
    <row r="489" spans="3:3" ht="15.75" customHeight="1">
      <c r="C489" s="56"/>
    </row>
    <row r="490" spans="3:3" ht="15.75" customHeight="1">
      <c r="C490" s="56"/>
    </row>
    <row r="491" spans="3:3" ht="15.75" customHeight="1">
      <c r="C491" s="56"/>
    </row>
    <row r="492" spans="3:3" ht="15.75" customHeight="1">
      <c r="C492" s="56"/>
    </row>
    <row r="493" spans="3:3" ht="15.75" customHeight="1">
      <c r="C493" s="56"/>
    </row>
    <row r="494" spans="3:3" ht="15.75" customHeight="1">
      <c r="C494" s="56"/>
    </row>
    <row r="495" spans="3:3" ht="15.75" customHeight="1">
      <c r="C495" s="56"/>
    </row>
    <row r="496" spans="3:3" ht="15.75" customHeight="1">
      <c r="C496" s="56"/>
    </row>
    <row r="497" spans="3:3" ht="15.75" customHeight="1">
      <c r="C497" s="56"/>
    </row>
    <row r="498" spans="3:3" ht="15.75" customHeight="1">
      <c r="C498" s="56"/>
    </row>
    <row r="499" spans="3:3" ht="15.75" customHeight="1">
      <c r="C499" s="56"/>
    </row>
    <row r="500" spans="3:3" ht="15.75" customHeight="1">
      <c r="C500" s="56"/>
    </row>
    <row r="501" spans="3:3" ht="15.75" customHeight="1">
      <c r="C501" s="56"/>
    </row>
    <row r="502" spans="3:3" ht="15.75" customHeight="1">
      <c r="C502" s="56"/>
    </row>
    <row r="503" spans="3:3" ht="15.75" customHeight="1">
      <c r="C503" s="56"/>
    </row>
    <row r="504" spans="3:3" ht="15.75" customHeight="1">
      <c r="C504" s="56"/>
    </row>
    <row r="505" spans="3:3" ht="15.75" customHeight="1">
      <c r="C505" s="56"/>
    </row>
    <row r="506" spans="3:3" ht="15.75" customHeight="1">
      <c r="C506" s="56"/>
    </row>
    <row r="507" spans="3:3" ht="15.75" customHeight="1">
      <c r="C507" s="56"/>
    </row>
    <row r="508" spans="3:3" ht="15.75" customHeight="1">
      <c r="C508" s="56"/>
    </row>
    <row r="509" spans="3:3" ht="15.75" customHeight="1">
      <c r="C509" s="56"/>
    </row>
    <row r="510" spans="3:3" ht="15.75" customHeight="1">
      <c r="C510" s="56"/>
    </row>
    <row r="511" spans="3:3" ht="15.75" customHeight="1">
      <c r="C511" s="56"/>
    </row>
    <row r="512" spans="3:3" ht="15.75" customHeight="1">
      <c r="C512" s="56"/>
    </row>
    <row r="513" spans="3:3" ht="15.75" customHeight="1">
      <c r="C513" s="56"/>
    </row>
    <row r="514" spans="3:3" ht="15.75" customHeight="1">
      <c r="C514" s="56"/>
    </row>
    <row r="515" spans="3:3" ht="15.75" customHeight="1">
      <c r="C515" s="56"/>
    </row>
    <row r="516" spans="3:3" ht="15.75" customHeight="1">
      <c r="C516" s="56"/>
    </row>
    <row r="517" spans="3:3" ht="15.75" customHeight="1">
      <c r="C517" s="56"/>
    </row>
    <row r="518" spans="3:3" ht="15.75" customHeight="1">
      <c r="C518" s="56"/>
    </row>
    <row r="519" spans="3:3" ht="15.75" customHeight="1">
      <c r="C519" s="56"/>
    </row>
    <row r="520" spans="3:3" ht="15.75" customHeight="1">
      <c r="C520" s="56"/>
    </row>
    <row r="521" spans="3:3" ht="15.75" customHeight="1">
      <c r="C521" s="56"/>
    </row>
    <row r="522" spans="3:3" ht="15.75" customHeight="1">
      <c r="C522" s="56"/>
    </row>
    <row r="523" spans="3:3" ht="15.75" customHeight="1">
      <c r="C523" s="56"/>
    </row>
    <row r="524" spans="3:3" ht="15.75" customHeight="1">
      <c r="C524" s="56"/>
    </row>
    <row r="525" spans="3:3" ht="15.75" customHeight="1">
      <c r="C525" s="56"/>
    </row>
    <row r="526" spans="3:3" ht="15.75" customHeight="1">
      <c r="C526" s="56"/>
    </row>
    <row r="527" spans="3:3" ht="15.75" customHeight="1">
      <c r="C527" s="56"/>
    </row>
    <row r="528" spans="3:3" ht="15.75" customHeight="1">
      <c r="C528" s="56"/>
    </row>
    <row r="529" spans="3:3" ht="15.75" customHeight="1">
      <c r="C529" s="56"/>
    </row>
    <row r="530" spans="3:3" ht="15.75" customHeight="1">
      <c r="C530" s="56"/>
    </row>
    <row r="531" spans="3:3" ht="15.75" customHeight="1">
      <c r="C531" s="56"/>
    </row>
    <row r="532" spans="3:3" ht="15.75" customHeight="1">
      <c r="C532" s="56"/>
    </row>
    <row r="533" spans="3:3" ht="15.75" customHeight="1">
      <c r="C533" s="56"/>
    </row>
    <row r="534" spans="3:3" ht="15.75" customHeight="1">
      <c r="C534" s="56"/>
    </row>
    <row r="535" spans="3:3" ht="15.75" customHeight="1">
      <c r="C535" s="56"/>
    </row>
    <row r="536" spans="3:3" ht="15.75" customHeight="1">
      <c r="C536" s="56"/>
    </row>
    <row r="537" spans="3:3" ht="15.75" customHeight="1">
      <c r="C537" s="56"/>
    </row>
    <row r="538" spans="3:3" ht="15.75" customHeight="1">
      <c r="C538" s="56"/>
    </row>
    <row r="539" spans="3:3" ht="15.75" customHeight="1">
      <c r="C539" s="56"/>
    </row>
    <row r="540" spans="3:3" ht="15.75" customHeight="1">
      <c r="C540" s="56"/>
    </row>
    <row r="541" spans="3:3" ht="15.75" customHeight="1">
      <c r="C541" s="56"/>
    </row>
    <row r="542" spans="3:3" ht="15.75" customHeight="1">
      <c r="C542" s="56"/>
    </row>
    <row r="543" spans="3:3" ht="15.75" customHeight="1">
      <c r="C543" s="56"/>
    </row>
    <row r="544" spans="3:3" ht="15.75" customHeight="1">
      <c r="C544" s="56"/>
    </row>
    <row r="545" spans="3:3" ht="15.75" customHeight="1">
      <c r="C545" s="56"/>
    </row>
    <row r="546" spans="3:3" ht="15.75" customHeight="1">
      <c r="C546" s="56"/>
    </row>
    <row r="547" spans="3:3" ht="15.75" customHeight="1">
      <c r="C547" s="56"/>
    </row>
    <row r="548" spans="3:3" ht="15.75" customHeight="1">
      <c r="C548" s="56"/>
    </row>
    <row r="549" spans="3:3" ht="15.75" customHeight="1">
      <c r="C549" s="56"/>
    </row>
    <row r="550" spans="3:3" ht="15.75" customHeight="1">
      <c r="C550" s="56"/>
    </row>
    <row r="551" spans="3:3" ht="15.75" customHeight="1">
      <c r="C551" s="56"/>
    </row>
    <row r="552" spans="3:3" ht="15.75" customHeight="1">
      <c r="C552" s="56"/>
    </row>
    <row r="553" spans="3:3" ht="15.75" customHeight="1">
      <c r="C553" s="56"/>
    </row>
    <row r="554" spans="3:3" ht="15.75" customHeight="1">
      <c r="C554" s="56"/>
    </row>
    <row r="555" spans="3:3" ht="15.75" customHeight="1">
      <c r="C555" s="56"/>
    </row>
    <row r="556" spans="3:3" ht="15.75" customHeight="1">
      <c r="C556" s="56"/>
    </row>
    <row r="557" spans="3:3" ht="15.75" customHeight="1">
      <c r="C557" s="56"/>
    </row>
    <row r="558" spans="3:3" ht="15.75" customHeight="1">
      <c r="C558" s="56"/>
    </row>
    <row r="559" spans="3:3" ht="15.75" customHeight="1">
      <c r="C559" s="56"/>
    </row>
    <row r="560" spans="3:3" ht="15.75" customHeight="1">
      <c r="C560" s="56"/>
    </row>
    <row r="561" spans="3:3" ht="15.75" customHeight="1">
      <c r="C561" s="56"/>
    </row>
    <row r="562" spans="3:3" ht="15.75" customHeight="1">
      <c r="C562" s="56"/>
    </row>
    <row r="563" spans="3:3" ht="15.75" customHeight="1">
      <c r="C563" s="56"/>
    </row>
    <row r="564" spans="3:3" ht="15.75" customHeight="1">
      <c r="C564" s="56"/>
    </row>
    <row r="565" spans="3:3" ht="15.75" customHeight="1">
      <c r="C565" s="56"/>
    </row>
    <row r="566" spans="3:3" ht="15.75" customHeight="1">
      <c r="C566" s="56"/>
    </row>
    <row r="567" spans="3:3" ht="15.75" customHeight="1">
      <c r="C567" s="56"/>
    </row>
    <row r="568" spans="3:3" ht="15.75" customHeight="1">
      <c r="C568" s="56"/>
    </row>
    <row r="569" spans="3:3" ht="15.75" customHeight="1">
      <c r="C569" s="56"/>
    </row>
    <row r="570" spans="3:3" ht="15.75" customHeight="1">
      <c r="C570" s="56"/>
    </row>
    <row r="571" spans="3:3" ht="15.75" customHeight="1">
      <c r="C571" s="56"/>
    </row>
    <row r="572" spans="3:3" ht="15.75" customHeight="1">
      <c r="C572" s="56"/>
    </row>
    <row r="573" spans="3:3" ht="15.75" customHeight="1">
      <c r="C573" s="56"/>
    </row>
    <row r="574" spans="3:3" ht="15.75" customHeight="1">
      <c r="C574" s="56"/>
    </row>
    <row r="575" spans="3:3" ht="15.75" customHeight="1">
      <c r="C575" s="56"/>
    </row>
    <row r="576" spans="3:3" ht="15.75" customHeight="1">
      <c r="C576" s="56"/>
    </row>
    <row r="577" spans="3:3" ht="15.75" customHeight="1">
      <c r="C577" s="56"/>
    </row>
    <row r="578" spans="3:3" ht="15.75" customHeight="1">
      <c r="C578" s="56"/>
    </row>
    <row r="579" spans="3:3" ht="15.75" customHeight="1">
      <c r="C579" s="56"/>
    </row>
    <row r="580" spans="3:3" ht="15.75" customHeight="1">
      <c r="C580" s="56"/>
    </row>
    <row r="581" spans="3:3" ht="15.75" customHeight="1">
      <c r="C581" s="56"/>
    </row>
    <row r="582" spans="3:3" ht="15.75" customHeight="1">
      <c r="C582" s="56"/>
    </row>
    <row r="583" spans="3:3" ht="15.75" customHeight="1">
      <c r="C583" s="56"/>
    </row>
    <row r="584" spans="3:3" ht="15.75" customHeight="1">
      <c r="C584" s="56"/>
    </row>
    <row r="585" spans="3:3" ht="15.75" customHeight="1">
      <c r="C585" s="56"/>
    </row>
    <row r="586" spans="3:3" ht="15.75" customHeight="1">
      <c r="C586" s="56"/>
    </row>
    <row r="587" spans="3:3" ht="15.75" customHeight="1">
      <c r="C587" s="56"/>
    </row>
    <row r="588" spans="3:3" ht="15.75" customHeight="1">
      <c r="C588" s="56"/>
    </row>
    <row r="589" spans="3:3" ht="15.75" customHeight="1">
      <c r="C589" s="56"/>
    </row>
    <row r="590" spans="3:3" ht="15.75" customHeight="1">
      <c r="C590" s="56"/>
    </row>
    <row r="591" spans="3:3" ht="15.75" customHeight="1">
      <c r="C591" s="56"/>
    </row>
    <row r="592" spans="3:3" ht="15.75" customHeight="1">
      <c r="C592" s="56"/>
    </row>
    <row r="593" spans="3:3" ht="15.75" customHeight="1">
      <c r="C593" s="56"/>
    </row>
    <row r="594" spans="3:3" ht="15.75" customHeight="1">
      <c r="C594" s="56"/>
    </row>
    <row r="595" spans="3:3" ht="15.75" customHeight="1">
      <c r="C595" s="56"/>
    </row>
    <row r="596" spans="3:3" ht="15.75" customHeight="1">
      <c r="C596" s="56"/>
    </row>
    <row r="597" spans="3:3" ht="15.75" customHeight="1">
      <c r="C597" s="56"/>
    </row>
    <row r="598" spans="3:3" ht="15.75" customHeight="1">
      <c r="C598" s="56"/>
    </row>
    <row r="599" spans="3:3" ht="15.75" customHeight="1">
      <c r="C599" s="56"/>
    </row>
    <row r="600" spans="3:3" ht="15.75" customHeight="1">
      <c r="C600" s="56"/>
    </row>
    <row r="601" spans="3:3" ht="15.75" customHeight="1">
      <c r="C601" s="56"/>
    </row>
    <row r="602" spans="3:3" ht="15.75" customHeight="1">
      <c r="C602" s="56"/>
    </row>
    <row r="603" spans="3:3" ht="15.75" customHeight="1">
      <c r="C603" s="56"/>
    </row>
    <row r="604" spans="3:3" ht="15.75" customHeight="1">
      <c r="C604" s="56"/>
    </row>
    <row r="605" spans="3:3" ht="15.75" customHeight="1">
      <c r="C605" s="56"/>
    </row>
    <row r="606" spans="3:3" ht="15.75" customHeight="1">
      <c r="C606" s="56"/>
    </row>
    <row r="607" spans="3:3" ht="15.75" customHeight="1">
      <c r="C607" s="56"/>
    </row>
    <row r="608" spans="3:3" ht="15.75" customHeight="1">
      <c r="C608" s="56"/>
    </row>
    <row r="609" spans="3:3" ht="15.75" customHeight="1">
      <c r="C609" s="56"/>
    </row>
    <row r="610" spans="3:3" ht="15.75" customHeight="1">
      <c r="C610" s="56"/>
    </row>
    <row r="611" spans="3:3" ht="15.75" customHeight="1">
      <c r="C611" s="56"/>
    </row>
    <row r="612" spans="3:3" ht="15.75" customHeight="1">
      <c r="C612" s="56"/>
    </row>
    <row r="613" spans="3:3" ht="15.75" customHeight="1">
      <c r="C613" s="56"/>
    </row>
    <row r="614" spans="3:3" ht="15.75" customHeight="1">
      <c r="C614" s="56"/>
    </row>
    <row r="615" spans="3:3" ht="15.75" customHeight="1">
      <c r="C615" s="56"/>
    </row>
    <row r="616" spans="3:3" ht="15.75" customHeight="1">
      <c r="C616" s="56"/>
    </row>
    <row r="617" spans="3:3" ht="15.75" customHeight="1">
      <c r="C617" s="56"/>
    </row>
    <row r="618" spans="3:3" ht="15.75" customHeight="1">
      <c r="C618" s="56"/>
    </row>
    <row r="619" spans="3:3" ht="15.75" customHeight="1">
      <c r="C619" s="56"/>
    </row>
    <row r="620" spans="3:3" ht="15.75" customHeight="1">
      <c r="C620" s="56"/>
    </row>
    <row r="621" spans="3:3" ht="15.75" customHeight="1">
      <c r="C621" s="56"/>
    </row>
    <row r="622" spans="3:3" ht="15.75" customHeight="1">
      <c r="C622" s="56"/>
    </row>
    <row r="623" spans="3:3" ht="15.75" customHeight="1">
      <c r="C623" s="56"/>
    </row>
    <row r="624" spans="3:3" ht="15.75" customHeight="1">
      <c r="C624" s="56"/>
    </row>
    <row r="625" spans="3:3" ht="15.75" customHeight="1">
      <c r="C625" s="56"/>
    </row>
    <row r="626" spans="3:3" ht="15.75" customHeight="1">
      <c r="C626" s="56"/>
    </row>
    <row r="627" spans="3:3" ht="15.75" customHeight="1">
      <c r="C627" s="56"/>
    </row>
    <row r="628" spans="3:3" ht="15.75" customHeight="1">
      <c r="C628" s="56"/>
    </row>
    <row r="629" spans="3:3" ht="15.75" customHeight="1">
      <c r="C629" s="56"/>
    </row>
    <row r="630" spans="3:3" ht="15.75" customHeight="1">
      <c r="C630" s="56"/>
    </row>
    <row r="631" spans="3:3" ht="15.75" customHeight="1">
      <c r="C631" s="56"/>
    </row>
    <row r="632" spans="3:3" ht="15.75" customHeight="1">
      <c r="C632" s="56"/>
    </row>
    <row r="633" spans="3:3" ht="15.75" customHeight="1">
      <c r="C633" s="56"/>
    </row>
    <row r="634" spans="3:3" ht="15.75" customHeight="1">
      <c r="C634" s="56"/>
    </row>
    <row r="635" spans="3:3" ht="15.75" customHeight="1">
      <c r="C635" s="56"/>
    </row>
    <row r="636" spans="3:3" ht="15.75" customHeight="1">
      <c r="C636" s="56"/>
    </row>
    <row r="637" spans="3:3" ht="15.75" customHeight="1">
      <c r="C637" s="56"/>
    </row>
    <row r="638" spans="3:3" ht="15.75" customHeight="1">
      <c r="C638" s="56"/>
    </row>
    <row r="639" spans="3:3" ht="15.75" customHeight="1">
      <c r="C639" s="56"/>
    </row>
    <row r="640" spans="3:3" ht="15.75" customHeight="1">
      <c r="C640" s="56"/>
    </row>
    <row r="641" spans="3:3" ht="15.75" customHeight="1">
      <c r="C641" s="56"/>
    </row>
    <row r="642" spans="3:3" ht="15.75" customHeight="1">
      <c r="C642" s="56"/>
    </row>
    <row r="643" spans="3:3" ht="15.75" customHeight="1">
      <c r="C643" s="56"/>
    </row>
    <row r="644" spans="3:3" ht="15.75" customHeight="1">
      <c r="C644" s="56"/>
    </row>
    <row r="645" spans="3:3" ht="15.75" customHeight="1">
      <c r="C645" s="56"/>
    </row>
    <row r="646" spans="3:3" ht="15.75" customHeight="1">
      <c r="C646" s="56"/>
    </row>
    <row r="647" spans="3:3" ht="15.75" customHeight="1">
      <c r="C647" s="56"/>
    </row>
    <row r="648" spans="3:3" ht="15.75" customHeight="1">
      <c r="C648" s="56"/>
    </row>
    <row r="649" spans="3:3" ht="15.75" customHeight="1">
      <c r="C649" s="56"/>
    </row>
    <row r="650" spans="3:3" ht="15.75" customHeight="1">
      <c r="C650" s="56"/>
    </row>
    <row r="651" spans="3:3" ht="15.75" customHeight="1">
      <c r="C651" s="56"/>
    </row>
    <row r="652" spans="3:3" ht="15.75" customHeight="1">
      <c r="C652" s="56"/>
    </row>
    <row r="653" spans="3:3" ht="15.75" customHeight="1">
      <c r="C653" s="56"/>
    </row>
    <row r="654" spans="3:3" ht="15.75" customHeight="1">
      <c r="C654" s="56"/>
    </row>
    <row r="655" spans="3:3" ht="15.75" customHeight="1">
      <c r="C655" s="56"/>
    </row>
    <row r="656" spans="3:3" ht="15.75" customHeight="1">
      <c r="C656" s="56"/>
    </row>
    <row r="657" spans="3:3" ht="15.75" customHeight="1">
      <c r="C657" s="56"/>
    </row>
    <row r="658" spans="3:3" ht="15.75" customHeight="1">
      <c r="C658" s="56"/>
    </row>
    <row r="659" spans="3:3" ht="15.75" customHeight="1">
      <c r="C659" s="56"/>
    </row>
    <row r="660" spans="3:3" ht="15.75" customHeight="1">
      <c r="C660" s="56"/>
    </row>
    <row r="661" spans="3:3" ht="15.75" customHeight="1">
      <c r="C661" s="56"/>
    </row>
    <row r="662" spans="3:3" ht="15.75" customHeight="1">
      <c r="C662" s="56"/>
    </row>
    <row r="663" spans="3:3" ht="15.75" customHeight="1">
      <c r="C663" s="56"/>
    </row>
    <row r="664" spans="3:3" ht="15.75" customHeight="1">
      <c r="C664" s="56"/>
    </row>
    <row r="665" spans="3:3" ht="15.75" customHeight="1">
      <c r="C665" s="56"/>
    </row>
    <row r="666" spans="3:3" ht="15.75" customHeight="1">
      <c r="C666" s="56"/>
    </row>
    <row r="667" spans="3:3" ht="15.75" customHeight="1">
      <c r="C667" s="56"/>
    </row>
    <row r="668" spans="3:3" ht="15.75" customHeight="1">
      <c r="C668" s="56"/>
    </row>
    <row r="669" spans="3:3" ht="15.75" customHeight="1">
      <c r="C669" s="56"/>
    </row>
    <row r="670" spans="3:3" ht="15.75" customHeight="1">
      <c r="C670" s="56"/>
    </row>
    <row r="671" spans="3:3" ht="15.75" customHeight="1">
      <c r="C671" s="56"/>
    </row>
    <row r="672" spans="3:3" ht="15.75" customHeight="1">
      <c r="C672" s="56"/>
    </row>
    <row r="673" spans="3:3" ht="15.75" customHeight="1">
      <c r="C673" s="56"/>
    </row>
    <row r="674" spans="3:3" ht="15.75" customHeight="1">
      <c r="C674" s="56"/>
    </row>
    <row r="675" spans="3:3" ht="15.75" customHeight="1">
      <c r="C675" s="56"/>
    </row>
    <row r="676" spans="3:3" ht="15.75" customHeight="1">
      <c r="C676" s="56"/>
    </row>
    <row r="677" spans="3:3" ht="15.75" customHeight="1">
      <c r="C677" s="56"/>
    </row>
    <row r="678" spans="3:3" ht="15.75" customHeight="1">
      <c r="C678" s="56"/>
    </row>
    <row r="679" spans="3:3" ht="15.75" customHeight="1">
      <c r="C679" s="56"/>
    </row>
    <row r="680" spans="3:3" ht="15.75" customHeight="1">
      <c r="C680" s="56"/>
    </row>
    <row r="681" spans="3:3" ht="15.75" customHeight="1">
      <c r="C681" s="56"/>
    </row>
    <row r="682" spans="3:3" ht="15.75" customHeight="1">
      <c r="C682" s="56"/>
    </row>
    <row r="683" spans="3:3" ht="15.75" customHeight="1">
      <c r="C683" s="56"/>
    </row>
    <row r="684" spans="3:3" ht="15.75" customHeight="1">
      <c r="C684" s="56"/>
    </row>
    <row r="685" spans="3:3" ht="15.75" customHeight="1">
      <c r="C685" s="56"/>
    </row>
    <row r="686" spans="3:3" ht="15.75" customHeight="1">
      <c r="C686" s="56"/>
    </row>
    <row r="687" spans="3:3" ht="15.75" customHeight="1">
      <c r="C687" s="56"/>
    </row>
    <row r="688" spans="3:3" ht="15.75" customHeight="1">
      <c r="C688" s="56"/>
    </row>
    <row r="689" spans="3:3" ht="15.75" customHeight="1">
      <c r="C689" s="56"/>
    </row>
    <row r="690" spans="3:3" ht="15.75" customHeight="1">
      <c r="C690" s="56"/>
    </row>
    <row r="691" spans="3:3" ht="15.75" customHeight="1">
      <c r="C691" s="56"/>
    </row>
    <row r="692" spans="3:3" ht="15.75" customHeight="1">
      <c r="C692" s="56"/>
    </row>
    <row r="693" spans="3:3" ht="15.75" customHeight="1">
      <c r="C693" s="56"/>
    </row>
    <row r="694" spans="3:3" ht="15.75" customHeight="1">
      <c r="C694" s="56"/>
    </row>
    <row r="695" spans="3:3" ht="15.75" customHeight="1">
      <c r="C695" s="56"/>
    </row>
    <row r="696" spans="3:3" ht="15.75" customHeight="1">
      <c r="C696" s="56"/>
    </row>
    <row r="697" spans="3:3" ht="15.75" customHeight="1">
      <c r="C697" s="56"/>
    </row>
    <row r="698" spans="3:3" ht="15.75" customHeight="1">
      <c r="C698" s="56"/>
    </row>
    <row r="699" spans="3:3" ht="15.75" customHeight="1">
      <c r="C699" s="56"/>
    </row>
    <row r="700" spans="3:3" ht="15.75" customHeight="1">
      <c r="C700" s="56"/>
    </row>
    <row r="701" spans="3:3" ht="15.75" customHeight="1">
      <c r="C701" s="56"/>
    </row>
    <row r="702" spans="3:3" ht="15.75" customHeight="1">
      <c r="C702" s="56"/>
    </row>
    <row r="703" spans="3:3" ht="15.75" customHeight="1">
      <c r="C703" s="56"/>
    </row>
    <row r="704" spans="3:3" ht="15.75" customHeight="1">
      <c r="C704" s="56"/>
    </row>
    <row r="705" spans="3:3" ht="15.75" customHeight="1">
      <c r="C705" s="56"/>
    </row>
    <row r="706" spans="3:3" ht="15.75" customHeight="1">
      <c r="C706" s="56"/>
    </row>
    <row r="707" spans="3:3" ht="15.75" customHeight="1">
      <c r="C707" s="56"/>
    </row>
    <row r="708" spans="3:3" ht="15.75" customHeight="1">
      <c r="C708" s="56"/>
    </row>
    <row r="709" spans="3:3" ht="15.75" customHeight="1">
      <c r="C709" s="56"/>
    </row>
    <row r="710" spans="3:3" ht="15.75" customHeight="1">
      <c r="C710" s="56"/>
    </row>
    <row r="711" spans="3:3" ht="15.75" customHeight="1">
      <c r="C711" s="56"/>
    </row>
    <row r="712" spans="3:3" ht="15.75" customHeight="1">
      <c r="C712" s="56"/>
    </row>
    <row r="713" spans="3:3" ht="15.75" customHeight="1">
      <c r="C713" s="56"/>
    </row>
    <row r="714" spans="3:3" ht="15.75" customHeight="1">
      <c r="C714" s="56"/>
    </row>
    <row r="715" spans="3:3" ht="15.75" customHeight="1">
      <c r="C715" s="56"/>
    </row>
    <row r="716" spans="3:3" ht="15.75" customHeight="1">
      <c r="C716" s="56"/>
    </row>
    <row r="717" spans="3:3" ht="15.75" customHeight="1">
      <c r="C717" s="56"/>
    </row>
    <row r="718" spans="3:3" ht="15.75" customHeight="1">
      <c r="C718" s="56"/>
    </row>
    <row r="719" spans="3:3" ht="15.75" customHeight="1">
      <c r="C719" s="56"/>
    </row>
    <row r="720" spans="3:3" ht="15.75" customHeight="1">
      <c r="C720" s="56"/>
    </row>
    <row r="721" spans="3:3" ht="15.75" customHeight="1">
      <c r="C721" s="56"/>
    </row>
    <row r="722" spans="3:3" ht="15.75" customHeight="1">
      <c r="C722" s="56"/>
    </row>
    <row r="723" spans="3:3" ht="15.75" customHeight="1">
      <c r="C723" s="56"/>
    </row>
    <row r="724" spans="3:3" ht="15.75" customHeight="1">
      <c r="C724" s="56"/>
    </row>
    <row r="725" spans="3:3" ht="15.75" customHeight="1">
      <c r="C725" s="56"/>
    </row>
    <row r="726" spans="3:3" ht="15.75" customHeight="1">
      <c r="C726" s="56"/>
    </row>
    <row r="727" spans="3:3" ht="15.75" customHeight="1">
      <c r="C727" s="56"/>
    </row>
    <row r="728" spans="3:3" ht="15.75" customHeight="1">
      <c r="C728" s="56"/>
    </row>
    <row r="729" spans="3:3" ht="15.75" customHeight="1">
      <c r="C729" s="56"/>
    </row>
    <row r="730" spans="3:3" ht="15.75" customHeight="1">
      <c r="C730" s="56"/>
    </row>
    <row r="731" spans="3:3" ht="15.75" customHeight="1">
      <c r="C731" s="56"/>
    </row>
    <row r="732" spans="3:3" ht="15.75" customHeight="1">
      <c r="C732" s="56"/>
    </row>
    <row r="733" spans="3:3" ht="15.75" customHeight="1">
      <c r="C733" s="56"/>
    </row>
    <row r="734" spans="3:3" ht="15.75" customHeight="1">
      <c r="C734" s="56"/>
    </row>
    <row r="735" spans="3:3" ht="15.75" customHeight="1">
      <c r="C735" s="56"/>
    </row>
    <row r="736" spans="3:3" ht="15.75" customHeight="1">
      <c r="C736" s="56"/>
    </row>
    <row r="737" spans="3:3" ht="15.75" customHeight="1">
      <c r="C737" s="56"/>
    </row>
    <row r="738" spans="3:3" ht="15.75" customHeight="1">
      <c r="C738" s="56"/>
    </row>
    <row r="739" spans="3:3" ht="15.75" customHeight="1">
      <c r="C739" s="56"/>
    </row>
    <row r="740" spans="3:3" ht="15.75" customHeight="1">
      <c r="C740" s="56"/>
    </row>
    <row r="741" spans="3:3" ht="15.75" customHeight="1">
      <c r="C741" s="56"/>
    </row>
    <row r="742" spans="3:3" ht="15.75" customHeight="1">
      <c r="C742" s="56"/>
    </row>
    <row r="743" spans="3:3" ht="15.75" customHeight="1">
      <c r="C743" s="56"/>
    </row>
    <row r="744" spans="3:3" ht="15.75" customHeight="1">
      <c r="C744" s="56"/>
    </row>
    <row r="745" spans="3:3" ht="15.75" customHeight="1">
      <c r="C745" s="56"/>
    </row>
    <row r="746" spans="3:3" ht="15.75" customHeight="1">
      <c r="C746" s="56"/>
    </row>
    <row r="747" spans="3:3" ht="15.75" customHeight="1">
      <c r="C747" s="56"/>
    </row>
    <row r="748" spans="3:3" ht="15.75" customHeight="1">
      <c r="C748" s="56"/>
    </row>
    <row r="749" spans="3:3" ht="15.75" customHeight="1">
      <c r="C749" s="56"/>
    </row>
    <row r="750" spans="3:3" ht="15.75" customHeight="1">
      <c r="C750" s="56"/>
    </row>
    <row r="751" spans="3:3" ht="15.75" customHeight="1">
      <c r="C751" s="56"/>
    </row>
    <row r="752" spans="3:3" ht="15.75" customHeight="1">
      <c r="C752" s="56"/>
    </row>
    <row r="753" spans="3:3" ht="15.75" customHeight="1">
      <c r="C753" s="56"/>
    </row>
    <row r="754" spans="3:3" ht="15.75" customHeight="1">
      <c r="C754" s="56"/>
    </row>
    <row r="755" spans="3:3" ht="15.75" customHeight="1">
      <c r="C755" s="56"/>
    </row>
    <row r="756" spans="3:3" ht="15.75" customHeight="1">
      <c r="C756" s="56"/>
    </row>
    <row r="757" spans="3:3" ht="15.75" customHeight="1">
      <c r="C757" s="56"/>
    </row>
    <row r="758" spans="3:3" ht="15.75" customHeight="1">
      <c r="C758" s="56"/>
    </row>
    <row r="759" spans="3:3" ht="15.75" customHeight="1">
      <c r="C759" s="56"/>
    </row>
    <row r="760" spans="3:3" ht="15.75" customHeight="1">
      <c r="C760" s="56"/>
    </row>
    <row r="761" spans="3:3" ht="15.75" customHeight="1">
      <c r="C761" s="56"/>
    </row>
    <row r="762" spans="3:3" ht="15.75" customHeight="1">
      <c r="C762" s="56"/>
    </row>
    <row r="763" spans="3:3" ht="15.75" customHeight="1">
      <c r="C763" s="56"/>
    </row>
    <row r="764" spans="3:3" ht="15.75" customHeight="1">
      <c r="C764" s="56"/>
    </row>
    <row r="765" spans="3:3" ht="15.75" customHeight="1">
      <c r="C765" s="56"/>
    </row>
    <row r="766" spans="3:3" ht="15.75" customHeight="1">
      <c r="C766" s="56"/>
    </row>
    <row r="767" spans="3:3" ht="15.75" customHeight="1">
      <c r="C767" s="56"/>
    </row>
    <row r="768" spans="3:3" ht="15.75" customHeight="1">
      <c r="C768" s="56"/>
    </row>
    <row r="769" spans="3:3" ht="15.75" customHeight="1">
      <c r="C769" s="56"/>
    </row>
    <row r="770" spans="3:3" ht="15.75" customHeight="1">
      <c r="C770" s="56"/>
    </row>
    <row r="771" spans="3:3" ht="15.75" customHeight="1">
      <c r="C771" s="56"/>
    </row>
    <row r="772" spans="3:3" ht="15.75" customHeight="1">
      <c r="C772" s="56"/>
    </row>
    <row r="773" spans="3:3" ht="15.75" customHeight="1">
      <c r="C773" s="56"/>
    </row>
    <row r="774" spans="3:3" ht="15.75" customHeight="1">
      <c r="C774" s="56"/>
    </row>
    <row r="775" spans="3:3" ht="15.75" customHeight="1">
      <c r="C775" s="56"/>
    </row>
    <row r="776" spans="3:3" ht="15.75" customHeight="1">
      <c r="C776" s="56"/>
    </row>
    <row r="777" spans="3:3" ht="15.75" customHeight="1">
      <c r="C777" s="56"/>
    </row>
    <row r="778" spans="3:3" ht="15.75" customHeight="1">
      <c r="C778" s="56"/>
    </row>
    <row r="779" spans="3:3" ht="15.75" customHeight="1">
      <c r="C779" s="56"/>
    </row>
    <row r="780" spans="3:3" ht="15.75" customHeight="1">
      <c r="C780" s="56"/>
    </row>
    <row r="781" spans="3:3" ht="15.75" customHeight="1">
      <c r="C781" s="56"/>
    </row>
    <row r="782" spans="3:3" ht="15.75" customHeight="1">
      <c r="C782" s="56"/>
    </row>
    <row r="783" spans="3:3" ht="15.75" customHeight="1">
      <c r="C783" s="56"/>
    </row>
    <row r="784" spans="3:3" ht="15.75" customHeight="1">
      <c r="C784" s="56"/>
    </row>
    <row r="785" spans="3:3" ht="15.75" customHeight="1">
      <c r="C785" s="56"/>
    </row>
    <row r="786" spans="3:3" ht="15.75" customHeight="1">
      <c r="C786" s="56"/>
    </row>
    <row r="787" spans="3:3" ht="15.75" customHeight="1">
      <c r="C787" s="56"/>
    </row>
    <row r="788" spans="3:3" ht="15.75" customHeight="1">
      <c r="C788" s="56"/>
    </row>
    <row r="789" spans="3:3" ht="15.75" customHeight="1">
      <c r="C789" s="56"/>
    </row>
    <row r="790" spans="3:3" ht="15.75" customHeight="1">
      <c r="C790" s="56"/>
    </row>
    <row r="791" spans="3:3" ht="15.75" customHeight="1">
      <c r="C791" s="56"/>
    </row>
    <row r="792" spans="3:3" ht="15.75" customHeight="1">
      <c r="C792" s="56"/>
    </row>
    <row r="793" spans="3:3" ht="15.75" customHeight="1">
      <c r="C793" s="56"/>
    </row>
    <row r="794" spans="3:3" ht="15.75" customHeight="1">
      <c r="C794" s="56"/>
    </row>
    <row r="795" spans="3:3" ht="15.75" customHeight="1">
      <c r="C795" s="56"/>
    </row>
    <row r="796" spans="3:3" ht="15.75" customHeight="1">
      <c r="C796" s="56"/>
    </row>
    <row r="797" spans="3:3" ht="15.75" customHeight="1">
      <c r="C797" s="56"/>
    </row>
    <row r="798" spans="3:3" ht="15.75" customHeight="1">
      <c r="C798" s="56"/>
    </row>
    <row r="799" spans="3:3" ht="15.75" customHeight="1">
      <c r="C799" s="56"/>
    </row>
    <row r="800" spans="3:3" ht="15.75" customHeight="1">
      <c r="C800" s="56"/>
    </row>
    <row r="801" spans="3:3" ht="15.75" customHeight="1">
      <c r="C801" s="56"/>
    </row>
    <row r="802" spans="3:3" ht="15.75" customHeight="1">
      <c r="C802" s="56"/>
    </row>
    <row r="803" spans="3:3" ht="15.75" customHeight="1">
      <c r="C803" s="56"/>
    </row>
    <row r="804" spans="3:3" ht="15.75" customHeight="1">
      <c r="C804" s="56"/>
    </row>
    <row r="805" spans="3:3" ht="15.75" customHeight="1">
      <c r="C805" s="56"/>
    </row>
    <row r="806" spans="3:3" ht="15.75" customHeight="1">
      <c r="C806" s="56"/>
    </row>
    <row r="807" spans="3:3" ht="15.75" customHeight="1">
      <c r="C807" s="56"/>
    </row>
    <row r="808" spans="3:3" ht="15.75" customHeight="1">
      <c r="C808" s="56"/>
    </row>
    <row r="809" spans="3:3" ht="15.75" customHeight="1">
      <c r="C809" s="56"/>
    </row>
    <row r="810" spans="3:3" ht="15.75" customHeight="1">
      <c r="C810" s="56"/>
    </row>
    <row r="811" spans="3:3" ht="15.75" customHeight="1">
      <c r="C811" s="56"/>
    </row>
    <row r="812" spans="3:3" ht="15.75" customHeight="1">
      <c r="C812" s="56"/>
    </row>
    <row r="813" spans="3:3" ht="15.75" customHeight="1">
      <c r="C813" s="56"/>
    </row>
    <row r="814" spans="3:3" ht="15.75" customHeight="1">
      <c r="C814" s="56"/>
    </row>
    <row r="815" spans="3:3" ht="15.75" customHeight="1">
      <c r="C815" s="56"/>
    </row>
    <row r="816" spans="3:3" ht="15.75" customHeight="1">
      <c r="C816" s="56"/>
    </row>
    <row r="817" spans="3:3" ht="15.75" customHeight="1">
      <c r="C817" s="56"/>
    </row>
    <row r="818" spans="3:3" ht="15.75" customHeight="1">
      <c r="C818" s="56"/>
    </row>
    <row r="819" spans="3:3" ht="15.75" customHeight="1">
      <c r="C819" s="56"/>
    </row>
    <row r="820" spans="3:3" ht="15.75" customHeight="1">
      <c r="C820" s="56"/>
    </row>
    <row r="821" spans="3:3" ht="15.75" customHeight="1">
      <c r="C821" s="56"/>
    </row>
    <row r="822" spans="3:3" ht="15.75" customHeight="1">
      <c r="C822" s="56"/>
    </row>
    <row r="823" spans="3:3" ht="15.75" customHeight="1">
      <c r="C823" s="56"/>
    </row>
    <row r="824" spans="3:3" ht="15.75" customHeight="1">
      <c r="C824" s="56"/>
    </row>
    <row r="825" spans="3:3" ht="15.75" customHeight="1">
      <c r="C825" s="56"/>
    </row>
    <row r="826" spans="3:3" ht="15.75" customHeight="1">
      <c r="C826" s="56"/>
    </row>
    <row r="827" spans="3:3" ht="15.75" customHeight="1">
      <c r="C827" s="56"/>
    </row>
    <row r="828" spans="3:3" ht="15.75" customHeight="1">
      <c r="C828" s="56"/>
    </row>
    <row r="829" spans="3:3" ht="15.75" customHeight="1">
      <c r="C829" s="56"/>
    </row>
    <row r="830" spans="3:3" ht="15.75" customHeight="1">
      <c r="C830" s="56"/>
    </row>
    <row r="831" spans="3:3" ht="15.75" customHeight="1">
      <c r="C831" s="56"/>
    </row>
    <row r="832" spans="3:3" ht="15.75" customHeight="1">
      <c r="C832" s="56"/>
    </row>
    <row r="833" spans="3:3" ht="15.75" customHeight="1">
      <c r="C833" s="56"/>
    </row>
    <row r="834" spans="3:3" ht="15.75" customHeight="1">
      <c r="C834" s="56"/>
    </row>
    <row r="835" spans="3:3" ht="15.75" customHeight="1">
      <c r="C835" s="56"/>
    </row>
    <row r="836" spans="3:3" ht="15.75" customHeight="1">
      <c r="C836" s="56"/>
    </row>
    <row r="837" spans="3:3" ht="15.75" customHeight="1">
      <c r="C837" s="56"/>
    </row>
    <row r="838" spans="3:3" ht="15.75" customHeight="1">
      <c r="C838" s="56"/>
    </row>
    <row r="839" spans="3:3" ht="15.75" customHeight="1">
      <c r="C839" s="56"/>
    </row>
    <row r="840" spans="3:3" ht="15.75" customHeight="1">
      <c r="C840" s="56"/>
    </row>
    <row r="841" spans="3:3" ht="15.75" customHeight="1">
      <c r="C841" s="56"/>
    </row>
    <row r="842" spans="3:3" ht="15.75" customHeight="1">
      <c r="C842" s="56"/>
    </row>
    <row r="843" spans="3:3" ht="15.75" customHeight="1">
      <c r="C843" s="56"/>
    </row>
    <row r="844" spans="3:3" ht="15.75" customHeight="1">
      <c r="C844" s="56"/>
    </row>
    <row r="845" spans="3:3" ht="15.75" customHeight="1">
      <c r="C845" s="56"/>
    </row>
    <row r="846" spans="3:3" ht="15.75" customHeight="1">
      <c r="C846" s="56"/>
    </row>
    <row r="847" spans="3:3" ht="15.75" customHeight="1">
      <c r="C847" s="56"/>
    </row>
    <row r="848" spans="3:3" ht="15.75" customHeight="1">
      <c r="C848" s="56"/>
    </row>
    <row r="849" spans="3:3" ht="15.75" customHeight="1">
      <c r="C849" s="56"/>
    </row>
    <row r="850" spans="3:3" ht="15.75" customHeight="1">
      <c r="C850" s="56"/>
    </row>
    <row r="851" spans="3:3" ht="15.75" customHeight="1">
      <c r="C851" s="56"/>
    </row>
    <row r="852" spans="3:3" ht="15.75" customHeight="1">
      <c r="C852" s="56"/>
    </row>
    <row r="853" spans="3:3" ht="15.75" customHeight="1">
      <c r="C853" s="56"/>
    </row>
    <row r="854" spans="3:3" ht="15.75" customHeight="1">
      <c r="C854" s="56"/>
    </row>
    <row r="855" spans="3:3" ht="15.75" customHeight="1">
      <c r="C855" s="56"/>
    </row>
    <row r="856" spans="3:3" ht="15.75" customHeight="1">
      <c r="C856" s="56"/>
    </row>
    <row r="857" spans="3:3" ht="15.75" customHeight="1">
      <c r="C857" s="56"/>
    </row>
    <row r="858" spans="3:3" ht="15.75" customHeight="1">
      <c r="C858" s="56"/>
    </row>
    <row r="859" spans="3:3" ht="15.75" customHeight="1">
      <c r="C859" s="56"/>
    </row>
    <row r="860" spans="3:3" ht="15.75" customHeight="1">
      <c r="C860" s="56"/>
    </row>
    <row r="861" spans="3:3" ht="15.75" customHeight="1">
      <c r="C861" s="56"/>
    </row>
    <row r="862" spans="3:3" ht="15.75" customHeight="1">
      <c r="C862" s="56"/>
    </row>
    <row r="863" spans="3:3" ht="15.75" customHeight="1">
      <c r="C863" s="56"/>
    </row>
    <row r="864" spans="3:3" ht="15.75" customHeight="1">
      <c r="C864" s="56"/>
    </row>
    <row r="865" spans="3:3" ht="15.75" customHeight="1">
      <c r="C865" s="56"/>
    </row>
    <row r="866" spans="3:3" ht="15.75" customHeight="1">
      <c r="C866" s="56"/>
    </row>
    <row r="867" spans="3:3" ht="15.75" customHeight="1">
      <c r="C867" s="56"/>
    </row>
    <row r="868" spans="3:3" ht="15.75" customHeight="1">
      <c r="C868" s="56"/>
    </row>
    <row r="869" spans="3:3" ht="15.75" customHeight="1">
      <c r="C869" s="56"/>
    </row>
    <row r="870" spans="3:3" ht="15.75" customHeight="1">
      <c r="C870" s="56"/>
    </row>
    <row r="871" spans="3:3" ht="15.75" customHeight="1">
      <c r="C871" s="56"/>
    </row>
    <row r="872" spans="3:3" ht="15.75" customHeight="1">
      <c r="C872" s="56"/>
    </row>
    <row r="873" spans="3:3" ht="15.75" customHeight="1">
      <c r="C873" s="56"/>
    </row>
    <row r="874" spans="3:3" ht="15.75" customHeight="1">
      <c r="C874" s="56"/>
    </row>
    <row r="875" spans="3:3" ht="15.75" customHeight="1">
      <c r="C875" s="56"/>
    </row>
    <row r="876" spans="3:3" ht="15.75" customHeight="1">
      <c r="C876" s="56"/>
    </row>
    <row r="877" spans="3:3" ht="15.75" customHeight="1">
      <c r="C877" s="56"/>
    </row>
    <row r="878" spans="3:3" ht="15.75" customHeight="1">
      <c r="C878" s="56"/>
    </row>
    <row r="879" spans="3:3" ht="15.75" customHeight="1">
      <c r="C879" s="56"/>
    </row>
    <row r="880" spans="3:3" ht="15.75" customHeight="1">
      <c r="C880" s="56"/>
    </row>
    <row r="881" spans="3:3" ht="15.75" customHeight="1">
      <c r="C881" s="56"/>
    </row>
    <row r="882" spans="3:3" ht="15.75" customHeight="1">
      <c r="C882" s="56"/>
    </row>
    <row r="883" spans="3:3" ht="15.75" customHeight="1">
      <c r="C883" s="56"/>
    </row>
    <row r="884" spans="3:3" ht="15.75" customHeight="1">
      <c r="C884" s="56"/>
    </row>
    <row r="885" spans="3:3" ht="15.75" customHeight="1">
      <c r="C885" s="56"/>
    </row>
    <row r="886" spans="3:3" ht="15.75" customHeight="1">
      <c r="C886" s="56"/>
    </row>
    <row r="887" spans="3:3" ht="15.75" customHeight="1">
      <c r="C887" s="56"/>
    </row>
    <row r="888" spans="3:3" ht="15.75" customHeight="1">
      <c r="C888" s="56"/>
    </row>
    <row r="889" spans="3:3" ht="15.75" customHeight="1">
      <c r="C889" s="56"/>
    </row>
    <row r="890" spans="3:3" ht="15.75" customHeight="1">
      <c r="C890" s="56"/>
    </row>
    <row r="891" spans="3:3" ht="15.75" customHeight="1">
      <c r="C891" s="56"/>
    </row>
    <row r="892" spans="3:3" ht="15.75" customHeight="1">
      <c r="C892" s="56"/>
    </row>
    <row r="893" spans="3:3" ht="15.75" customHeight="1">
      <c r="C893" s="56"/>
    </row>
    <row r="894" spans="3:3" ht="15.75" customHeight="1">
      <c r="C894" s="56"/>
    </row>
    <row r="895" spans="3:3" ht="15.75" customHeight="1">
      <c r="C895" s="56"/>
    </row>
    <row r="896" spans="3:3" ht="15.75" customHeight="1">
      <c r="C896" s="56"/>
    </row>
    <row r="897" spans="3:3" ht="15.75" customHeight="1">
      <c r="C897" s="56"/>
    </row>
    <row r="898" spans="3:3" ht="15.75" customHeight="1">
      <c r="C898" s="56"/>
    </row>
    <row r="899" spans="3:3" ht="15.75" customHeight="1">
      <c r="C899" s="56"/>
    </row>
    <row r="900" spans="3:3" ht="15.75" customHeight="1">
      <c r="C900" s="56"/>
    </row>
    <row r="901" spans="3:3" ht="15.75" customHeight="1">
      <c r="C901" s="56"/>
    </row>
    <row r="902" spans="3:3" ht="15.75" customHeight="1">
      <c r="C902" s="56"/>
    </row>
    <row r="903" spans="3:3" ht="15.75" customHeight="1">
      <c r="C903" s="56"/>
    </row>
    <row r="904" spans="3:3" ht="15.75" customHeight="1">
      <c r="C904" s="56"/>
    </row>
    <row r="905" spans="3:3" ht="15.75" customHeight="1">
      <c r="C905" s="56"/>
    </row>
    <row r="906" spans="3:3" ht="15.75" customHeight="1">
      <c r="C906" s="56"/>
    </row>
    <row r="907" spans="3:3" ht="15.75" customHeight="1">
      <c r="C907" s="56"/>
    </row>
    <row r="908" spans="3:3" ht="15.75" customHeight="1">
      <c r="C908" s="56"/>
    </row>
    <row r="909" spans="3:3" ht="15.75" customHeight="1">
      <c r="C909" s="56"/>
    </row>
    <row r="910" spans="3:3" ht="15.75" customHeight="1">
      <c r="C910" s="56"/>
    </row>
    <row r="911" spans="3:3" ht="15.75" customHeight="1">
      <c r="C911" s="56"/>
    </row>
    <row r="912" spans="3:3" ht="15.75" customHeight="1">
      <c r="C912" s="56"/>
    </row>
    <row r="913" spans="3:3" ht="15.75" customHeight="1">
      <c r="C913" s="56"/>
    </row>
    <row r="914" spans="3:3" ht="15.75" customHeight="1">
      <c r="C914" s="56"/>
    </row>
    <row r="915" spans="3:3" ht="15.75" customHeight="1">
      <c r="C915" s="56"/>
    </row>
    <row r="916" spans="3:3" ht="15.75" customHeight="1">
      <c r="C916" s="56"/>
    </row>
    <row r="917" spans="3:3" ht="15.75" customHeight="1">
      <c r="C917" s="56"/>
    </row>
    <row r="918" spans="3:3" ht="15.75" customHeight="1">
      <c r="C918" s="56"/>
    </row>
    <row r="919" spans="3:3" ht="15.75" customHeight="1">
      <c r="C919" s="56"/>
    </row>
    <row r="920" spans="3:3" ht="15.75" customHeight="1">
      <c r="C920" s="56"/>
    </row>
    <row r="921" spans="3:3" ht="15.75" customHeight="1">
      <c r="C921" s="56"/>
    </row>
    <row r="922" spans="3:3" ht="15.75" customHeight="1">
      <c r="C922" s="56"/>
    </row>
    <row r="923" spans="3:3" ht="15.75" customHeight="1">
      <c r="C923" s="56"/>
    </row>
    <row r="924" spans="3:3" ht="15.75" customHeight="1">
      <c r="C924" s="56"/>
    </row>
    <row r="925" spans="3:3" ht="15.75" customHeight="1">
      <c r="C925" s="56"/>
    </row>
    <row r="926" spans="3:3" ht="15.75" customHeight="1">
      <c r="C926" s="56"/>
    </row>
    <row r="927" spans="3:3" ht="15.75" customHeight="1">
      <c r="C927" s="56"/>
    </row>
    <row r="928" spans="3:3" ht="15.75" customHeight="1">
      <c r="C928" s="56"/>
    </row>
    <row r="929" spans="3:3" ht="15.75" customHeight="1">
      <c r="C929" s="56"/>
    </row>
    <row r="930" spans="3:3" ht="15.75" customHeight="1">
      <c r="C930" s="56"/>
    </row>
    <row r="931" spans="3:3" ht="15.75" customHeight="1">
      <c r="C931" s="56"/>
    </row>
    <row r="932" spans="3:3" ht="15.75" customHeight="1">
      <c r="C932" s="56"/>
    </row>
    <row r="933" spans="3:3" ht="15.75" customHeight="1">
      <c r="C933" s="56"/>
    </row>
    <row r="934" spans="3:3" ht="15.75" customHeight="1">
      <c r="C934" s="56"/>
    </row>
    <row r="935" spans="3:3" ht="15.75" customHeight="1">
      <c r="C935" s="56"/>
    </row>
    <row r="936" spans="3:3" ht="15.75" customHeight="1">
      <c r="C936" s="56"/>
    </row>
    <row r="937" spans="3:3" ht="15.75" customHeight="1">
      <c r="C937" s="56"/>
    </row>
    <row r="938" spans="3:3" ht="15.75" customHeight="1">
      <c r="C938" s="56"/>
    </row>
    <row r="939" spans="3:3" ht="15.75" customHeight="1">
      <c r="C939" s="56"/>
    </row>
    <row r="940" spans="3:3" ht="15.75" customHeight="1">
      <c r="C940" s="56"/>
    </row>
    <row r="941" spans="3:3" ht="15.75" customHeight="1">
      <c r="C941" s="56"/>
    </row>
    <row r="942" spans="3:3" ht="15.75" customHeight="1">
      <c r="C942" s="56"/>
    </row>
    <row r="943" spans="3:3" ht="15.75" customHeight="1">
      <c r="C943" s="56"/>
    </row>
    <row r="944" spans="3:3" ht="15.75" customHeight="1">
      <c r="C944" s="56"/>
    </row>
    <row r="945" spans="3:3" ht="15.75" customHeight="1">
      <c r="C945" s="56"/>
    </row>
    <row r="946" spans="3:3" ht="15.75" customHeight="1">
      <c r="C946" s="56"/>
    </row>
    <row r="947" spans="3:3" ht="15.75" customHeight="1">
      <c r="C947" s="56"/>
    </row>
    <row r="948" spans="3:3" ht="15.75" customHeight="1">
      <c r="C948" s="56"/>
    </row>
    <row r="949" spans="3:3" ht="15.75" customHeight="1">
      <c r="C949" s="56"/>
    </row>
    <row r="950" spans="3:3" ht="15.75" customHeight="1">
      <c r="C950" s="56"/>
    </row>
    <row r="951" spans="3:3" ht="15.75" customHeight="1">
      <c r="C951" s="56"/>
    </row>
    <row r="952" spans="3:3" ht="15.75" customHeight="1">
      <c r="C952" s="56"/>
    </row>
    <row r="953" spans="3:3" ht="15.75" customHeight="1">
      <c r="C953" s="56"/>
    </row>
    <row r="954" spans="3:3" ht="15.75" customHeight="1">
      <c r="C954" s="56"/>
    </row>
    <row r="955" spans="3:3" ht="15.75" customHeight="1">
      <c r="C955" s="56"/>
    </row>
    <row r="956" spans="3:3" ht="15.75" customHeight="1">
      <c r="C956" s="56"/>
    </row>
    <row r="957" spans="3:3" ht="15.75" customHeight="1">
      <c r="C957" s="56"/>
    </row>
    <row r="958" spans="3:3" ht="15.75" customHeight="1">
      <c r="C958" s="56"/>
    </row>
    <row r="959" spans="3:3" ht="15.75" customHeight="1">
      <c r="C959" s="56"/>
    </row>
    <row r="960" spans="3:3" ht="15.75" customHeight="1">
      <c r="C960" s="56"/>
    </row>
    <row r="961" spans="3:3" ht="15.75" customHeight="1">
      <c r="C961" s="56"/>
    </row>
    <row r="962" spans="3:3" ht="15.75" customHeight="1">
      <c r="C962" s="56"/>
    </row>
    <row r="963" spans="3:3" ht="15.75" customHeight="1">
      <c r="C963" s="56"/>
    </row>
    <row r="964" spans="3:3" ht="15.75" customHeight="1">
      <c r="C964" s="56"/>
    </row>
    <row r="965" spans="3:3" ht="15.75" customHeight="1">
      <c r="C965" s="56"/>
    </row>
    <row r="966" spans="3:3" ht="15.75" customHeight="1">
      <c r="C966" s="56"/>
    </row>
    <row r="967" spans="3:3" ht="15.75" customHeight="1">
      <c r="C967" s="56"/>
    </row>
    <row r="968" spans="3:3" ht="15.75" customHeight="1">
      <c r="C968" s="56"/>
    </row>
    <row r="969" spans="3:3" ht="15.75" customHeight="1">
      <c r="C969" s="56"/>
    </row>
    <row r="970" spans="3:3" ht="15.75" customHeight="1">
      <c r="C970" s="56"/>
    </row>
    <row r="971" spans="3:3" ht="15.75" customHeight="1">
      <c r="C971" s="56"/>
    </row>
    <row r="972" spans="3:3" ht="15.75" customHeight="1">
      <c r="C972" s="56"/>
    </row>
    <row r="973" spans="3:3" ht="15.75" customHeight="1">
      <c r="C973" s="56"/>
    </row>
    <row r="974" spans="3:3" ht="15.75" customHeight="1">
      <c r="C974" s="56"/>
    </row>
    <row r="975" spans="3:3" ht="15.75" customHeight="1">
      <c r="C975" s="56"/>
    </row>
    <row r="976" spans="3:3" ht="15.75" customHeight="1">
      <c r="C976" s="56"/>
    </row>
    <row r="977" spans="3:3" ht="15.75" customHeight="1">
      <c r="C977" s="56"/>
    </row>
    <row r="978" spans="3:3" ht="15.75" customHeight="1">
      <c r="C978" s="56"/>
    </row>
    <row r="979" spans="3:3" ht="15.75" customHeight="1">
      <c r="C979" s="56"/>
    </row>
    <row r="980" spans="3:3" ht="15.75" customHeight="1">
      <c r="C980" s="56"/>
    </row>
    <row r="981" spans="3:3" ht="15.75" customHeight="1">
      <c r="C981" s="56"/>
    </row>
    <row r="982" spans="3:3" ht="15.75" customHeight="1">
      <c r="C982" s="56"/>
    </row>
    <row r="983" spans="3:3" ht="15.75" customHeight="1">
      <c r="C983" s="56"/>
    </row>
    <row r="984" spans="3:3" ht="15.75" customHeight="1">
      <c r="C984" s="56"/>
    </row>
    <row r="985" spans="3:3" ht="15.75" customHeight="1">
      <c r="C985" s="56"/>
    </row>
    <row r="986" spans="3:3" ht="15.75" customHeight="1">
      <c r="C986" s="56"/>
    </row>
    <row r="987" spans="3:3" ht="15.75" customHeight="1">
      <c r="C987" s="56"/>
    </row>
    <row r="988" spans="3:3" ht="15.75" customHeight="1">
      <c r="C988" s="56"/>
    </row>
    <row r="989" spans="3:3" ht="15.75" customHeight="1">
      <c r="C989" s="56"/>
    </row>
    <row r="990" spans="3:3" ht="15.75" customHeight="1">
      <c r="C990" s="56"/>
    </row>
    <row r="991" spans="3:3" ht="15.75" customHeight="1">
      <c r="C991" s="56"/>
    </row>
    <row r="992" spans="3:3" ht="15.75" customHeight="1">
      <c r="C992" s="56"/>
    </row>
    <row r="993" spans="3:3" ht="15.75" customHeight="1">
      <c r="C993" s="56"/>
    </row>
    <row r="994" spans="3:3" ht="15.75" customHeight="1">
      <c r="C994" s="56"/>
    </row>
    <row r="995" spans="3:3" ht="15.75" customHeight="1">
      <c r="C995" s="56"/>
    </row>
    <row r="996" spans="3:3" ht="15.75" customHeight="1">
      <c r="C996" s="56"/>
    </row>
    <row r="997" spans="3:3" ht="15.75" customHeight="1">
      <c r="C997" s="56"/>
    </row>
    <row r="998" spans="3:3" ht="15.75" customHeight="1">
      <c r="C998" s="56"/>
    </row>
    <row r="999" spans="3:3" ht="15.75" customHeight="1">
      <c r="C999" s="56"/>
    </row>
    <row r="1000" spans="3:3" ht="15.75" customHeight="1">
      <c r="C1000" s="56"/>
    </row>
  </sheetData>
  <mergeCells count="31">
    <mergeCell ref="B43:B44"/>
    <mergeCell ref="D43:D44"/>
    <mergeCell ref="B46:B47"/>
    <mergeCell ref="D46:D47"/>
    <mergeCell ref="B51:B53"/>
    <mergeCell ref="D51:D52"/>
    <mergeCell ref="D55:D62"/>
    <mergeCell ref="D48:D49"/>
    <mergeCell ref="D63:D93"/>
    <mergeCell ref="B95:B110"/>
    <mergeCell ref="D95:D110"/>
    <mergeCell ref="B55:B62"/>
    <mergeCell ref="B63:B93"/>
    <mergeCell ref="D32:D35"/>
    <mergeCell ref="D39:D42"/>
    <mergeCell ref="B22:B24"/>
    <mergeCell ref="D22:D24"/>
    <mergeCell ref="B25:B31"/>
    <mergeCell ref="D25:D31"/>
    <mergeCell ref="B32:B35"/>
    <mergeCell ref="B37:B38"/>
    <mergeCell ref="B39:B42"/>
    <mergeCell ref="D18:D19"/>
    <mergeCell ref="D20:D21"/>
    <mergeCell ref="B2:B9"/>
    <mergeCell ref="C2:D5"/>
    <mergeCell ref="C6:D9"/>
    <mergeCell ref="B12:B17"/>
    <mergeCell ref="D12:D17"/>
    <mergeCell ref="B18:B19"/>
    <mergeCell ref="B20:B21"/>
  </mergeCells>
  <pageMargins left="0.7" right="0.7" top="0.75" bottom="0.75" header="0" footer="0"/>
  <pageSetup paperSize="9" scale="56" orientation="portrait"/>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pane ySplit="1" topLeftCell="A8" activePane="bottomLeft" state="frozen"/>
      <selection pane="bottomLeft" activeCell="B2" sqref="B2:C9"/>
    </sheetView>
  </sheetViews>
  <sheetFormatPr baseColWidth="10" defaultColWidth="14.42578125" defaultRowHeight="15" customHeight="1"/>
  <cols>
    <col min="1" max="1" width="6.7109375" customWidth="1"/>
    <col min="2" max="2" width="18" customWidth="1"/>
    <col min="3" max="3" width="29.42578125" customWidth="1"/>
    <col min="4" max="4" width="25.28515625" customWidth="1"/>
    <col min="5" max="5" width="49.28515625" customWidth="1"/>
    <col min="6" max="6" width="13.42578125" customWidth="1"/>
    <col min="7" max="7" width="23.85546875" customWidth="1"/>
    <col min="8" max="8" width="24" customWidth="1"/>
    <col min="9" max="9" width="44.28515625" customWidth="1"/>
    <col min="10" max="10" width="27.7109375" customWidth="1"/>
    <col min="11" max="11" width="17.140625" customWidth="1"/>
    <col min="12" max="12" width="32.140625" customWidth="1"/>
    <col min="13" max="13" width="44.42578125" customWidth="1"/>
    <col min="14" max="19" width="11.5703125" hidden="1" customWidth="1"/>
    <col min="20" max="26" width="11.5703125" customWidth="1"/>
  </cols>
  <sheetData>
    <row r="1" spans="1:22">
      <c r="A1" s="98"/>
      <c r="B1" s="1"/>
      <c r="C1" s="1"/>
      <c r="D1" s="99"/>
      <c r="E1" s="53"/>
      <c r="F1" s="57"/>
      <c r="G1" s="99"/>
      <c r="H1" s="57"/>
      <c r="I1" s="53"/>
      <c r="J1" s="53"/>
      <c r="L1" s="57"/>
      <c r="S1" s="57"/>
    </row>
    <row r="2" spans="1:22">
      <c r="B2" s="412" t="s">
        <v>0</v>
      </c>
      <c r="C2" s="422"/>
      <c r="D2" s="453" t="s">
        <v>316</v>
      </c>
      <c r="E2" s="413"/>
      <c r="F2" s="413"/>
      <c r="G2" s="413"/>
      <c r="H2" s="413"/>
      <c r="I2" s="413"/>
      <c r="J2" s="413"/>
      <c r="K2" s="422"/>
      <c r="L2" s="454"/>
      <c r="M2" s="422"/>
      <c r="S2" s="57"/>
    </row>
    <row r="3" spans="1:22">
      <c r="B3" s="414"/>
      <c r="C3" s="423"/>
      <c r="D3" s="414"/>
      <c r="E3" s="378"/>
      <c r="F3" s="378"/>
      <c r="G3" s="378"/>
      <c r="H3" s="378"/>
      <c r="I3" s="378"/>
      <c r="J3" s="378"/>
      <c r="K3" s="423"/>
      <c r="L3" s="414"/>
      <c r="M3" s="423"/>
      <c r="S3" s="57"/>
    </row>
    <row r="4" spans="1:22">
      <c r="B4" s="414"/>
      <c r="C4" s="423"/>
      <c r="D4" s="414"/>
      <c r="E4" s="378"/>
      <c r="F4" s="378"/>
      <c r="G4" s="378"/>
      <c r="H4" s="378"/>
      <c r="I4" s="378"/>
      <c r="J4" s="378"/>
      <c r="K4" s="423"/>
      <c r="L4" s="414"/>
      <c r="M4" s="423"/>
      <c r="S4" s="57"/>
    </row>
    <row r="5" spans="1:22">
      <c r="B5" s="414"/>
      <c r="C5" s="423"/>
      <c r="D5" s="415"/>
      <c r="E5" s="416"/>
      <c r="F5" s="416"/>
      <c r="G5" s="416"/>
      <c r="H5" s="416"/>
      <c r="I5" s="416"/>
      <c r="J5" s="416"/>
      <c r="K5" s="424"/>
      <c r="L5" s="414"/>
      <c r="M5" s="423"/>
      <c r="S5" s="57"/>
    </row>
    <row r="6" spans="1:22">
      <c r="B6" s="414"/>
      <c r="C6" s="423"/>
      <c r="D6" s="455" t="str">
        <f>PORTADA!D10</f>
        <v>El Instituto para la Investigación Educativa y el Desarrollo Pedagógico,  IDEP</v>
      </c>
      <c r="E6" s="413"/>
      <c r="F6" s="413"/>
      <c r="G6" s="413"/>
      <c r="H6" s="413"/>
      <c r="I6" s="413"/>
      <c r="J6" s="413"/>
      <c r="K6" s="422"/>
      <c r="L6" s="414"/>
      <c r="M6" s="423"/>
      <c r="S6" s="57"/>
    </row>
    <row r="7" spans="1:22">
      <c r="B7" s="414"/>
      <c r="C7" s="423"/>
      <c r="D7" s="414"/>
      <c r="E7" s="378"/>
      <c r="F7" s="378"/>
      <c r="G7" s="378"/>
      <c r="H7" s="378"/>
      <c r="I7" s="378"/>
      <c r="J7" s="378"/>
      <c r="K7" s="423"/>
      <c r="L7" s="414"/>
      <c r="M7" s="423"/>
      <c r="S7" s="57"/>
    </row>
    <row r="8" spans="1:22">
      <c r="B8" s="414"/>
      <c r="C8" s="423"/>
      <c r="D8" s="414"/>
      <c r="E8" s="378"/>
      <c r="F8" s="378"/>
      <c r="G8" s="378"/>
      <c r="H8" s="378"/>
      <c r="I8" s="378"/>
      <c r="J8" s="378"/>
      <c r="K8" s="423"/>
      <c r="L8" s="414"/>
      <c r="M8" s="423"/>
      <c r="S8" s="57"/>
    </row>
    <row r="9" spans="1:22">
      <c r="B9" s="415"/>
      <c r="C9" s="424"/>
      <c r="D9" s="415"/>
      <c r="E9" s="416"/>
      <c r="F9" s="416"/>
      <c r="G9" s="416"/>
      <c r="H9" s="416"/>
      <c r="I9" s="416"/>
      <c r="J9" s="416"/>
      <c r="K9" s="424"/>
      <c r="L9" s="415"/>
      <c r="M9" s="424"/>
      <c r="S9" s="57"/>
    </row>
    <row r="10" spans="1:22" hidden="1">
      <c r="B10" s="1"/>
      <c r="C10" s="1"/>
      <c r="D10" s="99"/>
      <c r="E10" s="53"/>
      <c r="F10" s="57"/>
      <c r="G10" s="99"/>
      <c r="H10" s="57"/>
      <c r="I10" s="53"/>
      <c r="J10" s="53"/>
      <c r="L10" s="57"/>
      <c r="S10" s="57" t="s">
        <v>317</v>
      </c>
    </row>
    <row r="11" spans="1:22" ht="37.5">
      <c r="B11" s="100" t="s">
        <v>318</v>
      </c>
      <c r="C11" s="101" t="s">
        <v>319</v>
      </c>
      <c r="D11" s="101" t="s">
        <v>320</v>
      </c>
      <c r="E11" s="101" t="s">
        <v>321</v>
      </c>
      <c r="F11" s="100" t="s">
        <v>322</v>
      </c>
      <c r="G11" s="100" t="s">
        <v>323</v>
      </c>
      <c r="H11" s="100" t="s">
        <v>324</v>
      </c>
      <c r="I11" s="100" t="s">
        <v>325</v>
      </c>
      <c r="J11" s="100" t="s">
        <v>326</v>
      </c>
      <c r="K11" s="100" t="s">
        <v>327</v>
      </c>
      <c r="L11" s="102" t="s">
        <v>328</v>
      </c>
      <c r="M11" s="103" t="s">
        <v>329</v>
      </c>
      <c r="N11" s="104"/>
      <c r="O11" s="104"/>
      <c r="P11" s="104"/>
      <c r="Q11" s="104"/>
      <c r="R11" s="104"/>
      <c r="S11" s="57">
        <v>0</v>
      </c>
      <c r="T11" s="104"/>
      <c r="U11" s="104"/>
      <c r="V11" s="104"/>
    </row>
    <row r="12" spans="1:22" ht="15.75">
      <c r="B12" s="105" t="s">
        <v>330</v>
      </c>
      <c r="C12" s="106"/>
      <c r="D12" s="106"/>
      <c r="E12" s="106"/>
      <c r="F12" s="107"/>
      <c r="G12" s="106"/>
      <c r="H12" s="107"/>
      <c r="I12" s="108"/>
      <c r="J12" s="106"/>
      <c r="K12" s="106"/>
      <c r="L12" s="107"/>
      <c r="M12" s="109"/>
      <c r="S12" s="57">
        <v>20</v>
      </c>
    </row>
    <row r="13" spans="1:22" ht="60">
      <c r="B13" s="110" t="s">
        <v>331</v>
      </c>
      <c r="C13" s="111" t="s">
        <v>332</v>
      </c>
      <c r="D13" s="111" t="s">
        <v>252</v>
      </c>
      <c r="E13" s="111" t="s">
        <v>333</v>
      </c>
      <c r="F13" s="110" t="s">
        <v>14</v>
      </c>
      <c r="G13" s="111" t="s">
        <v>334</v>
      </c>
      <c r="H13" s="110"/>
      <c r="I13" s="112"/>
      <c r="J13" s="111"/>
      <c r="K13" s="111"/>
      <c r="L13" s="113">
        <f>ROUND(AVERAGE($L$14,$L$15),0)</f>
        <v>100</v>
      </c>
      <c r="M13" s="114"/>
      <c r="N13" s="115"/>
      <c r="O13" s="115"/>
      <c r="P13" s="115"/>
      <c r="Q13" s="115"/>
      <c r="R13" s="115"/>
      <c r="S13" s="57">
        <v>40</v>
      </c>
      <c r="T13" s="115"/>
      <c r="U13" s="115"/>
      <c r="V13" s="115"/>
    </row>
    <row r="14" spans="1:22" ht="63" customHeight="1">
      <c r="B14" s="63" t="s">
        <v>335</v>
      </c>
      <c r="C14" s="116" t="s">
        <v>336</v>
      </c>
      <c r="D14" s="116" t="s">
        <v>337</v>
      </c>
      <c r="E14" s="116" t="s">
        <v>338</v>
      </c>
      <c r="F14" s="63" t="s">
        <v>339</v>
      </c>
      <c r="G14" s="116" t="s">
        <v>340</v>
      </c>
      <c r="H14" s="63" t="s">
        <v>341</v>
      </c>
      <c r="I14" s="456" t="s">
        <v>342</v>
      </c>
      <c r="J14" s="456" t="s">
        <v>343</v>
      </c>
      <c r="K14" s="60" t="s">
        <v>344</v>
      </c>
      <c r="L14" s="63">
        <v>100</v>
      </c>
      <c r="M14" s="116"/>
      <c r="P14" s="117"/>
      <c r="S14" s="57">
        <v>60</v>
      </c>
    </row>
    <row r="15" spans="1:22" ht="237.75" customHeight="1">
      <c r="B15" s="63" t="s">
        <v>345</v>
      </c>
      <c r="C15" s="116" t="s">
        <v>332</v>
      </c>
      <c r="D15" s="116" t="s">
        <v>346</v>
      </c>
      <c r="E15" s="116" t="s">
        <v>347</v>
      </c>
      <c r="F15" s="63" t="s">
        <v>348</v>
      </c>
      <c r="G15" s="116" t="s">
        <v>349</v>
      </c>
      <c r="H15" s="63"/>
      <c r="I15" s="376"/>
      <c r="J15" s="376"/>
      <c r="K15" s="60" t="s">
        <v>350</v>
      </c>
      <c r="L15" s="63">
        <v>100</v>
      </c>
      <c r="M15" s="116"/>
      <c r="S15" s="57">
        <v>80</v>
      </c>
    </row>
    <row r="16" spans="1:22" ht="15.75">
      <c r="B16" s="105" t="s">
        <v>351</v>
      </c>
      <c r="C16" s="106"/>
      <c r="D16" s="106"/>
      <c r="E16" s="106"/>
      <c r="F16" s="107"/>
      <c r="G16" s="106"/>
      <c r="H16" s="107"/>
      <c r="I16" s="108"/>
      <c r="J16" s="106"/>
      <c r="K16" s="106"/>
      <c r="L16" s="107"/>
      <c r="M16" s="118"/>
      <c r="S16" s="57">
        <v>100</v>
      </c>
    </row>
    <row r="17" spans="1:26" ht="75">
      <c r="B17" s="110" t="s">
        <v>352</v>
      </c>
      <c r="C17" s="111" t="s">
        <v>332</v>
      </c>
      <c r="D17" s="111" t="s">
        <v>253</v>
      </c>
      <c r="E17" s="111" t="s">
        <v>353</v>
      </c>
      <c r="F17" s="110" t="s">
        <v>15</v>
      </c>
      <c r="G17" s="111"/>
      <c r="H17" s="110"/>
      <c r="I17" s="119"/>
      <c r="J17" s="119"/>
      <c r="K17" s="111"/>
      <c r="L17" s="113">
        <f>ROUND(AVERAGE($L$18,$L$24),0)</f>
        <v>63</v>
      </c>
      <c r="M17" s="111"/>
      <c r="N17" s="115"/>
      <c r="O17" s="115"/>
      <c r="P17" s="115"/>
      <c r="Q17" s="115"/>
      <c r="R17" s="115"/>
      <c r="S17" s="120">
        <v>100</v>
      </c>
      <c r="T17" s="115"/>
      <c r="U17" s="115"/>
      <c r="V17" s="115"/>
    </row>
    <row r="18" spans="1:26" ht="45">
      <c r="B18" s="121" t="s">
        <v>354</v>
      </c>
      <c r="C18" s="122" t="s">
        <v>332</v>
      </c>
      <c r="D18" s="122" t="s">
        <v>355</v>
      </c>
      <c r="E18" s="122" t="s">
        <v>356</v>
      </c>
      <c r="F18" s="121" t="s">
        <v>357</v>
      </c>
      <c r="G18" s="122" t="s">
        <v>358</v>
      </c>
      <c r="H18" s="121"/>
      <c r="I18" s="58"/>
      <c r="J18" s="116"/>
      <c r="K18" s="122"/>
      <c r="L18" s="123">
        <f>ROUND(AVERAGE(L19:L23),0)</f>
        <v>36</v>
      </c>
      <c r="M18" s="124"/>
      <c r="S18" s="57"/>
    </row>
    <row r="19" spans="1:26" ht="409.5">
      <c r="B19" s="63" t="s">
        <v>359</v>
      </c>
      <c r="C19" s="116" t="s">
        <v>332</v>
      </c>
      <c r="D19" s="116" t="s">
        <v>360</v>
      </c>
      <c r="E19" s="116" t="s">
        <v>361</v>
      </c>
      <c r="F19" s="63" t="s">
        <v>362</v>
      </c>
      <c r="G19" s="116" t="s">
        <v>363</v>
      </c>
      <c r="H19" s="63" t="s">
        <v>364</v>
      </c>
      <c r="I19" s="60" t="s">
        <v>365</v>
      </c>
      <c r="J19" s="60" t="s">
        <v>366</v>
      </c>
      <c r="K19" s="60" t="s">
        <v>367</v>
      </c>
      <c r="L19" s="63">
        <v>20</v>
      </c>
      <c r="M19" s="60" t="s">
        <v>368</v>
      </c>
      <c r="S19" s="57"/>
    </row>
    <row r="20" spans="1:26" ht="409.5">
      <c r="B20" s="63" t="s">
        <v>369</v>
      </c>
      <c r="C20" s="116" t="s">
        <v>332</v>
      </c>
      <c r="D20" s="116" t="s">
        <v>370</v>
      </c>
      <c r="E20" s="116" t="s">
        <v>371</v>
      </c>
      <c r="F20" s="63" t="s">
        <v>372</v>
      </c>
      <c r="G20" s="116"/>
      <c r="H20" s="63" t="s">
        <v>373</v>
      </c>
      <c r="I20" s="60" t="s">
        <v>374</v>
      </c>
      <c r="J20" s="60" t="s">
        <v>375</v>
      </c>
      <c r="K20" s="60" t="s">
        <v>376</v>
      </c>
      <c r="L20" s="63">
        <v>40</v>
      </c>
      <c r="M20" s="60" t="s">
        <v>377</v>
      </c>
      <c r="S20" s="57"/>
    </row>
    <row r="21" spans="1:26" ht="15.75" customHeight="1">
      <c r="B21" s="63" t="s">
        <v>378</v>
      </c>
      <c r="C21" s="116" t="s">
        <v>332</v>
      </c>
      <c r="D21" s="116" t="s">
        <v>379</v>
      </c>
      <c r="E21" s="116" t="s">
        <v>380</v>
      </c>
      <c r="F21" s="63" t="s">
        <v>381</v>
      </c>
      <c r="G21" s="116"/>
      <c r="H21" s="63" t="s">
        <v>382</v>
      </c>
      <c r="I21" s="60" t="s">
        <v>383</v>
      </c>
      <c r="J21" s="125" t="s">
        <v>384</v>
      </c>
      <c r="K21" s="60" t="s">
        <v>385</v>
      </c>
      <c r="L21" s="63">
        <v>40</v>
      </c>
      <c r="M21" s="60" t="s">
        <v>386</v>
      </c>
      <c r="S21" s="57"/>
    </row>
    <row r="22" spans="1:26" ht="15.75" customHeight="1">
      <c r="B22" s="63" t="s">
        <v>387</v>
      </c>
      <c r="C22" s="116" t="s">
        <v>332</v>
      </c>
      <c r="D22" s="116" t="s">
        <v>388</v>
      </c>
      <c r="E22" s="116" t="s">
        <v>389</v>
      </c>
      <c r="F22" s="63" t="s">
        <v>390</v>
      </c>
      <c r="G22" s="116"/>
      <c r="H22" s="63" t="s">
        <v>391</v>
      </c>
      <c r="I22" s="89" t="s">
        <v>392</v>
      </c>
      <c r="J22" s="60" t="s">
        <v>393</v>
      </c>
      <c r="K22" s="60" t="s">
        <v>394</v>
      </c>
      <c r="L22" s="63">
        <v>60</v>
      </c>
      <c r="M22" s="60" t="s">
        <v>395</v>
      </c>
      <c r="S22" s="57"/>
    </row>
    <row r="23" spans="1:26" ht="15.75" customHeight="1">
      <c r="B23" s="63" t="s">
        <v>396</v>
      </c>
      <c r="C23" s="116" t="s">
        <v>332</v>
      </c>
      <c r="D23" s="116" t="s">
        <v>397</v>
      </c>
      <c r="E23" s="116" t="s">
        <v>398</v>
      </c>
      <c r="F23" s="63" t="s">
        <v>399</v>
      </c>
      <c r="G23" s="116"/>
      <c r="H23" s="63" t="s">
        <v>400</v>
      </c>
      <c r="I23" s="60" t="s">
        <v>401</v>
      </c>
      <c r="J23" s="60" t="s">
        <v>402</v>
      </c>
      <c r="K23" s="60" t="s">
        <v>403</v>
      </c>
      <c r="L23" s="63">
        <v>20</v>
      </c>
      <c r="M23" s="60" t="s">
        <v>404</v>
      </c>
      <c r="S23" s="57"/>
    </row>
    <row r="24" spans="1:26" ht="15.75" customHeight="1">
      <c r="B24" s="121" t="s">
        <v>405</v>
      </c>
      <c r="C24" s="116" t="s">
        <v>332</v>
      </c>
      <c r="D24" s="122" t="s">
        <v>406</v>
      </c>
      <c r="E24" s="122" t="s">
        <v>407</v>
      </c>
      <c r="F24" s="121" t="s">
        <v>408</v>
      </c>
      <c r="G24" s="122" t="s">
        <v>409</v>
      </c>
      <c r="H24" s="121"/>
      <c r="I24" s="58"/>
      <c r="J24" s="122"/>
      <c r="K24" s="122"/>
      <c r="L24" s="123">
        <f>ROUND(AVERAGE(L25:L26),0)</f>
        <v>90</v>
      </c>
      <c r="M24" s="122"/>
      <c r="S24" s="57"/>
    </row>
    <row r="25" spans="1:26" ht="15.75" customHeight="1">
      <c r="B25" s="126" t="s">
        <v>410</v>
      </c>
      <c r="C25" s="116" t="s">
        <v>332</v>
      </c>
      <c r="D25" s="116" t="s">
        <v>411</v>
      </c>
      <c r="E25" s="116" t="s">
        <v>412</v>
      </c>
      <c r="F25" s="63" t="s">
        <v>413</v>
      </c>
      <c r="G25" s="127"/>
      <c r="H25" s="128"/>
      <c r="I25" s="60" t="s">
        <v>414</v>
      </c>
      <c r="J25" s="60" t="s">
        <v>415</v>
      </c>
      <c r="K25" s="89" t="s">
        <v>168</v>
      </c>
      <c r="L25" s="63">
        <v>80</v>
      </c>
      <c r="M25" s="60" t="s">
        <v>168</v>
      </c>
      <c r="S25" s="57"/>
    </row>
    <row r="26" spans="1:26" ht="15.75" customHeight="1">
      <c r="B26" s="126" t="s">
        <v>416</v>
      </c>
      <c r="C26" s="129" t="s">
        <v>417</v>
      </c>
      <c r="D26" s="116" t="s">
        <v>309</v>
      </c>
      <c r="E26" s="116" t="s">
        <v>418</v>
      </c>
      <c r="F26" s="63" t="s">
        <v>419</v>
      </c>
      <c r="G26" s="127"/>
      <c r="H26" s="63" t="s">
        <v>420</v>
      </c>
      <c r="I26" s="60" t="s">
        <v>421</v>
      </c>
      <c r="J26" s="60" t="s">
        <v>422</v>
      </c>
      <c r="K26" s="60" t="s">
        <v>423</v>
      </c>
      <c r="L26" s="63">
        <v>100</v>
      </c>
      <c r="M26" s="60" t="s">
        <v>424</v>
      </c>
      <c r="S26" s="57"/>
    </row>
    <row r="27" spans="1:26" ht="15.75" customHeight="1">
      <c r="B27" s="130" t="s">
        <v>255</v>
      </c>
      <c r="C27" s="106"/>
      <c r="D27" s="106"/>
      <c r="E27" s="106"/>
      <c r="F27" s="107"/>
      <c r="G27" s="106"/>
      <c r="H27" s="107"/>
      <c r="I27" s="108"/>
      <c r="J27" s="106"/>
      <c r="K27" s="106"/>
      <c r="L27" s="107"/>
      <c r="M27" s="118"/>
      <c r="S27" s="57"/>
    </row>
    <row r="28" spans="1:26" ht="15.75" customHeight="1">
      <c r="B28" s="110" t="s">
        <v>425</v>
      </c>
      <c r="C28" s="111" t="s">
        <v>426</v>
      </c>
      <c r="D28" s="111" t="s">
        <v>255</v>
      </c>
      <c r="E28" s="111"/>
      <c r="F28" s="110" t="s">
        <v>16</v>
      </c>
      <c r="G28" s="111"/>
      <c r="H28" s="131"/>
      <c r="I28" s="132"/>
      <c r="J28" s="116"/>
      <c r="K28" s="133"/>
      <c r="L28" s="134">
        <f>ROUND(AVERAGE($L$36,$L$32,$L$29),0)</f>
        <v>82</v>
      </c>
      <c r="M28" s="133"/>
      <c r="S28" s="57"/>
    </row>
    <row r="29" spans="1:26" ht="15.75" customHeight="1">
      <c r="A29" s="135"/>
      <c r="B29" s="136" t="s">
        <v>427</v>
      </c>
      <c r="C29" s="137" t="s">
        <v>332</v>
      </c>
      <c r="D29" s="137" t="s">
        <v>257</v>
      </c>
      <c r="E29" s="137" t="s">
        <v>428</v>
      </c>
      <c r="F29" s="136" t="s">
        <v>429</v>
      </c>
      <c r="G29" s="137" t="s">
        <v>430</v>
      </c>
      <c r="H29" s="136"/>
      <c r="I29" s="138"/>
      <c r="J29" s="137"/>
      <c r="K29" s="137"/>
      <c r="L29" s="139">
        <f>ROUND(AVERAGE(L30:L31),0)</f>
        <v>80</v>
      </c>
      <c r="M29" s="137"/>
      <c r="N29" s="140"/>
      <c r="O29" s="140"/>
      <c r="P29" s="140"/>
      <c r="Q29" s="140"/>
      <c r="R29" s="140"/>
      <c r="S29" s="141"/>
      <c r="T29" s="140"/>
      <c r="U29" s="140"/>
      <c r="V29" s="140"/>
      <c r="W29" s="135"/>
      <c r="X29" s="135"/>
      <c r="Y29" s="135"/>
      <c r="Z29" s="135"/>
    </row>
    <row r="30" spans="1:26" ht="15.75" customHeight="1">
      <c r="A30" s="135"/>
      <c r="B30" s="142" t="s">
        <v>431</v>
      </c>
      <c r="C30" s="143" t="s">
        <v>432</v>
      </c>
      <c r="D30" s="143" t="s">
        <v>224</v>
      </c>
      <c r="E30" s="143" t="s">
        <v>433</v>
      </c>
      <c r="F30" s="142" t="s">
        <v>434</v>
      </c>
      <c r="G30" s="143"/>
      <c r="H30" s="142" t="s">
        <v>435</v>
      </c>
      <c r="I30" s="144" t="s">
        <v>436</v>
      </c>
      <c r="J30" s="145" t="s">
        <v>437</v>
      </c>
      <c r="K30" s="143"/>
      <c r="L30" s="146">
        <v>80</v>
      </c>
      <c r="M30" s="143"/>
      <c r="N30" s="135"/>
      <c r="O30" s="135"/>
      <c r="P30" s="135"/>
      <c r="Q30" s="135"/>
      <c r="R30" s="135"/>
      <c r="S30" s="147"/>
      <c r="T30" s="135"/>
      <c r="U30" s="135"/>
      <c r="V30" s="135"/>
      <c r="W30" s="135"/>
      <c r="X30" s="135"/>
      <c r="Y30" s="135"/>
      <c r="Z30" s="135"/>
    </row>
    <row r="31" spans="1:26" ht="15.75" customHeight="1">
      <c r="A31" s="135"/>
      <c r="B31" s="142" t="s">
        <v>438</v>
      </c>
      <c r="C31" s="143" t="s">
        <v>432</v>
      </c>
      <c r="D31" s="143" t="s">
        <v>226</v>
      </c>
      <c r="E31" s="143" t="s">
        <v>439</v>
      </c>
      <c r="F31" s="142" t="s">
        <v>440</v>
      </c>
      <c r="G31" s="143"/>
      <c r="H31" s="142" t="s">
        <v>441</v>
      </c>
      <c r="I31" s="144"/>
      <c r="J31" s="148" t="s">
        <v>442</v>
      </c>
      <c r="K31" s="143"/>
      <c r="L31" s="142">
        <v>80</v>
      </c>
      <c r="M31" s="143"/>
      <c r="N31" s="135"/>
      <c r="O31" s="135"/>
      <c r="P31" s="135"/>
      <c r="Q31" s="135"/>
      <c r="R31" s="135"/>
      <c r="S31" s="147"/>
      <c r="T31" s="135"/>
      <c r="U31" s="135"/>
      <c r="V31" s="135"/>
      <c r="W31" s="135"/>
      <c r="X31" s="135"/>
      <c r="Y31" s="135"/>
      <c r="Z31" s="135"/>
    </row>
    <row r="32" spans="1:26" ht="15.75" customHeight="1">
      <c r="B32" s="121" t="s">
        <v>443</v>
      </c>
      <c r="C32" s="122" t="s">
        <v>444</v>
      </c>
      <c r="D32" s="122" t="s">
        <v>258</v>
      </c>
      <c r="E32" s="122" t="s">
        <v>445</v>
      </c>
      <c r="F32" s="121" t="s">
        <v>440</v>
      </c>
      <c r="G32" s="122" t="s">
        <v>430</v>
      </c>
      <c r="H32" s="121"/>
      <c r="I32" s="58"/>
      <c r="J32" s="122" t="s">
        <v>446</v>
      </c>
      <c r="K32" s="115"/>
      <c r="L32" s="123">
        <f>ROUND(AVERAGE(L33:L35),0)</f>
        <v>67</v>
      </c>
      <c r="M32" s="122"/>
      <c r="N32" s="115"/>
      <c r="O32" s="115"/>
      <c r="P32" s="115"/>
      <c r="Q32" s="115"/>
      <c r="R32" s="115"/>
      <c r="S32" s="120"/>
      <c r="T32" s="115"/>
      <c r="U32" s="115"/>
      <c r="V32" s="115"/>
    </row>
    <row r="33" spans="1:26" ht="15.75" customHeight="1">
      <c r="B33" s="63" t="s">
        <v>447</v>
      </c>
      <c r="C33" s="116" t="s">
        <v>332</v>
      </c>
      <c r="D33" s="116" t="s">
        <v>448</v>
      </c>
      <c r="E33" s="116" t="s">
        <v>449</v>
      </c>
      <c r="F33" s="63" t="s">
        <v>450</v>
      </c>
      <c r="G33" s="116"/>
      <c r="H33" s="63" t="s">
        <v>451</v>
      </c>
      <c r="I33" s="60" t="s">
        <v>452</v>
      </c>
      <c r="J33" s="60" t="s">
        <v>453</v>
      </c>
      <c r="K33" s="89" t="s">
        <v>454</v>
      </c>
      <c r="L33" s="63">
        <v>80</v>
      </c>
      <c r="M33" s="89" t="s">
        <v>455</v>
      </c>
      <c r="S33" s="57"/>
    </row>
    <row r="34" spans="1:26" ht="15.75" customHeight="1">
      <c r="A34" s="2"/>
      <c r="B34" s="63" t="s">
        <v>456</v>
      </c>
      <c r="C34" s="116" t="s">
        <v>457</v>
      </c>
      <c r="D34" s="116" t="s">
        <v>296</v>
      </c>
      <c r="E34" s="116" t="s">
        <v>458</v>
      </c>
      <c r="F34" s="63" t="s">
        <v>459</v>
      </c>
      <c r="G34" s="116" t="s">
        <v>460</v>
      </c>
      <c r="H34" s="63" t="s">
        <v>461</v>
      </c>
      <c r="I34" s="60" t="s">
        <v>462</v>
      </c>
      <c r="J34" s="60" t="s">
        <v>463</v>
      </c>
      <c r="K34" s="60" t="s">
        <v>464</v>
      </c>
      <c r="L34" s="63">
        <v>80</v>
      </c>
      <c r="M34" s="60" t="s">
        <v>465</v>
      </c>
      <c r="S34" s="57"/>
    </row>
    <row r="35" spans="1:26" ht="15.75" customHeight="1">
      <c r="A35" s="2"/>
      <c r="B35" s="63" t="s">
        <v>466</v>
      </c>
      <c r="C35" s="116" t="s">
        <v>332</v>
      </c>
      <c r="D35" s="116" t="s">
        <v>467</v>
      </c>
      <c r="E35" s="116" t="s">
        <v>468</v>
      </c>
      <c r="F35" s="63" t="s">
        <v>469</v>
      </c>
      <c r="G35" s="116"/>
      <c r="H35" s="63"/>
      <c r="I35" s="60" t="s">
        <v>470</v>
      </c>
      <c r="J35" s="60" t="s">
        <v>471</v>
      </c>
      <c r="K35" s="60" t="s">
        <v>472</v>
      </c>
      <c r="L35" s="63">
        <v>40</v>
      </c>
      <c r="M35" s="60" t="s">
        <v>473</v>
      </c>
      <c r="N35" s="2"/>
      <c r="O35" s="2"/>
      <c r="P35" s="2"/>
      <c r="Q35" s="2"/>
      <c r="R35" s="2"/>
      <c r="S35" s="57"/>
      <c r="T35" s="2"/>
      <c r="U35" s="2"/>
      <c r="V35" s="2"/>
      <c r="W35" s="2"/>
      <c r="X35" s="2"/>
      <c r="Y35" s="2"/>
      <c r="Z35" s="2"/>
    </row>
    <row r="36" spans="1:26" ht="15.75" customHeight="1">
      <c r="B36" s="121" t="s">
        <v>474</v>
      </c>
      <c r="C36" s="122" t="s">
        <v>332</v>
      </c>
      <c r="D36" s="122" t="s">
        <v>259</v>
      </c>
      <c r="E36" s="122" t="s">
        <v>475</v>
      </c>
      <c r="F36" s="121" t="s">
        <v>476</v>
      </c>
      <c r="G36" s="122" t="s">
        <v>430</v>
      </c>
      <c r="H36" s="121"/>
      <c r="I36" s="58"/>
      <c r="J36" s="122"/>
      <c r="K36" s="122"/>
      <c r="L36" s="123">
        <f>L37</f>
        <v>100</v>
      </c>
      <c r="M36" s="122"/>
      <c r="N36" s="115"/>
      <c r="O36" s="115"/>
      <c r="P36" s="115"/>
      <c r="Q36" s="115"/>
      <c r="R36" s="115"/>
      <c r="S36" s="120"/>
      <c r="T36" s="115"/>
      <c r="U36" s="115"/>
      <c r="V36" s="115"/>
    </row>
    <row r="37" spans="1:26" ht="15.75" customHeight="1">
      <c r="B37" s="63" t="s">
        <v>477</v>
      </c>
      <c r="C37" s="116" t="s">
        <v>332</v>
      </c>
      <c r="D37" s="116" t="s">
        <v>478</v>
      </c>
      <c r="E37" s="116" t="s">
        <v>479</v>
      </c>
      <c r="F37" s="63" t="s">
        <v>480</v>
      </c>
      <c r="G37" s="116"/>
      <c r="H37" s="63" t="s">
        <v>435</v>
      </c>
      <c r="I37" s="60" t="s">
        <v>481</v>
      </c>
      <c r="J37" s="60" t="s">
        <v>482</v>
      </c>
      <c r="K37" s="89"/>
      <c r="L37" s="63">
        <v>100</v>
      </c>
      <c r="M37" s="89"/>
      <c r="S37" s="57"/>
    </row>
    <row r="38" spans="1:26" ht="15.75" customHeight="1">
      <c r="B38" s="130" t="s">
        <v>261</v>
      </c>
      <c r="C38" s="106"/>
      <c r="D38" s="106"/>
      <c r="E38" s="106"/>
      <c r="F38" s="107"/>
      <c r="G38" s="106"/>
      <c r="H38" s="107"/>
      <c r="I38" s="108"/>
      <c r="J38" s="106"/>
      <c r="K38" s="106"/>
      <c r="L38" s="107"/>
      <c r="M38" s="118"/>
      <c r="S38" s="57"/>
    </row>
    <row r="39" spans="1:26" ht="15.75" customHeight="1">
      <c r="B39" s="110" t="s">
        <v>483</v>
      </c>
      <c r="C39" s="111" t="s">
        <v>332</v>
      </c>
      <c r="D39" s="111" t="s">
        <v>261</v>
      </c>
      <c r="E39" s="111"/>
      <c r="F39" s="110" t="s">
        <v>17</v>
      </c>
      <c r="G39" s="111"/>
      <c r="H39" s="131"/>
      <c r="I39" s="132"/>
      <c r="J39" s="149"/>
      <c r="K39" s="133"/>
      <c r="L39" s="134">
        <f>ROUND(AVERAGE($L$49,$L$45,$L$40),0)</f>
        <v>62</v>
      </c>
      <c r="M39" s="133"/>
      <c r="S39" s="57"/>
    </row>
    <row r="40" spans="1:26" ht="15.75" customHeight="1">
      <c r="B40" s="121" t="s">
        <v>484</v>
      </c>
      <c r="C40" s="122" t="s">
        <v>332</v>
      </c>
      <c r="D40" s="122" t="s">
        <v>485</v>
      </c>
      <c r="E40" s="122" t="s">
        <v>486</v>
      </c>
      <c r="F40" s="121" t="s">
        <v>487</v>
      </c>
      <c r="G40" s="121" t="s">
        <v>409</v>
      </c>
      <c r="H40" s="121"/>
      <c r="I40" s="58" t="s">
        <v>488</v>
      </c>
      <c r="J40" s="116"/>
      <c r="K40" s="122"/>
      <c r="L40" s="123">
        <f>ROUND(AVERAGE(L41:L44),0)</f>
        <v>80</v>
      </c>
      <c r="M40" s="122"/>
      <c r="N40" s="115"/>
      <c r="O40" s="115"/>
      <c r="P40" s="115"/>
      <c r="Q40" s="115"/>
      <c r="R40" s="115"/>
      <c r="S40" s="120"/>
      <c r="T40" s="115"/>
      <c r="U40" s="115"/>
      <c r="V40" s="115"/>
    </row>
    <row r="41" spans="1:26" ht="261.75" customHeight="1">
      <c r="B41" s="63" t="s">
        <v>489</v>
      </c>
      <c r="C41" s="116" t="s">
        <v>332</v>
      </c>
      <c r="D41" s="116" t="s">
        <v>490</v>
      </c>
      <c r="E41" s="116" t="s">
        <v>491</v>
      </c>
      <c r="F41" s="63" t="s">
        <v>492</v>
      </c>
      <c r="G41" s="150" t="s">
        <v>493</v>
      </c>
      <c r="H41" s="63" t="s">
        <v>494</v>
      </c>
      <c r="I41" s="60" t="s">
        <v>495</v>
      </c>
      <c r="J41" s="60" t="s">
        <v>496</v>
      </c>
      <c r="K41" s="60" t="s">
        <v>497</v>
      </c>
      <c r="L41" s="63">
        <v>80</v>
      </c>
      <c r="M41" s="60" t="s">
        <v>498</v>
      </c>
      <c r="S41" s="57"/>
    </row>
    <row r="42" spans="1:26" ht="15.75" customHeight="1">
      <c r="B42" s="63" t="s">
        <v>499</v>
      </c>
      <c r="C42" s="116" t="s">
        <v>332</v>
      </c>
      <c r="D42" s="116" t="s">
        <v>500</v>
      </c>
      <c r="E42" s="116" t="s">
        <v>501</v>
      </c>
      <c r="F42" s="63" t="s">
        <v>502</v>
      </c>
      <c r="G42" s="116"/>
      <c r="H42" s="63" t="s">
        <v>503</v>
      </c>
      <c r="I42" s="60" t="s">
        <v>504</v>
      </c>
      <c r="J42" s="60" t="s">
        <v>505</v>
      </c>
      <c r="K42" s="60" t="s">
        <v>506</v>
      </c>
      <c r="L42" s="63">
        <v>80</v>
      </c>
      <c r="M42" s="60" t="s">
        <v>507</v>
      </c>
      <c r="S42" s="57"/>
    </row>
    <row r="43" spans="1:26" ht="15.75" customHeight="1">
      <c r="B43" s="63" t="s">
        <v>508</v>
      </c>
      <c r="C43" s="116" t="s">
        <v>332</v>
      </c>
      <c r="D43" s="116" t="s">
        <v>509</v>
      </c>
      <c r="E43" s="116" t="s">
        <v>510</v>
      </c>
      <c r="F43" s="63" t="s">
        <v>511</v>
      </c>
      <c r="G43" s="116"/>
      <c r="H43" s="63"/>
      <c r="I43" s="60" t="s">
        <v>512</v>
      </c>
      <c r="J43" s="60" t="s">
        <v>513</v>
      </c>
      <c r="K43" s="89"/>
      <c r="L43" s="63">
        <v>80</v>
      </c>
      <c r="M43" s="60" t="s">
        <v>514</v>
      </c>
      <c r="S43" s="57"/>
    </row>
    <row r="44" spans="1:26" ht="15.75" customHeight="1">
      <c r="B44" s="63" t="s">
        <v>515</v>
      </c>
      <c r="C44" s="116" t="s">
        <v>332</v>
      </c>
      <c r="D44" s="116" t="s">
        <v>516</v>
      </c>
      <c r="E44" s="116" t="s">
        <v>517</v>
      </c>
      <c r="F44" s="63" t="s">
        <v>518</v>
      </c>
      <c r="G44" s="116"/>
      <c r="H44" s="63" t="s">
        <v>519</v>
      </c>
      <c r="I44" s="60" t="s">
        <v>520</v>
      </c>
      <c r="J44" s="60" t="s">
        <v>521</v>
      </c>
      <c r="K44" s="89"/>
      <c r="L44" s="63">
        <v>80</v>
      </c>
      <c r="M44" s="60" t="s">
        <v>522</v>
      </c>
      <c r="S44" s="57"/>
    </row>
    <row r="45" spans="1:26" ht="15.75" customHeight="1">
      <c r="B45" s="121" t="s">
        <v>523</v>
      </c>
      <c r="C45" s="122" t="s">
        <v>332</v>
      </c>
      <c r="D45" s="122" t="s">
        <v>524</v>
      </c>
      <c r="E45" s="122" t="s">
        <v>525</v>
      </c>
      <c r="F45" s="121" t="s">
        <v>526</v>
      </c>
      <c r="G45" s="151"/>
      <c r="H45" s="121"/>
      <c r="I45" s="58"/>
      <c r="J45" s="116"/>
      <c r="K45" s="122"/>
      <c r="L45" s="123">
        <f>ROUND(AVERAGE(L46:L48),0)</f>
        <v>67</v>
      </c>
      <c r="M45" s="122"/>
      <c r="N45" s="115"/>
      <c r="O45" s="115"/>
      <c r="P45" s="115"/>
      <c r="Q45" s="115"/>
      <c r="R45" s="115"/>
      <c r="S45" s="120"/>
      <c r="T45" s="115"/>
      <c r="U45" s="115"/>
      <c r="V45" s="115"/>
    </row>
    <row r="46" spans="1:26" ht="15.75" customHeight="1">
      <c r="B46" s="63" t="s">
        <v>527</v>
      </c>
      <c r="C46" s="116" t="s">
        <v>332</v>
      </c>
      <c r="D46" s="116" t="s">
        <v>528</v>
      </c>
      <c r="E46" s="116" t="s">
        <v>529</v>
      </c>
      <c r="F46" s="63" t="s">
        <v>530</v>
      </c>
      <c r="G46" s="152" t="s">
        <v>531</v>
      </c>
      <c r="H46" s="63"/>
      <c r="I46" s="60" t="s">
        <v>532</v>
      </c>
      <c r="J46" s="60" t="s">
        <v>533</v>
      </c>
      <c r="K46" s="60" t="s">
        <v>534</v>
      </c>
      <c r="L46" s="63">
        <v>80</v>
      </c>
      <c r="M46" s="60" t="s">
        <v>535</v>
      </c>
      <c r="S46" s="57"/>
    </row>
    <row r="47" spans="1:26" ht="15.75" customHeight="1">
      <c r="B47" s="63" t="s">
        <v>536</v>
      </c>
      <c r="C47" s="116" t="s">
        <v>332</v>
      </c>
      <c r="D47" s="116" t="s">
        <v>537</v>
      </c>
      <c r="E47" s="116"/>
      <c r="F47" s="63" t="s">
        <v>538</v>
      </c>
      <c r="G47" s="152"/>
      <c r="H47" s="63" t="s">
        <v>539</v>
      </c>
      <c r="I47" s="60" t="s">
        <v>540</v>
      </c>
      <c r="J47" s="60" t="s">
        <v>541</v>
      </c>
      <c r="K47" s="60" t="s">
        <v>542</v>
      </c>
      <c r="L47" s="63">
        <v>40</v>
      </c>
      <c r="M47" s="60" t="s">
        <v>543</v>
      </c>
      <c r="S47" s="57"/>
    </row>
    <row r="48" spans="1:26" ht="15.75" customHeight="1">
      <c r="B48" s="63" t="s">
        <v>544</v>
      </c>
      <c r="C48" s="116" t="s">
        <v>332</v>
      </c>
      <c r="D48" s="116" t="s">
        <v>545</v>
      </c>
      <c r="E48" s="116"/>
      <c r="F48" s="63" t="s">
        <v>546</v>
      </c>
      <c r="G48" s="152"/>
      <c r="H48" s="63" t="s">
        <v>547</v>
      </c>
      <c r="I48" s="60" t="s">
        <v>548</v>
      </c>
      <c r="J48" s="60" t="s">
        <v>549</v>
      </c>
      <c r="K48" s="60"/>
      <c r="L48" s="153">
        <v>80</v>
      </c>
      <c r="M48" s="60" t="s">
        <v>550</v>
      </c>
      <c r="S48" s="57"/>
    </row>
    <row r="49" spans="1:26" ht="15.75" customHeight="1">
      <c r="B49" s="121" t="s">
        <v>551</v>
      </c>
      <c r="C49" s="122" t="s">
        <v>417</v>
      </c>
      <c r="D49" s="122" t="s">
        <v>310</v>
      </c>
      <c r="E49" s="122" t="s">
        <v>552</v>
      </c>
      <c r="F49" s="121" t="s">
        <v>553</v>
      </c>
      <c r="G49" s="151"/>
      <c r="H49" s="121"/>
      <c r="I49" s="58"/>
      <c r="J49" s="122"/>
      <c r="K49" s="122"/>
      <c r="L49" s="123">
        <f>ROUND(AVERAGE(L50:L52),0)</f>
        <v>40</v>
      </c>
      <c r="M49" s="122"/>
      <c r="N49" s="115"/>
      <c r="O49" s="115"/>
      <c r="P49" s="115"/>
      <c r="Q49" s="115"/>
      <c r="R49" s="115"/>
      <c r="S49" s="120"/>
      <c r="T49" s="115"/>
      <c r="U49" s="115"/>
      <c r="V49" s="115"/>
    </row>
    <row r="50" spans="1:26" ht="15.75" customHeight="1">
      <c r="B50" s="63" t="s">
        <v>554</v>
      </c>
      <c r="C50" s="116" t="s">
        <v>417</v>
      </c>
      <c r="D50" s="116" t="s">
        <v>555</v>
      </c>
      <c r="E50" s="116"/>
      <c r="F50" s="63" t="s">
        <v>556</v>
      </c>
      <c r="G50" s="152"/>
      <c r="H50" s="63" t="s">
        <v>557</v>
      </c>
      <c r="I50" s="60" t="s">
        <v>558</v>
      </c>
      <c r="J50" s="60" t="s">
        <v>559</v>
      </c>
      <c r="K50" s="60" t="s">
        <v>560</v>
      </c>
      <c r="L50" s="63">
        <v>40</v>
      </c>
      <c r="M50" s="60" t="s">
        <v>561</v>
      </c>
      <c r="S50" s="57"/>
    </row>
    <row r="51" spans="1:26" ht="15.75" customHeight="1">
      <c r="B51" s="63" t="s">
        <v>562</v>
      </c>
      <c r="C51" s="116" t="s">
        <v>417</v>
      </c>
      <c r="D51" s="116" t="s">
        <v>563</v>
      </c>
      <c r="E51" s="116"/>
      <c r="F51" s="63" t="s">
        <v>564</v>
      </c>
      <c r="G51" s="152"/>
      <c r="H51" s="63" t="s">
        <v>565</v>
      </c>
      <c r="I51" s="60" t="s">
        <v>566</v>
      </c>
      <c r="J51" s="60" t="s">
        <v>567</v>
      </c>
      <c r="K51" s="60" t="s">
        <v>568</v>
      </c>
      <c r="L51" s="63">
        <v>20</v>
      </c>
      <c r="M51" s="60" t="s">
        <v>569</v>
      </c>
      <c r="S51" s="57"/>
    </row>
    <row r="52" spans="1:26" ht="15.75" customHeight="1">
      <c r="A52" s="135"/>
      <c r="B52" s="142" t="s">
        <v>570</v>
      </c>
      <c r="C52" s="143" t="s">
        <v>417</v>
      </c>
      <c r="D52" s="143" t="s">
        <v>571</v>
      </c>
      <c r="E52" s="143"/>
      <c r="F52" s="142" t="s">
        <v>572</v>
      </c>
      <c r="G52" s="154"/>
      <c r="H52" s="142" t="s">
        <v>573</v>
      </c>
      <c r="I52" s="144" t="s">
        <v>574</v>
      </c>
      <c r="J52" s="60" t="s">
        <v>575</v>
      </c>
      <c r="K52" s="60" t="s">
        <v>576</v>
      </c>
      <c r="L52" s="142">
        <v>60</v>
      </c>
      <c r="M52" s="148" t="s">
        <v>577</v>
      </c>
      <c r="N52" s="155"/>
      <c r="O52" s="155"/>
      <c r="P52" s="155"/>
      <c r="Q52" s="155"/>
      <c r="R52" s="155"/>
      <c r="S52" s="156"/>
      <c r="T52" s="155"/>
      <c r="U52" s="155"/>
      <c r="V52" s="155"/>
      <c r="W52" s="135"/>
      <c r="X52" s="135"/>
      <c r="Y52" s="135"/>
      <c r="Z52" s="135"/>
    </row>
    <row r="53" spans="1:26" ht="15.75" customHeight="1">
      <c r="B53" s="105" t="s">
        <v>236</v>
      </c>
      <c r="C53" s="106"/>
      <c r="D53" s="106"/>
      <c r="E53" s="106"/>
      <c r="F53" s="107"/>
      <c r="G53" s="106"/>
      <c r="H53" s="107"/>
      <c r="I53" s="108"/>
      <c r="J53" s="106"/>
      <c r="K53" s="106"/>
      <c r="L53" s="107"/>
      <c r="M53" s="118"/>
      <c r="S53" s="57"/>
    </row>
    <row r="54" spans="1:26" ht="15.75" customHeight="1">
      <c r="B54" s="110" t="s">
        <v>578</v>
      </c>
      <c r="C54" s="111" t="s">
        <v>579</v>
      </c>
      <c r="D54" s="111" t="s">
        <v>236</v>
      </c>
      <c r="E54" s="111"/>
      <c r="F54" s="110" t="s">
        <v>34</v>
      </c>
      <c r="G54" s="111"/>
      <c r="H54" s="131"/>
      <c r="I54" s="132"/>
      <c r="J54" s="133"/>
      <c r="K54" s="133"/>
      <c r="L54" s="113">
        <f>AVERAGE($L$59,$L$55)</f>
        <v>20</v>
      </c>
      <c r="M54" s="133"/>
      <c r="S54" s="57"/>
    </row>
    <row r="55" spans="1:26" ht="15.75" customHeight="1">
      <c r="B55" s="121" t="s">
        <v>580</v>
      </c>
      <c r="C55" s="122" t="s">
        <v>579</v>
      </c>
      <c r="D55" s="122" t="s">
        <v>238</v>
      </c>
      <c r="E55" s="122" t="s">
        <v>581</v>
      </c>
      <c r="F55" s="121" t="s">
        <v>582</v>
      </c>
      <c r="G55" s="116"/>
      <c r="H55" s="63"/>
      <c r="I55" s="60"/>
      <c r="J55" s="116"/>
      <c r="K55" s="116"/>
      <c r="L55" s="123">
        <f>ROUND(AVERAGE(L56:L58),0)</f>
        <v>20</v>
      </c>
      <c r="M55" s="116"/>
      <c r="S55" s="57"/>
    </row>
    <row r="56" spans="1:26" ht="15.75" customHeight="1">
      <c r="B56" s="63" t="s">
        <v>583</v>
      </c>
      <c r="C56" s="116" t="s">
        <v>579</v>
      </c>
      <c r="D56" s="116" t="s">
        <v>239</v>
      </c>
      <c r="E56" s="116"/>
      <c r="F56" s="63" t="s">
        <v>584</v>
      </c>
      <c r="G56" s="116" t="s">
        <v>409</v>
      </c>
      <c r="H56" s="63" t="s">
        <v>585</v>
      </c>
      <c r="I56" s="60" t="s">
        <v>586</v>
      </c>
      <c r="J56" s="60" t="s">
        <v>587</v>
      </c>
      <c r="K56" s="60" t="s">
        <v>588</v>
      </c>
      <c r="L56" s="63">
        <v>20</v>
      </c>
      <c r="M56" s="116" t="s">
        <v>589</v>
      </c>
      <c r="S56" s="57"/>
    </row>
    <row r="57" spans="1:26" ht="15.75" customHeight="1">
      <c r="B57" s="63" t="s">
        <v>590</v>
      </c>
      <c r="C57" s="116" t="s">
        <v>579</v>
      </c>
      <c r="D57" s="116" t="s">
        <v>240</v>
      </c>
      <c r="E57" s="116" t="s">
        <v>591</v>
      </c>
      <c r="F57" s="63" t="s">
        <v>592</v>
      </c>
      <c r="G57" s="116" t="s">
        <v>430</v>
      </c>
      <c r="H57" s="63" t="s">
        <v>593</v>
      </c>
      <c r="I57" s="60" t="s">
        <v>594</v>
      </c>
      <c r="J57" s="60" t="s">
        <v>595</v>
      </c>
      <c r="K57" s="60" t="s">
        <v>596</v>
      </c>
      <c r="L57" s="63">
        <v>20</v>
      </c>
      <c r="M57" s="60" t="s">
        <v>597</v>
      </c>
      <c r="S57" s="57"/>
    </row>
    <row r="58" spans="1:26" ht="15.75" customHeight="1">
      <c r="B58" s="63" t="s">
        <v>477</v>
      </c>
      <c r="C58" s="116" t="s">
        <v>579</v>
      </c>
      <c r="D58" s="116" t="s">
        <v>241</v>
      </c>
      <c r="E58" s="116"/>
      <c r="F58" s="63" t="s">
        <v>598</v>
      </c>
      <c r="G58" s="116" t="s">
        <v>599</v>
      </c>
      <c r="H58" s="63" t="s">
        <v>600</v>
      </c>
      <c r="I58" s="60" t="s">
        <v>601</v>
      </c>
      <c r="J58" s="60" t="s">
        <v>602</v>
      </c>
      <c r="K58" s="60" t="s">
        <v>603</v>
      </c>
      <c r="L58" s="63">
        <v>20</v>
      </c>
      <c r="M58" s="60" t="s">
        <v>604</v>
      </c>
      <c r="S58" s="57"/>
    </row>
    <row r="59" spans="1:26" ht="15.75" customHeight="1">
      <c r="B59" s="121" t="s">
        <v>605</v>
      </c>
      <c r="C59" s="122" t="s">
        <v>579</v>
      </c>
      <c r="D59" s="122" t="s">
        <v>242</v>
      </c>
      <c r="E59" s="122" t="s">
        <v>606</v>
      </c>
      <c r="F59" s="121" t="s">
        <v>607</v>
      </c>
      <c r="G59" s="116"/>
      <c r="H59" s="63"/>
      <c r="I59" s="60"/>
      <c r="J59" s="116"/>
      <c r="K59" s="116"/>
      <c r="L59" s="123">
        <f>L60</f>
        <v>20</v>
      </c>
      <c r="M59" s="116"/>
      <c r="S59" s="57"/>
    </row>
    <row r="60" spans="1:26" ht="15.75" customHeight="1">
      <c r="B60" s="63" t="s">
        <v>608</v>
      </c>
      <c r="C60" s="116" t="s">
        <v>579</v>
      </c>
      <c r="D60" s="116" t="s">
        <v>243</v>
      </c>
      <c r="E60" s="116"/>
      <c r="F60" s="63" t="s">
        <v>609</v>
      </c>
      <c r="G60" s="116"/>
      <c r="H60" s="63" t="s">
        <v>610</v>
      </c>
      <c r="I60" s="60" t="s">
        <v>611</v>
      </c>
      <c r="J60" s="60" t="s">
        <v>612</v>
      </c>
      <c r="K60" s="60" t="s">
        <v>613</v>
      </c>
      <c r="L60" s="63">
        <v>20</v>
      </c>
      <c r="M60" s="60" t="s">
        <v>614</v>
      </c>
      <c r="S60" s="57"/>
    </row>
    <row r="61" spans="1:26" ht="15.75" customHeight="1">
      <c r="B61" s="105" t="s">
        <v>220</v>
      </c>
      <c r="C61" s="106"/>
      <c r="D61" s="106"/>
      <c r="E61" s="106"/>
      <c r="F61" s="107"/>
      <c r="G61" s="106"/>
      <c r="H61" s="107"/>
      <c r="I61" s="108"/>
      <c r="J61" s="106"/>
      <c r="K61" s="106"/>
      <c r="L61" s="107"/>
      <c r="M61" s="118"/>
      <c r="S61" s="57"/>
    </row>
    <row r="62" spans="1:26" ht="15.75" customHeight="1">
      <c r="B62" s="110" t="s">
        <v>615</v>
      </c>
      <c r="C62" s="111" t="s">
        <v>616</v>
      </c>
      <c r="D62" s="111" t="s">
        <v>220</v>
      </c>
      <c r="E62" s="111"/>
      <c r="F62" s="110" t="s">
        <v>35</v>
      </c>
      <c r="G62" s="111"/>
      <c r="H62" s="131"/>
      <c r="I62" s="132"/>
      <c r="J62" s="149"/>
      <c r="K62" s="133"/>
      <c r="L62" s="113">
        <f>AVERAGE($L$63,$L$69)</f>
        <v>57.5</v>
      </c>
      <c r="M62" s="133"/>
      <c r="S62" s="57"/>
    </row>
    <row r="63" spans="1:26" ht="15.75" customHeight="1">
      <c r="B63" s="121" t="s">
        <v>617</v>
      </c>
      <c r="C63" s="122" t="s">
        <v>332</v>
      </c>
      <c r="D63" s="122" t="s">
        <v>264</v>
      </c>
      <c r="E63" s="122" t="s">
        <v>618</v>
      </c>
      <c r="F63" s="121" t="s">
        <v>619</v>
      </c>
      <c r="G63" s="122"/>
      <c r="H63" s="121" t="s">
        <v>620</v>
      </c>
      <c r="I63" s="58" t="s">
        <v>621</v>
      </c>
      <c r="J63" s="157"/>
      <c r="K63" s="115"/>
      <c r="L63" s="123">
        <f>ROUND(AVERAGE(L64:L67),0)</f>
        <v>55</v>
      </c>
      <c r="M63" s="122"/>
      <c r="N63" s="115"/>
      <c r="O63" s="115"/>
      <c r="P63" s="115"/>
      <c r="Q63" s="115"/>
      <c r="R63" s="115"/>
      <c r="S63" s="120"/>
      <c r="T63" s="115"/>
      <c r="U63" s="115"/>
      <c r="V63" s="115"/>
    </row>
    <row r="64" spans="1:26" ht="15.75" customHeight="1">
      <c r="B64" s="63" t="s">
        <v>622</v>
      </c>
      <c r="C64" s="116" t="s">
        <v>332</v>
      </c>
      <c r="D64" s="116" t="s">
        <v>623</v>
      </c>
      <c r="E64" s="116"/>
      <c r="F64" s="63" t="s">
        <v>624</v>
      </c>
      <c r="G64" s="122" t="s">
        <v>625</v>
      </c>
      <c r="H64" s="63"/>
      <c r="I64" s="60" t="s">
        <v>626</v>
      </c>
      <c r="J64" s="60" t="s">
        <v>627</v>
      </c>
      <c r="K64" s="60" t="s">
        <v>628</v>
      </c>
      <c r="L64" s="63">
        <v>80</v>
      </c>
      <c r="M64" s="60" t="s">
        <v>629</v>
      </c>
      <c r="N64" s="2"/>
      <c r="O64" s="2"/>
      <c r="P64" s="2"/>
      <c r="Q64" s="2"/>
      <c r="R64" s="2"/>
      <c r="S64" s="57"/>
      <c r="T64" s="2"/>
      <c r="U64" s="2"/>
      <c r="V64" s="2"/>
    </row>
    <row r="65" spans="1:26" ht="15.75" customHeight="1">
      <c r="A65" s="135"/>
      <c r="B65" s="142" t="s">
        <v>630</v>
      </c>
      <c r="C65" s="143" t="s">
        <v>417</v>
      </c>
      <c r="D65" s="143" t="s">
        <v>312</v>
      </c>
      <c r="E65" s="143"/>
      <c r="F65" s="142" t="s">
        <v>631</v>
      </c>
      <c r="G65" s="137"/>
      <c r="H65" s="142"/>
      <c r="I65" s="144" t="s">
        <v>632</v>
      </c>
      <c r="J65" s="144" t="s">
        <v>633</v>
      </c>
      <c r="K65" s="144" t="s">
        <v>634</v>
      </c>
      <c r="L65" s="142">
        <v>40</v>
      </c>
      <c r="M65" s="158" t="s">
        <v>635</v>
      </c>
      <c r="N65" s="159"/>
      <c r="O65" s="159"/>
      <c r="P65" s="159"/>
      <c r="Q65" s="159"/>
      <c r="R65" s="159"/>
      <c r="S65" s="147"/>
      <c r="T65" s="159"/>
      <c r="U65" s="159"/>
      <c r="V65" s="159"/>
      <c r="W65" s="135"/>
      <c r="X65" s="135"/>
      <c r="Y65" s="135"/>
      <c r="Z65" s="135"/>
    </row>
    <row r="66" spans="1:26" ht="15.75" customHeight="1">
      <c r="A66" s="2"/>
      <c r="B66" s="63" t="s">
        <v>636</v>
      </c>
      <c r="C66" s="116" t="s">
        <v>332</v>
      </c>
      <c r="D66" s="116" t="s">
        <v>637</v>
      </c>
      <c r="E66" s="116" t="s">
        <v>638</v>
      </c>
      <c r="F66" s="63" t="s">
        <v>639</v>
      </c>
      <c r="G66" s="122"/>
      <c r="H66" s="63" t="s">
        <v>640</v>
      </c>
      <c r="I66" s="60" t="s">
        <v>641</v>
      </c>
      <c r="J66" s="60" t="s">
        <v>642</v>
      </c>
      <c r="K66" s="60" t="s">
        <v>643</v>
      </c>
      <c r="L66" s="63">
        <v>60</v>
      </c>
      <c r="M66" s="60" t="s">
        <v>644</v>
      </c>
      <c r="N66" s="2"/>
      <c r="O66" s="2"/>
      <c r="P66" s="2"/>
      <c r="Q66" s="2"/>
      <c r="R66" s="2"/>
      <c r="S66" s="57"/>
      <c r="T66" s="2"/>
      <c r="U66" s="2"/>
      <c r="V66" s="2"/>
      <c r="W66" s="2"/>
      <c r="X66" s="2"/>
      <c r="Y66" s="2"/>
      <c r="Z66" s="2"/>
    </row>
    <row r="67" spans="1:26" ht="15.75" customHeight="1">
      <c r="A67" s="2"/>
      <c r="B67" s="63" t="s">
        <v>645</v>
      </c>
      <c r="C67" s="116" t="s">
        <v>332</v>
      </c>
      <c r="D67" s="116" t="s">
        <v>646</v>
      </c>
      <c r="E67" s="116" t="s">
        <v>647</v>
      </c>
      <c r="F67" s="63" t="s">
        <v>648</v>
      </c>
      <c r="G67" s="122"/>
      <c r="H67" s="63" t="s">
        <v>649</v>
      </c>
      <c r="I67" s="60" t="s">
        <v>650</v>
      </c>
      <c r="J67" s="60" t="s">
        <v>651</v>
      </c>
      <c r="K67" s="60" t="s">
        <v>652</v>
      </c>
      <c r="L67" s="63">
        <v>40</v>
      </c>
      <c r="M67" s="60" t="s">
        <v>653</v>
      </c>
      <c r="N67" s="2"/>
      <c r="O67" s="2"/>
      <c r="P67" s="2"/>
      <c r="Q67" s="2"/>
      <c r="R67" s="2"/>
      <c r="S67" s="57"/>
      <c r="T67" s="2"/>
      <c r="U67" s="2"/>
      <c r="V67" s="2"/>
    </row>
    <row r="68" spans="1:26" ht="15.75" customHeight="1">
      <c r="B68" s="63" t="s">
        <v>654</v>
      </c>
      <c r="C68" s="116" t="s">
        <v>317</v>
      </c>
      <c r="D68" s="116" t="s">
        <v>655</v>
      </c>
      <c r="E68" s="116"/>
      <c r="F68" s="63" t="s">
        <v>656</v>
      </c>
      <c r="G68" s="122"/>
      <c r="H68" s="63"/>
      <c r="I68" s="60"/>
      <c r="J68" s="116"/>
      <c r="K68" s="116"/>
      <c r="L68" s="63"/>
      <c r="M68" s="116"/>
      <c r="N68" s="2"/>
      <c r="O68" s="2"/>
      <c r="P68" s="2"/>
      <c r="Q68" s="2"/>
      <c r="R68" s="2"/>
      <c r="S68" s="57"/>
      <c r="T68" s="2"/>
      <c r="U68" s="2"/>
      <c r="V68" s="2"/>
    </row>
    <row r="69" spans="1:26" ht="15.75" customHeight="1">
      <c r="B69" s="121" t="s">
        <v>657</v>
      </c>
      <c r="C69" s="122" t="s">
        <v>215</v>
      </c>
      <c r="D69" s="122" t="s">
        <v>216</v>
      </c>
      <c r="E69" s="122"/>
      <c r="F69" s="121" t="s">
        <v>658</v>
      </c>
      <c r="G69" s="122" t="s">
        <v>625</v>
      </c>
      <c r="H69" s="121"/>
      <c r="I69" s="58"/>
      <c r="J69" s="122"/>
      <c r="K69" s="122"/>
      <c r="L69" s="123">
        <f>ROUND(AVERAGE(L70:L72),0)</f>
        <v>60</v>
      </c>
      <c r="M69" s="122"/>
      <c r="N69" s="115"/>
      <c r="O69" s="115"/>
      <c r="P69" s="115"/>
      <c r="Q69" s="115"/>
      <c r="R69" s="115"/>
      <c r="S69" s="120"/>
      <c r="T69" s="115"/>
      <c r="U69" s="115"/>
      <c r="V69" s="115"/>
    </row>
    <row r="70" spans="1:26" ht="15.75" customHeight="1">
      <c r="A70" s="135"/>
      <c r="B70" s="142" t="s">
        <v>659</v>
      </c>
      <c r="C70" s="143" t="s">
        <v>215</v>
      </c>
      <c r="D70" s="143" t="s">
        <v>218</v>
      </c>
      <c r="E70" s="143"/>
      <c r="F70" s="142" t="s">
        <v>660</v>
      </c>
      <c r="G70" s="137"/>
      <c r="H70" s="142"/>
      <c r="I70" s="144" t="s">
        <v>661</v>
      </c>
      <c r="J70" s="145" t="s">
        <v>662</v>
      </c>
      <c r="K70" s="145" t="s">
        <v>663</v>
      </c>
      <c r="L70" s="146">
        <v>60</v>
      </c>
      <c r="M70" s="148" t="s">
        <v>664</v>
      </c>
      <c r="N70" s="159"/>
      <c r="O70" s="159"/>
      <c r="P70" s="159"/>
      <c r="Q70" s="159"/>
      <c r="R70" s="159"/>
      <c r="S70" s="147"/>
      <c r="T70" s="159"/>
      <c r="U70" s="159"/>
      <c r="V70" s="159"/>
      <c r="W70" s="135"/>
      <c r="X70" s="135"/>
      <c r="Y70" s="135"/>
      <c r="Z70" s="135"/>
    </row>
    <row r="71" spans="1:26" ht="15.75" customHeight="1">
      <c r="A71" s="135"/>
      <c r="B71" s="142" t="s">
        <v>665</v>
      </c>
      <c r="C71" s="143" t="s">
        <v>215</v>
      </c>
      <c r="D71" s="143" t="s">
        <v>219</v>
      </c>
      <c r="E71" s="143" t="s">
        <v>666</v>
      </c>
      <c r="F71" s="142" t="s">
        <v>667</v>
      </c>
      <c r="G71" s="137"/>
      <c r="H71" s="142" t="s">
        <v>668</v>
      </c>
      <c r="I71" s="144" t="s">
        <v>669</v>
      </c>
      <c r="J71" s="127" t="s">
        <v>670</v>
      </c>
      <c r="K71" s="145" t="s">
        <v>671</v>
      </c>
      <c r="L71" s="142">
        <v>60</v>
      </c>
      <c r="M71" s="148" t="s">
        <v>672</v>
      </c>
      <c r="N71" s="159"/>
      <c r="O71" s="159"/>
      <c r="P71" s="159"/>
      <c r="Q71" s="159"/>
      <c r="R71" s="159"/>
      <c r="S71" s="147"/>
      <c r="T71" s="159"/>
      <c r="U71" s="159"/>
      <c r="V71" s="159"/>
      <c r="W71" s="135"/>
      <c r="X71" s="135"/>
      <c r="Y71" s="135"/>
      <c r="Z71" s="135"/>
    </row>
    <row r="72" spans="1:26" ht="15.75" customHeight="1">
      <c r="B72" s="63" t="s">
        <v>673</v>
      </c>
      <c r="C72" s="116" t="s">
        <v>332</v>
      </c>
      <c r="D72" s="116" t="s">
        <v>674</v>
      </c>
      <c r="E72" s="116" t="s">
        <v>675</v>
      </c>
      <c r="F72" s="63" t="s">
        <v>676</v>
      </c>
      <c r="G72" s="122"/>
      <c r="H72" s="63" t="s">
        <v>677</v>
      </c>
      <c r="I72" s="60" t="s">
        <v>678</v>
      </c>
      <c r="J72" s="60" t="s">
        <v>679</v>
      </c>
      <c r="K72" s="60" t="s">
        <v>680</v>
      </c>
      <c r="L72" s="63">
        <v>60</v>
      </c>
      <c r="M72" s="60" t="s">
        <v>681</v>
      </c>
      <c r="N72" s="2"/>
      <c r="O72" s="2"/>
      <c r="P72" s="2"/>
      <c r="Q72" s="2"/>
      <c r="R72" s="2"/>
      <c r="S72" s="57"/>
      <c r="T72" s="2"/>
      <c r="U72" s="2"/>
      <c r="V72" s="2"/>
    </row>
    <row r="73" spans="1:26" ht="15.75" customHeight="1">
      <c r="B73" s="105" t="s">
        <v>31</v>
      </c>
      <c r="C73" s="106"/>
      <c r="D73" s="106"/>
      <c r="E73" s="106"/>
      <c r="F73" s="107"/>
      <c r="G73" s="106"/>
      <c r="H73" s="107"/>
      <c r="I73" s="108"/>
      <c r="J73" s="106"/>
      <c r="K73" s="106"/>
      <c r="L73" s="107"/>
      <c r="M73" s="118"/>
      <c r="N73" s="2"/>
      <c r="O73" s="2"/>
      <c r="P73" s="2"/>
      <c r="Q73" s="2"/>
      <c r="R73" s="2"/>
      <c r="S73" s="57"/>
      <c r="T73" s="2"/>
      <c r="U73" s="2"/>
      <c r="V73" s="2"/>
    </row>
    <row r="74" spans="1:26" ht="15.75" customHeight="1">
      <c r="B74" s="110" t="s">
        <v>682</v>
      </c>
      <c r="C74" s="111" t="s">
        <v>231</v>
      </c>
      <c r="D74" s="111" t="s">
        <v>31</v>
      </c>
      <c r="E74" s="111"/>
      <c r="F74" s="110" t="s">
        <v>30</v>
      </c>
      <c r="G74" s="111"/>
      <c r="H74" s="131"/>
      <c r="I74" s="132"/>
      <c r="J74" s="133"/>
      <c r="K74" s="133"/>
      <c r="L74" s="113">
        <f>ROUND(AVERAGE($L$75,$L$76),0)</f>
        <v>70</v>
      </c>
      <c r="M74" s="133"/>
      <c r="S74" s="57"/>
    </row>
    <row r="75" spans="1:26" ht="15.75" customHeight="1">
      <c r="A75" s="135"/>
      <c r="B75" s="142" t="s">
        <v>683</v>
      </c>
      <c r="C75" s="143" t="s">
        <v>231</v>
      </c>
      <c r="D75" s="143" t="s">
        <v>233</v>
      </c>
      <c r="E75" s="143" t="s">
        <v>684</v>
      </c>
      <c r="F75" s="142" t="s">
        <v>685</v>
      </c>
      <c r="G75" s="143" t="s">
        <v>430</v>
      </c>
      <c r="H75" s="142"/>
      <c r="I75" s="144" t="s">
        <v>686</v>
      </c>
      <c r="J75" s="144" t="s">
        <v>687</v>
      </c>
      <c r="K75" s="144" t="s">
        <v>688</v>
      </c>
      <c r="L75" s="142">
        <v>60</v>
      </c>
      <c r="M75" s="148" t="s">
        <v>689</v>
      </c>
      <c r="N75" s="135"/>
      <c r="O75" s="135"/>
      <c r="P75" s="135"/>
      <c r="Q75" s="135"/>
      <c r="R75" s="135"/>
      <c r="S75" s="147"/>
      <c r="T75" s="135"/>
      <c r="U75" s="135"/>
      <c r="V75" s="135"/>
      <c r="W75" s="135"/>
      <c r="X75" s="135"/>
      <c r="Y75" s="135"/>
      <c r="Z75" s="135"/>
    </row>
    <row r="76" spans="1:26" ht="15.75" customHeight="1">
      <c r="A76" s="2"/>
      <c r="B76" s="63" t="s">
        <v>690</v>
      </c>
      <c r="C76" s="116" t="s">
        <v>231</v>
      </c>
      <c r="D76" s="116" t="s">
        <v>234</v>
      </c>
      <c r="E76" s="116" t="s">
        <v>691</v>
      </c>
      <c r="F76" s="63" t="s">
        <v>692</v>
      </c>
      <c r="G76" s="116" t="s">
        <v>430</v>
      </c>
      <c r="H76" s="63"/>
      <c r="I76" s="60" t="s">
        <v>693</v>
      </c>
      <c r="J76" s="60" t="s">
        <v>694</v>
      </c>
      <c r="K76" s="60" t="s">
        <v>695</v>
      </c>
      <c r="L76" s="63">
        <v>80</v>
      </c>
      <c r="M76" s="60" t="s">
        <v>696</v>
      </c>
      <c r="N76" s="115"/>
      <c r="O76" s="115"/>
      <c r="P76" s="115"/>
      <c r="Q76" s="115"/>
      <c r="R76" s="115"/>
      <c r="S76" s="120"/>
      <c r="T76" s="115"/>
      <c r="U76" s="115"/>
      <c r="V76" s="115"/>
      <c r="W76" s="2"/>
      <c r="X76" s="2"/>
      <c r="Y76" s="2"/>
      <c r="Z76" s="2"/>
    </row>
    <row r="77" spans="1:26" ht="15.75" customHeight="1">
      <c r="B77" s="115"/>
      <c r="C77" s="115"/>
      <c r="D77" s="160"/>
      <c r="E77" s="161"/>
      <c r="F77" s="120"/>
      <c r="G77" s="161"/>
      <c r="H77" s="57"/>
      <c r="I77" s="99"/>
      <c r="J77" s="53"/>
      <c r="K77" s="2"/>
      <c r="L77" s="57"/>
      <c r="M77" s="99"/>
      <c r="S77" s="57"/>
    </row>
    <row r="78" spans="1:26" ht="15.75" customHeight="1">
      <c r="D78" s="53"/>
      <c r="E78" s="53"/>
      <c r="F78" s="53"/>
      <c r="G78" s="53"/>
      <c r="H78" s="53"/>
      <c r="I78" s="53"/>
      <c r="J78" s="53"/>
      <c r="S78" s="57"/>
    </row>
    <row r="79" spans="1:26" ht="15.75" customHeight="1">
      <c r="D79" s="53"/>
      <c r="E79" s="53"/>
      <c r="F79" s="53"/>
      <c r="G79" s="53"/>
      <c r="H79" s="53"/>
      <c r="I79" s="53"/>
      <c r="J79" s="53"/>
      <c r="S79" s="57"/>
    </row>
    <row r="80" spans="1:26" ht="15.75" customHeight="1">
      <c r="D80" s="53"/>
      <c r="E80" s="53"/>
      <c r="F80" s="53"/>
      <c r="G80" s="53"/>
      <c r="H80" s="53"/>
      <c r="I80" s="53"/>
      <c r="J80" s="53"/>
      <c r="S80" s="57"/>
    </row>
    <row r="81" spans="4:19" ht="15.75" customHeight="1">
      <c r="D81" s="53"/>
      <c r="E81" s="53"/>
      <c r="F81" s="53"/>
      <c r="G81" s="53"/>
      <c r="H81" s="53"/>
      <c r="I81" s="53"/>
      <c r="J81" s="53"/>
      <c r="S81" s="57"/>
    </row>
    <row r="82" spans="4:19" ht="15.75" customHeight="1">
      <c r="D82" s="53"/>
      <c r="E82" s="53"/>
      <c r="F82" s="53"/>
      <c r="G82" s="53"/>
      <c r="H82" s="53"/>
      <c r="I82" s="53"/>
      <c r="J82" s="53"/>
      <c r="S82" s="57"/>
    </row>
    <row r="83" spans="4:19" ht="15.75" customHeight="1">
      <c r="D83" s="53"/>
      <c r="E83" s="53"/>
      <c r="F83" s="53"/>
      <c r="G83" s="53"/>
      <c r="H83" s="53"/>
      <c r="I83" s="53"/>
      <c r="J83" s="53"/>
      <c r="S83" s="57"/>
    </row>
    <row r="84" spans="4:19" ht="15.75" customHeight="1">
      <c r="D84" s="53"/>
      <c r="E84" s="53"/>
      <c r="F84" s="53"/>
      <c r="G84" s="53"/>
      <c r="H84" s="53"/>
      <c r="I84" s="53"/>
      <c r="J84" s="53"/>
      <c r="S84" s="57"/>
    </row>
    <row r="85" spans="4:19" ht="15.75" customHeight="1">
      <c r="D85" s="53"/>
      <c r="E85" s="53"/>
      <c r="F85" s="53"/>
      <c r="G85" s="53"/>
      <c r="H85" s="53"/>
      <c r="I85" s="53"/>
      <c r="J85" s="53"/>
      <c r="S85" s="57"/>
    </row>
    <row r="86" spans="4:19" ht="15.75" customHeight="1">
      <c r="D86" s="53"/>
      <c r="E86" s="53"/>
      <c r="F86" s="53"/>
      <c r="G86" s="53"/>
      <c r="H86" s="53"/>
      <c r="I86" s="53"/>
      <c r="J86" s="53"/>
      <c r="S86" s="57"/>
    </row>
    <row r="87" spans="4:19" ht="15.75" customHeight="1">
      <c r="D87" s="53"/>
      <c r="E87" s="53"/>
      <c r="F87" s="53"/>
      <c r="G87" s="53"/>
      <c r="H87" s="53"/>
      <c r="I87" s="53"/>
      <c r="J87" s="53"/>
      <c r="S87" s="57"/>
    </row>
    <row r="88" spans="4:19" ht="15.75" customHeight="1">
      <c r="D88" s="53"/>
      <c r="E88" s="53"/>
      <c r="F88" s="53"/>
      <c r="G88" s="53"/>
      <c r="H88" s="53"/>
      <c r="I88" s="53"/>
      <c r="J88" s="53"/>
      <c r="S88" s="57"/>
    </row>
    <row r="89" spans="4:19" ht="15.75" customHeight="1">
      <c r="D89" s="53"/>
      <c r="E89" s="53"/>
      <c r="F89" s="53"/>
      <c r="G89" s="53"/>
      <c r="H89" s="53"/>
      <c r="I89" s="53"/>
      <c r="J89" s="53"/>
      <c r="S89" s="57"/>
    </row>
    <row r="90" spans="4:19" ht="15.75" customHeight="1">
      <c r="D90" s="53"/>
      <c r="E90" s="53"/>
      <c r="F90" s="53"/>
      <c r="G90" s="53"/>
      <c r="H90" s="53"/>
      <c r="I90" s="53"/>
      <c r="J90" s="53"/>
      <c r="S90" s="57"/>
    </row>
    <row r="91" spans="4:19" ht="15.75" customHeight="1">
      <c r="D91" s="53"/>
      <c r="E91" s="53"/>
      <c r="F91" s="53"/>
      <c r="G91" s="53"/>
      <c r="H91" s="53"/>
      <c r="I91" s="53"/>
      <c r="J91" s="53"/>
      <c r="S91" s="57"/>
    </row>
    <row r="92" spans="4:19" ht="15.75" customHeight="1">
      <c r="D92" s="53"/>
      <c r="E92" s="53"/>
      <c r="F92" s="53"/>
      <c r="G92" s="53"/>
      <c r="H92" s="53"/>
      <c r="I92" s="53"/>
      <c r="J92" s="53"/>
      <c r="S92" s="57"/>
    </row>
    <row r="93" spans="4:19" ht="15.75" customHeight="1">
      <c r="D93" s="53"/>
      <c r="E93" s="53"/>
      <c r="F93" s="53"/>
      <c r="G93" s="53"/>
      <c r="H93" s="53"/>
      <c r="I93" s="53"/>
      <c r="J93" s="53"/>
      <c r="S93" s="57"/>
    </row>
    <row r="94" spans="4:19" ht="15.75" customHeight="1">
      <c r="D94" s="53"/>
      <c r="E94" s="53"/>
      <c r="F94" s="53"/>
      <c r="G94" s="53"/>
      <c r="H94" s="53"/>
      <c r="I94" s="53"/>
      <c r="J94" s="53"/>
      <c r="S94" s="57"/>
    </row>
    <row r="95" spans="4:19" ht="15.75" customHeight="1">
      <c r="D95" s="53"/>
      <c r="E95" s="53"/>
      <c r="F95" s="53"/>
      <c r="G95" s="53"/>
      <c r="H95" s="53"/>
      <c r="I95" s="53"/>
      <c r="J95" s="53"/>
      <c r="S95" s="57"/>
    </row>
    <row r="96" spans="4:19" ht="15.75" customHeight="1">
      <c r="D96" s="53"/>
      <c r="E96" s="53"/>
      <c r="F96" s="53"/>
      <c r="G96" s="53"/>
      <c r="H96" s="53"/>
      <c r="I96" s="53"/>
      <c r="J96" s="53"/>
      <c r="S96" s="57"/>
    </row>
    <row r="97" spans="4:19" ht="15.75" customHeight="1">
      <c r="D97" s="53"/>
      <c r="E97" s="53"/>
      <c r="F97" s="53"/>
      <c r="G97" s="53"/>
      <c r="H97" s="53"/>
      <c r="I97" s="53"/>
      <c r="J97" s="53"/>
      <c r="S97" s="57"/>
    </row>
    <row r="98" spans="4:19" ht="15.75" customHeight="1">
      <c r="D98" s="53"/>
      <c r="E98" s="53"/>
      <c r="F98" s="53"/>
      <c r="G98" s="53"/>
      <c r="H98" s="53"/>
      <c r="I98" s="53"/>
      <c r="J98" s="53"/>
      <c r="S98" s="57"/>
    </row>
    <row r="99" spans="4:19" ht="15.75" customHeight="1">
      <c r="D99" s="53"/>
      <c r="E99" s="53"/>
      <c r="F99" s="53"/>
      <c r="G99" s="53"/>
      <c r="H99" s="53"/>
      <c r="I99" s="53"/>
      <c r="J99" s="53"/>
      <c r="S99" s="57"/>
    </row>
    <row r="100" spans="4:19" ht="15.75" customHeight="1">
      <c r="D100" s="53"/>
      <c r="E100" s="53"/>
      <c r="F100" s="53"/>
      <c r="G100" s="53"/>
      <c r="H100" s="53"/>
      <c r="I100" s="53"/>
      <c r="J100" s="53"/>
      <c r="S100" s="57"/>
    </row>
    <row r="101" spans="4:19" ht="15.75" customHeight="1">
      <c r="D101" s="53"/>
      <c r="E101" s="53"/>
      <c r="F101" s="53"/>
      <c r="G101" s="53"/>
      <c r="H101" s="53"/>
      <c r="I101" s="53"/>
      <c r="J101" s="53"/>
      <c r="S101" s="57"/>
    </row>
    <row r="102" spans="4:19" ht="15.75" customHeight="1">
      <c r="D102" s="53"/>
      <c r="E102" s="53"/>
      <c r="F102" s="53"/>
      <c r="G102" s="53"/>
      <c r="H102" s="53"/>
      <c r="I102" s="53"/>
      <c r="J102" s="53"/>
      <c r="S102" s="57"/>
    </row>
    <row r="103" spans="4:19" ht="15.75" customHeight="1">
      <c r="D103" s="53"/>
      <c r="E103" s="53"/>
      <c r="F103" s="53"/>
      <c r="G103" s="53"/>
      <c r="H103" s="53"/>
      <c r="I103" s="53"/>
      <c r="J103" s="53"/>
      <c r="S103" s="57"/>
    </row>
    <row r="104" spans="4:19" ht="15.75" customHeight="1">
      <c r="D104" s="53"/>
      <c r="E104" s="53"/>
      <c r="F104" s="53"/>
      <c r="G104" s="53"/>
      <c r="H104" s="53"/>
      <c r="I104" s="53"/>
      <c r="J104" s="53"/>
      <c r="S104" s="57"/>
    </row>
    <row r="105" spans="4:19" ht="15.75" customHeight="1">
      <c r="D105" s="53"/>
      <c r="E105" s="53"/>
      <c r="F105" s="53"/>
      <c r="G105" s="53"/>
      <c r="H105" s="53"/>
      <c r="I105" s="53"/>
      <c r="J105" s="53"/>
      <c r="S105" s="57"/>
    </row>
    <row r="106" spans="4:19" ht="15.75" customHeight="1">
      <c r="D106" s="53"/>
      <c r="E106" s="53"/>
      <c r="F106" s="53"/>
      <c r="G106" s="53"/>
      <c r="H106" s="53"/>
      <c r="I106" s="53"/>
      <c r="J106" s="53"/>
      <c r="S106" s="57"/>
    </row>
    <row r="107" spans="4:19" ht="15.75" customHeight="1">
      <c r="D107" s="53"/>
      <c r="E107" s="53"/>
      <c r="F107" s="53"/>
      <c r="G107" s="53"/>
      <c r="H107" s="53"/>
      <c r="I107" s="53"/>
      <c r="J107" s="53"/>
      <c r="S107" s="57"/>
    </row>
    <row r="108" spans="4:19" ht="15.75" customHeight="1">
      <c r="D108" s="53"/>
      <c r="E108" s="53"/>
      <c r="F108" s="53"/>
      <c r="G108" s="53"/>
      <c r="H108" s="53"/>
      <c r="I108" s="53"/>
      <c r="J108" s="53"/>
      <c r="S108" s="57"/>
    </row>
    <row r="109" spans="4:19" ht="15.75" customHeight="1">
      <c r="D109" s="53"/>
      <c r="E109" s="53"/>
      <c r="F109" s="53"/>
      <c r="G109" s="53"/>
      <c r="H109" s="53"/>
      <c r="I109" s="53"/>
      <c r="J109" s="53"/>
      <c r="S109" s="57"/>
    </row>
    <row r="110" spans="4:19" ht="15.75" customHeight="1">
      <c r="D110" s="53"/>
      <c r="E110" s="53"/>
      <c r="F110" s="53"/>
      <c r="G110" s="53"/>
      <c r="H110" s="53"/>
      <c r="I110" s="53"/>
      <c r="J110" s="53"/>
      <c r="S110" s="57"/>
    </row>
    <row r="111" spans="4:19" ht="15.75" customHeight="1">
      <c r="D111" s="53"/>
      <c r="E111" s="53"/>
      <c r="F111" s="53"/>
      <c r="G111" s="53"/>
      <c r="H111" s="53"/>
      <c r="I111" s="53"/>
      <c r="J111" s="53"/>
      <c r="S111" s="57"/>
    </row>
    <row r="112" spans="4:19" ht="15.75" customHeight="1">
      <c r="D112" s="53"/>
      <c r="E112" s="53"/>
      <c r="F112" s="53"/>
      <c r="G112" s="53"/>
      <c r="H112" s="53"/>
      <c r="I112" s="53"/>
      <c r="J112" s="53"/>
      <c r="S112" s="57"/>
    </row>
    <row r="113" spans="4:19" ht="15.75" customHeight="1">
      <c r="D113" s="53"/>
      <c r="E113" s="53"/>
      <c r="F113" s="53"/>
      <c r="G113" s="53"/>
      <c r="H113" s="53"/>
      <c r="I113" s="53"/>
      <c r="J113" s="53"/>
      <c r="S113" s="57"/>
    </row>
    <row r="114" spans="4:19" ht="15.75" customHeight="1">
      <c r="D114" s="53"/>
      <c r="E114" s="53"/>
      <c r="F114" s="53"/>
      <c r="G114" s="53"/>
      <c r="H114" s="53"/>
      <c r="I114" s="53"/>
      <c r="J114" s="53"/>
      <c r="S114" s="57"/>
    </row>
    <row r="115" spans="4:19" ht="15.75" customHeight="1">
      <c r="D115" s="53"/>
      <c r="E115" s="53"/>
      <c r="F115" s="53"/>
      <c r="G115" s="53"/>
      <c r="H115" s="53"/>
      <c r="I115" s="53"/>
      <c r="J115" s="53"/>
      <c r="S115" s="57"/>
    </row>
    <row r="116" spans="4:19" ht="15.75" customHeight="1">
      <c r="D116" s="53"/>
      <c r="E116" s="53"/>
      <c r="F116" s="53"/>
      <c r="G116" s="53"/>
      <c r="H116" s="53"/>
      <c r="I116" s="53"/>
      <c r="J116" s="53"/>
      <c r="S116" s="57"/>
    </row>
    <row r="117" spans="4:19" ht="15.75" customHeight="1">
      <c r="D117" s="53"/>
      <c r="E117" s="53"/>
      <c r="F117" s="53"/>
      <c r="G117" s="53"/>
      <c r="H117" s="53"/>
      <c r="I117" s="53"/>
      <c r="J117" s="53"/>
      <c r="S117" s="57"/>
    </row>
    <row r="118" spans="4:19" ht="15.75" customHeight="1">
      <c r="D118" s="53"/>
      <c r="E118" s="53"/>
      <c r="F118" s="53"/>
      <c r="G118" s="53"/>
      <c r="H118" s="53"/>
      <c r="I118" s="53"/>
      <c r="J118" s="53"/>
      <c r="S118" s="57"/>
    </row>
    <row r="119" spans="4:19" ht="15.75" customHeight="1">
      <c r="D119" s="53"/>
      <c r="E119" s="53"/>
      <c r="F119" s="53"/>
      <c r="G119" s="53"/>
      <c r="H119" s="53"/>
      <c r="I119" s="53"/>
      <c r="J119" s="53"/>
      <c r="S119" s="57"/>
    </row>
    <row r="120" spans="4:19" ht="15.75" customHeight="1">
      <c r="D120" s="53"/>
      <c r="E120" s="53"/>
      <c r="F120" s="53"/>
      <c r="G120" s="53"/>
      <c r="H120" s="53"/>
      <c r="I120" s="53"/>
      <c r="J120" s="53"/>
      <c r="S120" s="57"/>
    </row>
    <row r="121" spans="4:19" ht="15.75" customHeight="1">
      <c r="D121" s="53"/>
      <c r="E121" s="53"/>
      <c r="F121" s="53"/>
      <c r="G121" s="53"/>
      <c r="H121" s="53"/>
      <c r="I121" s="53"/>
      <c r="J121" s="53"/>
      <c r="S121" s="57"/>
    </row>
    <row r="122" spans="4:19" ht="15.75" customHeight="1">
      <c r="D122" s="53"/>
      <c r="E122" s="53"/>
      <c r="F122" s="53"/>
      <c r="G122" s="53"/>
      <c r="H122" s="53"/>
      <c r="I122" s="53"/>
      <c r="J122" s="53"/>
      <c r="S122" s="57"/>
    </row>
    <row r="123" spans="4:19" ht="15.75" customHeight="1">
      <c r="D123" s="53"/>
      <c r="E123" s="53"/>
      <c r="F123" s="53"/>
      <c r="G123" s="53"/>
      <c r="H123" s="53"/>
      <c r="I123" s="53"/>
      <c r="J123" s="53"/>
      <c r="S123" s="57"/>
    </row>
    <row r="124" spans="4:19" ht="15.75" customHeight="1">
      <c r="D124" s="53"/>
      <c r="E124" s="53"/>
      <c r="F124" s="53"/>
      <c r="G124" s="53"/>
      <c r="H124" s="53"/>
      <c r="I124" s="53"/>
      <c r="J124" s="53"/>
      <c r="S124" s="57"/>
    </row>
    <row r="125" spans="4:19" ht="15.75" customHeight="1">
      <c r="D125" s="53"/>
      <c r="E125" s="53"/>
      <c r="F125" s="53"/>
      <c r="G125" s="53"/>
      <c r="H125" s="53"/>
      <c r="I125" s="53"/>
      <c r="J125" s="53"/>
      <c r="S125" s="57"/>
    </row>
    <row r="126" spans="4:19" ht="15.75" customHeight="1">
      <c r="D126" s="53"/>
      <c r="E126" s="53"/>
      <c r="F126" s="53"/>
      <c r="G126" s="53"/>
      <c r="H126" s="53"/>
      <c r="I126" s="53"/>
      <c r="J126" s="53"/>
      <c r="S126" s="57"/>
    </row>
    <row r="127" spans="4:19" ht="15.75" customHeight="1">
      <c r="D127" s="53"/>
      <c r="E127" s="53"/>
      <c r="F127" s="53"/>
      <c r="G127" s="53"/>
      <c r="H127" s="53"/>
      <c r="I127" s="53"/>
      <c r="J127" s="53"/>
      <c r="S127" s="57"/>
    </row>
    <row r="128" spans="4:19" ht="15.75" customHeight="1">
      <c r="D128" s="53"/>
      <c r="E128" s="53"/>
      <c r="F128" s="53"/>
      <c r="G128" s="53"/>
      <c r="H128" s="53"/>
      <c r="I128" s="53"/>
      <c r="J128" s="53"/>
      <c r="S128" s="57"/>
    </row>
    <row r="129" spans="4:19" ht="15.75" customHeight="1">
      <c r="D129" s="53"/>
      <c r="E129" s="53"/>
      <c r="F129" s="53"/>
      <c r="G129" s="53"/>
      <c r="H129" s="53"/>
      <c r="I129" s="53"/>
      <c r="J129" s="53"/>
      <c r="S129" s="57"/>
    </row>
    <row r="130" spans="4:19" ht="15.75" customHeight="1">
      <c r="D130" s="53"/>
      <c r="E130" s="53"/>
      <c r="F130" s="53"/>
      <c r="G130" s="53"/>
      <c r="H130" s="53"/>
      <c r="I130" s="53"/>
      <c r="J130" s="53"/>
      <c r="S130" s="57"/>
    </row>
    <row r="131" spans="4:19" ht="15.75" customHeight="1">
      <c r="D131" s="53"/>
      <c r="E131" s="53"/>
      <c r="F131" s="53"/>
      <c r="G131" s="53"/>
      <c r="H131" s="53"/>
      <c r="I131" s="53"/>
      <c r="J131" s="53"/>
      <c r="S131" s="57"/>
    </row>
    <row r="132" spans="4:19" ht="15.75" customHeight="1">
      <c r="D132" s="53"/>
      <c r="E132" s="53"/>
      <c r="F132" s="53"/>
      <c r="G132" s="53"/>
      <c r="H132" s="53"/>
      <c r="I132" s="53"/>
      <c r="J132" s="53"/>
      <c r="S132" s="57"/>
    </row>
    <row r="133" spans="4:19" ht="15.75" customHeight="1">
      <c r="D133" s="53"/>
      <c r="E133" s="53"/>
      <c r="F133" s="53"/>
      <c r="G133" s="53"/>
      <c r="H133" s="53"/>
      <c r="I133" s="53"/>
      <c r="J133" s="53"/>
      <c r="S133" s="57"/>
    </row>
    <row r="134" spans="4:19" ht="15.75" customHeight="1">
      <c r="D134" s="53"/>
      <c r="E134" s="53"/>
      <c r="F134" s="53"/>
      <c r="G134" s="53"/>
      <c r="H134" s="53"/>
      <c r="I134" s="53"/>
      <c r="J134" s="53"/>
      <c r="S134" s="57"/>
    </row>
    <row r="135" spans="4:19" ht="15.75" customHeight="1">
      <c r="D135" s="53"/>
      <c r="E135" s="53"/>
      <c r="F135" s="53"/>
      <c r="G135" s="53"/>
      <c r="H135" s="53"/>
      <c r="I135" s="53"/>
      <c r="J135" s="53"/>
      <c r="S135" s="57"/>
    </row>
    <row r="136" spans="4:19" ht="15.75" customHeight="1">
      <c r="D136" s="53"/>
      <c r="E136" s="53"/>
      <c r="F136" s="53"/>
      <c r="G136" s="53"/>
      <c r="H136" s="53"/>
      <c r="I136" s="53"/>
      <c r="J136" s="53"/>
      <c r="S136" s="57"/>
    </row>
    <row r="137" spans="4:19" ht="15.75" customHeight="1">
      <c r="D137" s="53"/>
      <c r="E137" s="53"/>
      <c r="F137" s="53"/>
      <c r="G137" s="53"/>
      <c r="H137" s="53"/>
      <c r="I137" s="53"/>
      <c r="J137" s="53"/>
      <c r="S137" s="57"/>
    </row>
    <row r="138" spans="4:19" ht="15.75" customHeight="1">
      <c r="D138" s="53"/>
      <c r="E138" s="53"/>
      <c r="F138" s="53"/>
      <c r="G138" s="53"/>
      <c r="H138" s="53"/>
      <c r="I138" s="53"/>
      <c r="J138" s="53"/>
      <c r="S138" s="57"/>
    </row>
    <row r="139" spans="4:19" ht="15.75" customHeight="1">
      <c r="D139" s="53"/>
      <c r="E139" s="53"/>
      <c r="F139" s="53"/>
      <c r="G139" s="53"/>
      <c r="H139" s="53"/>
      <c r="I139" s="53"/>
      <c r="J139" s="53"/>
      <c r="S139" s="57"/>
    </row>
    <row r="140" spans="4:19" ht="15.75" customHeight="1">
      <c r="D140" s="53"/>
      <c r="E140" s="53"/>
      <c r="F140" s="53"/>
      <c r="G140" s="53"/>
      <c r="H140" s="53"/>
      <c r="I140" s="53"/>
      <c r="J140" s="53"/>
      <c r="S140" s="57"/>
    </row>
    <row r="141" spans="4:19" ht="15.75" customHeight="1">
      <c r="D141" s="53"/>
      <c r="E141" s="53"/>
      <c r="F141" s="53"/>
      <c r="G141" s="53"/>
      <c r="H141" s="53"/>
      <c r="I141" s="53"/>
      <c r="J141" s="53"/>
      <c r="S141" s="57"/>
    </row>
    <row r="142" spans="4:19" ht="15.75" customHeight="1">
      <c r="D142" s="53"/>
      <c r="E142" s="53"/>
      <c r="F142" s="53"/>
      <c r="G142" s="53"/>
      <c r="H142" s="53"/>
      <c r="I142" s="53"/>
      <c r="J142" s="53"/>
      <c r="S142" s="57"/>
    </row>
    <row r="143" spans="4:19" ht="15.75" customHeight="1">
      <c r="D143" s="53"/>
      <c r="E143" s="53"/>
      <c r="F143" s="53"/>
      <c r="G143" s="53"/>
      <c r="H143" s="53"/>
      <c r="I143" s="53"/>
      <c r="J143" s="53"/>
      <c r="S143" s="57"/>
    </row>
    <row r="144" spans="4:19" ht="15.75" customHeight="1">
      <c r="D144" s="53"/>
      <c r="E144" s="53"/>
      <c r="F144" s="53"/>
      <c r="G144" s="53"/>
      <c r="H144" s="53"/>
      <c r="I144" s="53"/>
      <c r="J144" s="53"/>
      <c r="S144" s="57"/>
    </row>
    <row r="145" spans="4:19" ht="15.75" customHeight="1">
      <c r="D145" s="53"/>
      <c r="E145" s="53"/>
      <c r="F145" s="53"/>
      <c r="G145" s="53"/>
      <c r="H145" s="53"/>
      <c r="I145" s="53"/>
      <c r="J145" s="53"/>
      <c r="S145" s="57"/>
    </row>
    <row r="146" spans="4:19" ht="15.75" customHeight="1">
      <c r="D146" s="53"/>
      <c r="E146" s="53"/>
      <c r="F146" s="53"/>
      <c r="G146" s="53"/>
      <c r="H146" s="53"/>
      <c r="I146" s="53"/>
      <c r="J146" s="53"/>
      <c r="S146" s="57"/>
    </row>
    <row r="147" spans="4:19" ht="15.75" customHeight="1">
      <c r="D147" s="53"/>
      <c r="E147" s="53"/>
      <c r="F147" s="53"/>
      <c r="G147" s="53"/>
      <c r="H147" s="53"/>
      <c r="I147" s="53"/>
      <c r="J147" s="53"/>
      <c r="S147" s="57"/>
    </row>
    <row r="148" spans="4:19" ht="15.75" customHeight="1">
      <c r="D148" s="53"/>
      <c r="E148" s="53"/>
      <c r="F148" s="53"/>
      <c r="G148" s="53"/>
      <c r="H148" s="53"/>
      <c r="I148" s="53"/>
      <c r="J148" s="53"/>
      <c r="S148" s="57"/>
    </row>
    <row r="149" spans="4:19" ht="15.75" customHeight="1">
      <c r="D149" s="53"/>
      <c r="E149" s="53"/>
      <c r="F149" s="53"/>
      <c r="G149" s="53"/>
      <c r="H149" s="53"/>
      <c r="I149" s="53"/>
      <c r="J149" s="53"/>
      <c r="S149" s="57"/>
    </row>
    <row r="150" spans="4:19" ht="15.75" customHeight="1">
      <c r="D150" s="53"/>
      <c r="E150" s="53"/>
      <c r="F150" s="53"/>
      <c r="G150" s="53"/>
      <c r="H150" s="53"/>
      <c r="I150" s="53"/>
      <c r="J150" s="53"/>
      <c r="S150" s="57"/>
    </row>
    <row r="151" spans="4:19" ht="15.75" customHeight="1">
      <c r="D151" s="53"/>
      <c r="E151" s="53"/>
      <c r="F151" s="53"/>
      <c r="G151" s="53"/>
      <c r="H151" s="53"/>
      <c r="I151" s="53"/>
      <c r="J151" s="53"/>
      <c r="S151" s="57"/>
    </row>
    <row r="152" spans="4:19" ht="15.75" customHeight="1">
      <c r="D152" s="53"/>
      <c r="E152" s="53"/>
      <c r="F152" s="53"/>
      <c r="G152" s="53"/>
      <c r="H152" s="53"/>
      <c r="I152" s="53"/>
      <c r="J152" s="53"/>
      <c r="S152" s="57"/>
    </row>
    <row r="153" spans="4:19" ht="15.75" customHeight="1">
      <c r="D153" s="53"/>
      <c r="E153" s="53"/>
      <c r="F153" s="53"/>
      <c r="G153" s="53"/>
      <c r="H153" s="53"/>
      <c r="I153" s="53"/>
      <c r="J153" s="53"/>
      <c r="S153" s="57"/>
    </row>
    <row r="154" spans="4:19" ht="15.75" customHeight="1">
      <c r="D154" s="53"/>
      <c r="E154" s="53"/>
      <c r="F154" s="53"/>
      <c r="G154" s="53"/>
      <c r="H154" s="53"/>
      <c r="I154" s="53"/>
      <c r="J154" s="53"/>
      <c r="S154" s="57"/>
    </row>
    <row r="155" spans="4:19" ht="15.75" customHeight="1">
      <c r="D155" s="53"/>
      <c r="E155" s="53"/>
      <c r="F155" s="53"/>
      <c r="G155" s="53"/>
      <c r="H155" s="53"/>
      <c r="I155" s="53"/>
      <c r="J155" s="53"/>
      <c r="S155" s="57"/>
    </row>
    <row r="156" spans="4:19" ht="15.75" customHeight="1">
      <c r="D156" s="53"/>
      <c r="E156" s="53"/>
      <c r="F156" s="53"/>
      <c r="G156" s="53"/>
      <c r="H156" s="53"/>
      <c r="I156" s="53"/>
      <c r="J156" s="53"/>
      <c r="S156" s="57"/>
    </row>
    <row r="157" spans="4:19" ht="15.75" customHeight="1">
      <c r="D157" s="53"/>
      <c r="E157" s="53"/>
      <c r="F157" s="53"/>
      <c r="G157" s="53"/>
      <c r="H157" s="53"/>
      <c r="I157" s="53"/>
      <c r="J157" s="53"/>
      <c r="S157" s="57"/>
    </row>
    <row r="158" spans="4:19" ht="15.75" customHeight="1">
      <c r="D158" s="53"/>
      <c r="E158" s="53"/>
      <c r="F158" s="53"/>
      <c r="G158" s="53"/>
      <c r="H158" s="53"/>
      <c r="I158" s="53"/>
      <c r="J158" s="53"/>
      <c r="S158" s="57"/>
    </row>
    <row r="159" spans="4:19" ht="15.75" customHeight="1">
      <c r="D159" s="53"/>
      <c r="E159" s="53"/>
      <c r="F159" s="53"/>
      <c r="G159" s="53"/>
      <c r="H159" s="53"/>
      <c r="I159" s="53"/>
      <c r="J159" s="53"/>
      <c r="S159" s="57"/>
    </row>
    <row r="160" spans="4:19" ht="15.75" customHeight="1">
      <c r="D160" s="53"/>
      <c r="E160" s="53"/>
      <c r="F160" s="53"/>
      <c r="G160" s="53"/>
      <c r="H160" s="53"/>
      <c r="I160" s="53"/>
      <c r="J160" s="53"/>
      <c r="S160" s="57"/>
    </row>
    <row r="161" spans="4:19" ht="15.75" customHeight="1">
      <c r="D161" s="53"/>
      <c r="E161" s="53"/>
      <c r="F161" s="53"/>
      <c r="G161" s="53"/>
      <c r="H161" s="53"/>
      <c r="I161" s="53"/>
      <c r="J161" s="53"/>
      <c r="S161" s="57"/>
    </row>
    <row r="162" spans="4:19" ht="15.75" customHeight="1">
      <c r="D162" s="53"/>
      <c r="E162" s="53"/>
      <c r="F162" s="53"/>
      <c r="G162" s="53"/>
      <c r="H162" s="53"/>
      <c r="I162" s="53"/>
      <c r="J162" s="53"/>
      <c r="S162" s="57"/>
    </row>
    <row r="163" spans="4:19" ht="15.75" customHeight="1">
      <c r="D163" s="53"/>
      <c r="E163" s="53"/>
      <c r="F163" s="53"/>
      <c r="G163" s="53"/>
      <c r="H163" s="53"/>
      <c r="I163" s="53"/>
      <c r="J163" s="53"/>
      <c r="S163" s="57"/>
    </row>
    <row r="164" spans="4:19" ht="15.75" customHeight="1">
      <c r="D164" s="53"/>
      <c r="E164" s="53"/>
      <c r="F164" s="53"/>
      <c r="G164" s="53"/>
      <c r="H164" s="53"/>
      <c r="I164" s="53"/>
      <c r="J164" s="53"/>
      <c r="S164" s="57"/>
    </row>
    <row r="165" spans="4:19" ht="15.75" customHeight="1">
      <c r="D165" s="53"/>
      <c r="E165" s="53"/>
      <c r="F165" s="53"/>
      <c r="G165" s="53"/>
      <c r="H165" s="53"/>
      <c r="I165" s="53"/>
      <c r="J165" s="53"/>
      <c r="S165" s="57"/>
    </row>
    <row r="166" spans="4:19" ht="15.75" customHeight="1">
      <c r="D166" s="53"/>
      <c r="E166" s="53"/>
      <c r="F166" s="53"/>
      <c r="G166" s="53"/>
      <c r="H166" s="53"/>
      <c r="I166" s="53"/>
      <c r="J166" s="53"/>
      <c r="S166" s="57"/>
    </row>
    <row r="167" spans="4:19" ht="15.75" customHeight="1">
      <c r="D167" s="53"/>
      <c r="E167" s="53"/>
      <c r="F167" s="53"/>
      <c r="G167" s="53"/>
      <c r="H167" s="53"/>
      <c r="I167" s="53"/>
      <c r="J167" s="53"/>
      <c r="S167" s="57"/>
    </row>
    <row r="168" spans="4:19" ht="15.75" customHeight="1">
      <c r="D168" s="53"/>
      <c r="E168" s="53"/>
      <c r="F168" s="53"/>
      <c r="G168" s="53"/>
      <c r="H168" s="53"/>
      <c r="I168" s="53"/>
      <c r="J168" s="53"/>
      <c r="S168" s="57"/>
    </row>
    <row r="169" spans="4:19" ht="15.75" customHeight="1">
      <c r="D169" s="53"/>
      <c r="E169" s="53"/>
      <c r="F169" s="53"/>
      <c r="G169" s="53"/>
      <c r="H169" s="53"/>
      <c r="I169" s="53"/>
      <c r="J169" s="53"/>
      <c r="S169" s="57"/>
    </row>
    <row r="170" spans="4:19" ht="15.75" customHeight="1">
      <c r="D170" s="53"/>
      <c r="E170" s="53"/>
      <c r="F170" s="53"/>
      <c r="G170" s="53"/>
      <c r="H170" s="53"/>
      <c r="I170" s="53"/>
      <c r="J170" s="53"/>
      <c r="S170" s="57"/>
    </row>
    <row r="171" spans="4:19" ht="15.75" customHeight="1">
      <c r="D171" s="53"/>
      <c r="E171" s="53"/>
      <c r="F171" s="53"/>
      <c r="G171" s="53"/>
      <c r="H171" s="53"/>
      <c r="I171" s="53"/>
      <c r="J171" s="53"/>
      <c r="S171" s="57"/>
    </row>
    <row r="172" spans="4:19" ht="15.75" customHeight="1">
      <c r="D172" s="53"/>
      <c r="E172" s="53"/>
      <c r="F172" s="53"/>
      <c r="G172" s="53"/>
      <c r="H172" s="53"/>
      <c r="I172" s="53"/>
      <c r="J172" s="53"/>
      <c r="S172" s="57"/>
    </row>
    <row r="173" spans="4:19" ht="15.75" customHeight="1">
      <c r="D173" s="53"/>
      <c r="E173" s="53"/>
      <c r="F173" s="53"/>
      <c r="G173" s="53"/>
      <c r="H173" s="53"/>
      <c r="I173" s="53"/>
      <c r="J173" s="53"/>
      <c r="S173" s="57"/>
    </row>
    <row r="174" spans="4:19" ht="15.75" customHeight="1">
      <c r="D174" s="53"/>
      <c r="E174" s="53"/>
      <c r="F174" s="53"/>
      <c r="G174" s="53"/>
      <c r="H174" s="53"/>
      <c r="I174" s="53"/>
      <c r="J174" s="53"/>
      <c r="S174" s="57"/>
    </row>
    <row r="175" spans="4:19" ht="15.75" customHeight="1">
      <c r="D175" s="53"/>
      <c r="E175" s="53"/>
      <c r="F175" s="53"/>
      <c r="G175" s="53"/>
      <c r="H175" s="53"/>
      <c r="I175" s="53"/>
      <c r="J175" s="53"/>
      <c r="S175" s="57"/>
    </row>
    <row r="176" spans="4:19" ht="15.75" customHeight="1">
      <c r="D176" s="53"/>
      <c r="E176" s="53"/>
      <c r="F176" s="53"/>
      <c r="G176" s="53"/>
      <c r="H176" s="53"/>
      <c r="I176" s="53"/>
      <c r="J176" s="53"/>
      <c r="S176" s="57"/>
    </row>
    <row r="177" spans="4:19" ht="15.75" customHeight="1">
      <c r="D177" s="53"/>
      <c r="E177" s="53"/>
      <c r="F177" s="53"/>
      <c r="G177" s="53"/>
      <c r="H177" s="53"/>
      <c r="I177" s="53"/>
      <c r="J177" s="53"/>
      <c r="S177" s="57"/>
    </row>
    <row r="178" spans="4:19" ht="15.75" customHeight="1">
      <c r="D178" s="53"/>
      <c r="E178" s="53"/>
      <c r="F178" s="53"/>
      <c r="G178" s="53"/>
      <c r="H178" s="53"/>
      <c r="I178" s="53"/>
      <c r="J178" s="53"/>
      <c r="S178" s="57"/>
    </row>
    <row r="179" spans="4:19" ht="15.75" customHeight="1">
      <c r="D179" s="53"/>
      <c r="E179" s="53"/>
      <c r="F179" s="53"/>
      <c r="G179" s="53"/>
      <c r="H179" s="53"/>
      <c r="I179" s="53"/>
      <c r="J179" s="53"/>
      <c r="S179" s="57"/>
    </row>
    <row r="180" spans="4:19" ht="15.75" customHeight="1">
      <c r="D180" s="53"/>
      <c r="E180" s="53"/>
      <c r="F180" s="53"/>
      <c r="G180" s="53"/>
      <c r="H180" s="53"/>
      <c r="I180" s="53"/>
      <c r="J180" s="53"/>
      <c r="S180" s="57"/>
    </row>
    <row r="181" spans="4:19" ht="15.75" customHeight="1">
      <c r="D181" s="53"/>
      <c r="E181" s="53"/>
      <c r="F181" s="53"/>
      <c r="G181" s="53"/>
      <c r="H181" s="53"/>
      <c r="I181" s="53"/>
      <c r="J181" s="53"/>
      <c r="S181" s="57"/>
    </row>
    <row r="182" spans="4:19" ht="15.75" customHeight="1">
      <c r="D182" s="53"/>
      <c r="E182" s="53"/>
      <c r="F182" s="53"/>
      <c r="G182" s="53"/>
      <c r="H182" s="53"/>
      <c r="I182" s="53"/>
      <c r="J182" s="53"/>
      <c r="S182" s="57"/>
    </row>
    <row r="183" spans="4:19" ht="15.75" customHeight="1">
      <c r="D183" s="53"/>
      <c r="E183" s="53"/>
      <c r="F183" s="53"/>
      <c r="G183" s="53"/>
      <c r="H183" s="53"/>
      <c r="I183" s="53"/>
      <c r="J183" s="53"/>
      <c r="S183" s="57"/>
    </row>
    <row r="184" spans="4:19" ht="15.75" customHeight="1">
      <c r="D184" s="53"/>
      <c r="E184" s="53"/>
      <c r="F184" s="53"/>
      <c r="G184" s="53"/>
      <c r="H184" s="53"/>
      <c r="I184" s="53"/>
      <c r="J184" s="53"/>
      <c r="S184" s="57"/>
    </row>
    <row r="185" spans="4:19" ht="15.75" customHeight="1">
      <c r="D185" s="53"/>
      <c r="E185" s="53"/>
      <c r="F185" s="53"/>
      <c r="G185" s="53"/>
      <c r="H185" s="53"/>
      <c r="I185" s="53"/>
      <c r="J185" s="53"/>
      <c r="S185" s="57"/>
    </row>
    <row r="186" spans="4:19" ht="15.75" customHeight="1">
      <c r="D186" s="53"/>
      <c r="E186" s="53"/>
      <c r="F186" s="53"/>
      <c r="G186" s="53"/>
      <c r="H186" s="53"/>
      <c r="I186" s="53"/>
      <c r="J186" s="53"/>
      <c r="S186" s="57"/>
    </row>
    <row r="187" spans="4:19" ht="15.75" customHeight="1">
      <c r="D187" s="53"/>
      <c r="E187" s="53"/>
      <c r="F187" s="53"/>
      <c r="G187" s="53"/>
      <c r="H187" s="53"/>
      <c r="I187" s="53"/>
      <c r="J187" s="53"/>
      <c r="S187" s="57"/>
    </row>
    <row r="188" spans="4:19" ht="15.75" customHeight="1">
      <c r="D188" s="53"/>
      <c r="E188" s="53"/>
      <c r="F188" s="53"/>
      <c r="G188" s="53"/>
      <c r="H188" s="53"/>
      <c r="I188" s="53"/>
      <c r="J188" s="53"/>
      <c r="S188" s="57"/>
    </row>
    <row r="189" spans="4:19" ht="15.75" customHeight="1">
      <c r="D189" s="53"/>
      <c r="E189" s="53"/>
      <c r="F189" s="53"/>
      <c r="G189" s="53"/>
      <c r="H189" s="53"/>
      <c r="I189" s="53"/>
      <c r="J189" s="53"/>
      <c r="S189" s="57"/>
    </row>
    <row r="190" spans="4:19" ht="15.75" customHeight="1">
      <c r="D190" s="53"/>
      <c r="E190" s="53"/>
      <c r="F190" s="53"/>
      <c r="G190" s="53"/>
      <c r="H190" s="53"/>
      <c r="I190" s="53"/>
      <c r="J190" s="53"/>
      <c r="S190" s="57"/>
    </row>
    <row r="191" spans="4:19" ht="15.75" customHeight="1">
      <c r="D191" s="53"/>
      <c r="E191" s="53"/>
      <c r="F191" s="53"/>
      <c r="G191" s="53"/>
      <c r="H191" s="53"/>
      <c r="I191" s="53"/>
      <c r="J191" s="53"/>
      <c r="S191" s="57"/>
    </row>
    <row r="192" spans="4:19" ht="15.75" customHeight="1">
      <c r="D192" s="53"/>
      <c r="E192" s="53"/>
      <c r="F192" s="53"/>
      <c r="G192" s="53"/>
      <c r="H192" s="53"/>
      <c r="I192" s="53"/>
      <c r="J192" s="53"/>
      <c r="S192" s="57"/>
    </row>
    <row r="193" spans="4:19" ht="15.75" customHeight="1">
      <c r="D193" s="53"/>
      <c r="E193" s="53"/>
      <c r="F193" s="53"/>
      <c r="G193" s="53"/>
      <c r="H193" s="53"/>
      <c r="I193" s="53"/>
      <c r="J193" s="53"/>
      <c r="S193" s="57"/>
    </row>
    <row r="194" spans="4:19" ht="15.75" customHeight="1">
      <c r="D194" s="53"/>
      <c r="E194" s="53"/>
      <c r="F194" s="53"/>
      <c r="G194" s="53"/>
      <c r="H194" s="53"/>
      <c r="I194" s="53"/>
      <c r="J194" s="53"/>
      <c r="S194" s="57"/>
    </row>
    <row r="195" spans="4:19" ht="15.75" customHeight="1">
      <c r="D195" s="53"/>
      <c r="E195" s="53"/>
      <c r="F195" s="53"/>
      <c r="G195" s="53"/>
      <c r="H195" s="53"/>
      <c r="I195" s="53"/>
      <c r="J195" s="53"/>
      <c r="S195" s="57"/>
    </row>
    <row r="196" spans="4:19" ht="15.75" customHeight="1">
      <c r="D196" s="53"/>
      <c r="E196" s="53"/>
      <c r="F196" s="53"/>
      <c r="G196" s="53"/>
      <c r="H196" s="53"/>
      <c r="I196" s="53"/>
      <c r="J196" s="53"/>
      <c r="S196" s="57"/>
    </row>
    <row r="197" spans="4:19" ht="15.75" customHeight="1">
      <c r="D197" s="53"/>
      <c r="E197" s="53"/>
      <c r="F197" s="53"/>
      <c r="G197" s="53"/>
      <c r="H197" s="53"/>
      <c r="I197" s="53"/>
      <c r="J197" s="53"/>
      <c r="S197" s="57"/>
    </row>
    <row r="198" spans="4:19" ht="15.75" customHeight="1">
      <c r="D198" s="53"/>
      <c r="E198" s="53"/>
      <c r="F198" s="53"/>
      <c r="G198" s="53"/>
      <c r="H198" s="53"/>
      <c r="I198" s="53"/>
      <c r="J198" s="53"/>
      <c r="S198" s="57"/>
    </row>
    <row r="199" spans="4:19" ht="15.75" customHeight="1">
      <c r="D199" s="53"/>
      <c r="E199" s="53"/>
      <c r="F199" s="53"/>
      <c r="G199" s="53"/>
      <c r="H199" s="53"/>
      <c r="I199" s="53"/>
      <c r="J199" s="53"/>
      <c r="S199" s="57"/>
    </row>
    <row r="200" spans="4:19" ht="15.75" customHeight="1">
      <c r="D200" s="53"/>
      <c r="E200" s="53"/>
      <c r="F200" s="53"/>
      <c r="G200" s="53"/>
      <c r="H200" s="53"/>
      <c r="I200" s="53"/>
      <c r="J200" s="53"/>
      <c r="S200" s="57"/>
    </row>
    <row r="201" spans="4:19" ht="15.75" customHeight="1">
      <c r="D201" s="53"/>
      <c r="E201" s="53"/>
      <c r="F201" s="53"/>
      <c r="G201" s="53"/>
      <c r="H201" s="53"/>
      <c r="I201" s="53"/>
      <c r="J201" s="53"/>
      <c r="S201" s="57"/>
    </row>
    <row r="202" spans="4:19" ht="15.75" customHeight="1">
      <c r="D202" s="53"/>
      <c r="E202" s="53"/>
      <c r="F202" s="53"/>
      <c r="G202" s="53"/>
      <c r="H202" s="53"/>
      <c r="I202" s="53"/>
      <c r="J202" s="53"/>
      <c r="S202" s="57"/>
    </row>
    <row r="203" spans="4:19" ht="15.75" customHeight="1">
      <c r="D203" s="53"/>
      <c r="E203" s="53"/>
      <c r="F203" s="53"/>
      <c r="G203" s="53"/>
      <c r="H203" s="53"/>
      <c r="I203" s="53"/>
      <c r="J203" s="53"/>
      <c r="S203" s="57"/>
    </row>
    <row r="204" spans="4:19" ht="15.75" customHeight="1">
      <c r="D204" s="53"/>
      <c r="E204" s="53"/>
      <c r="F204" s="53"/>
      <c r="G204" s="53"/>
      <c r="H204" s="53"/>
      <c r="I204" s="53"/>
      <c r="J204" s="53"/>
      <c r="S204" s="57"/>
    </row>
    <row r="205" spans="4:19" ht="15.75" customHeight="1">
      <c r="D205" s="53"/>
      <c r="E205" s="53"/>
      <c r="F205" s="53"/>
      <c r="G205" s="53"/>
      <c r="H205" s="53"/>
      <c r="I205" s="53"/>
      <c r="J205" s="53"/>
      <c r="S205" s="57"/>
    </row>
    <row r="206" spans="4:19" ht="15.75" customHeight="1">
      <c r="D206" s="53"/>
      <c r="E206" s="53"/>
      <c r="F206" s="53"/>
      <c r="G206" s="53"/>
      <c r="H206" s="53"/>
      <c r="I206" s="53"/>
      <c r="J206" s="53"/>
      <c r="S206" s="57"/>
    </row>
    <row r="207" spans="4:19" ht="15.75" customHeight="1">
      <c r="D207" s="53"/>
      <c r="E207" s="53"/>
      <c r="F207" s="53"/>
      <c r="G207" s="53"/>
      <c r="H207" s="53"/>
      <c r="I207" s="53"/>
      <c r="J207" s="53"/>
      <c r="S207" s="57"/>
    </row>
    <row r="208" spans="4:19" ht="15.75" customHeight="1">
      <c r="D208" s="53"/>
      <c r="E208" s="53"/>
      <c r="F208" s="53"/>
      <c r="G208" s="53"/>
      <c r="H208" s="53"/>
      <c r="I208" s="53"/>
      <c r="J208" s="53"/>
      <c r="S208" s="57"/>
    </row>
    <row r="209" spans="4:19" ht="15.75" customHeight="1">
      <c r="D209" s="53"/>
      <c r="E209" s="53"/>
      <c r="F209" s="53"/>
      <c r="G209" s="53"/>
      <c r="H209" s="53"/>
      <c r="I209" s="53"/>
      <c r="J209" s="53"/>
      <c r="S209" s="57"/>
    </row>
    <row r="210" spans="4:19" ht="15.75" customHeight="1">
      <c r="D210" s="53"/>
      <c r="E210" s="53"/>
      <c r="F210" s="53"/>
      <c r="G210" s="53"/>
      <c r="H210" s="53"/>
      <c r="I210" s="53"/>
      <c r="J210" s="53"/>
      <c r="S210" s="57"/>
    </row>
    <row r="211" spans="4:19" ht="15.75" customHeight="1">
      <c r="D211" s="53"/>
      <c r="E211" s="53"/>
      <c r="F211" s="53"/>
      <c r="G211" s="53"/>
      <c r="H211" s="53"/>
      <c r="I211" s="53"/>
      <c r="J211" s="53"/>
      <c r="S211" s="57"/>
    </row>
    <row r="212" spans="4:19" ht="15.75" customHeight="1">
      <c r="D212" s="53"/>
      <c r="E212" s="53"/>
      <c r="F212" s="53"/>
      <c r="G212" s="53"/>
      <c r="H212" s="53"/>
      <c r="I212" s="53"/>
      <c r="J212" s="53"/>
      <c r="S212" s="57"/>
    </row>
    <row r="213" spans="4:19" ht="15.75" customHeight="1">
      <c r="D213" s="53"/>
      <c r="E213" s="53"/>
      <c r="F213" s="53"/>
      <c r="G213" s="53"/>
      <c r="H213" s="53"/>
      <c r="I213" s="53"/>
      <c r="J213" s="53"/>
      <c r="S213" s="57"/>
    </row>
    <row r="214" spans="4:19" ht="15.75" customHeight="1">
      <c r="D214" s="53"/>
      <c r="E214" s="53"/>
      <c r="F214" s="53"/>
      <c r="G214" s="53"/>
      <c r="H214" s="53"/>
      <c r="I214" s="53"/>
      <c r="J214" s="53"/>
      <c r="S214" s="57"/>
    </row>
    <row r="215" spans="4:19" ht="15.75" customHeight="1">
      <c r="D215" s="53"/>
      <c r="E215" s="53"/>
      <c r="F215" s="53"/>
      <c r="G215" s="53"/>
      <c r="H215" s="53"/>
      <c r="I215" s="53"/>
      <c r="J215" s="53"/>
      <c r="S215" s="57"/>
    </row>
    <row r="216" spans="4:19" ht="15.75" customHeight="1">
      <c r="D216" s="53"/>
      <c r="E216" s="53"/>
      <c r="F216" s="53"/>
      <c r="G216" s="53"/>
      <c r="H216" s="53"/>
      <c r="I216" s="53"/>
      <c r="J216" s="53"/>
      <c r="S216" s="57"/>
    </row>
    <row r="217" spans="4:19" ht="15.75" customHeight="1">
      <c r="D217" s="53"/>
      <c r="E217" s="53"/>
      <c r="F217" s="53"/>
      <c r="G217" s="53"/>
      <c r="H217" s="53"/>
      <c r="I217" s="53"/>
      <c r="J217" s="53"/>
      <c r="S217" s="57"/>
    </row>
    <row r="218" spans="4:19" ht="15.75" customHeight="1">
      <c r="D218" s="53"/>
      <c r="E218" s="53"/>
      <c r="F218" s="53"/>
      <c r="G218" s="53"/>
      <c r="H218" s="53"/>
      <c r="I218" s="53"/>
      <c r="J218" s="53"/>
      <c r="S218" s="57"/>
    </row>
    <row r="219" spans="4:19" ht="15.75" customHeight="1">
      <c r="D219" s="53"/>
      <c r="E219" s="53"/>
      <c r="F219" s="53"/>
      <c r="G219" s="53"/>
      <c r="H219" s="53"/>
      <c r="I219" s="53"/>
      <c r="J219" s="53"/>
      <c r="S219" s="57"/>
    </row>
    <row r="220" spans="4:19" ht="15.75" customHeight="1">
      <c r="D220" s="53"/>
      <c r="E220" s="53"/>
      <c r="F220" s="53"/>
      <c r="G220" s="53"/>
      <c r="H220" s="53"/>
      <c r="I220" s="53"/>
      <c r="J220" s="53"/>
      <c r="S220" s="57"/>
    </row>
    <row r="221" spans="4:19" ht="15.75" customHeight="1">
      <c r="D221" s="53"/>
      <c r="E221" s="53"/>
      <c r="F221" s="53"/>
      <c r="G221" s="53"/>
      <c r="H221" s="53"/>
      <c r="I221" s="53"/>
      <c r="J221" s="53"/>
      <c r="S221" s="57"/>
    </row>
    <row r="222" spans="4:19" ht="15.75" customHeight="1">
      <c r="D222" s="53"/>
      <c r="E222" s="53"/>
      <c r="F222" s="53"/>
      <c r="G222" s="53"/>
      <c r="H222" s="53"/>
      <c r="I222" s="53"/>
      <c r="J222" s="53"/>
      <c r="S222" s="57"/>
    </row>
    <row r="223" spans="4:19" ht="15.75" customHeight="1">
      <c r="D223" s="53"/>
      <c r="E223" s="53"/>
      <c r="F223" s="53"/>
      <c r="G223" s="53"/>
      <c r="H223" s="53"/>
      <c r="I223" s="53"/>
      <c r="J223" s="53"/>
      <c r="S223" s="57"/>
    </row>
    <row r="224" spans="4:19" ht="15.75" customHeight="1">
      <c r="D224" s="53"/>
      <c r="E224" s="53"/>
      <c r="F224" s="53"/>
      <c r="G224" s="53"/>
      <c r="H224" s="53"/>
      <c r="I224" s="53"/>
      <c r="J224" s="53"/>
      <c r="S224" s="57"/>
    </row>
    <row r="225" spans="4:19" ht="15.75" customHeight="1">
      <c r="D225" s="53"/>
      <c r="E225" s="53"/>
      <c r="F225" s="53"/>
      <c r="G225" s="53"/>
      <c r="H225" s="53"/>
      <c r="I225" s="53"/>
      <c r="J225" s="53"/>
      <c r="S225" s="57"/>
    </row>
    <row r="226" spans="4:19" ht="15.75" customHeight="1">
      <c r="D226" s="53"/>
      <c r="E226" s="53"/>
      <c r="F226" s="53"/>
      <c r="G226" s="53"/>
      <c r="H226" s="53"/>
      <c r="I226" s="53"/>
      <c r="J226" s="53"/>
      <c r="S226" s="57"/>
    </row>
    <row r="227" spans="4:19" ht="15.75" customHeight="1">
      <c r="D227" s="53"/>
      <c r="E227" s="53"/>
      <c r="F227" s="53"/>
      <c r="G227" s="53"/>
      <c r="H227" s="53"/>
      <c r="I227" s="53"/>
      <c r="J227" s="53"/>
      <c r="S227" s="57"/>
    </row>
    <row r="228" spans="4:19" ht="15.75" customHeight="1">
      <c r="D228" s="53"/>
      <c r="E228" s="53"/>
      <c r="F228" s="53"/>
      <c r="G228" s="53"/>
      <c r="H228" s="53"/>
      <c r="I228" s="53"/>
      <c r="J228" s="53"/>
      <c r="S228" s="57"/>
    </row>
    <row r="229" spans="4:19" ht="15.75" customHeight="1">
      <c r="D229" s="53"/>
      <c r="E229" s="53"/>
      <c r="F229" s="53"/>
      <c r="G229" s="53"/>
      <c r="H229" s="53"/>
      <c r="I229" s="53"/>
      <c r="J229" s="53"/>
      <c r="S229" s="57"/>
    </row>
    <row r="230" spans="4:19" ht="15.75" customHeight="1">
      <c r="D230" s="53"/>
      <c r="E230" s="53"/>
      <c r="F230" s="53"/>
      <c r="G230" s="53"/>
      <c r="H230" s="53"/>
      <c r="I230" s="53"/>
      <c r="J230" s="53"/>
      <c r="S230" s="57"/>
    </row>
    <row r="231" spans="4:19" ht="15.75" customHeight="1">
      <c r="D231" s="53"/>
      <c r="E231" s="53"/>
      <c r="F231" s="53"/>
      <c r="G231" s="53"/>
      <c r="H231" s="53"/>
      <c r="I231" s="53"/>
      <c r="J231" s="53"/>
      <c r="S231" s="57"/>
    </row>
    <row r="232" spans="4:19" ht="15.75" customHeight="1">
      <c r="D232" s="53"/>
      <c r="E232" s="53"/>
      <c r="F232" s="53"/>
      <c r="G232" s="53"/>
      <c r="H232" s="53"/>
      <c r="I232" s="53"/>
      <c r="J232" s="53"/>
      <c r="S232" s="57"/>
    </row>
    <row r="233" spans="4:19" ht="15.75" customHeight="1">
      <c r="D233" s="53"/>
      <c r="E233" s="53"/>
      <c r="F233" s="53"/>
      <c r="G233" s="53"/>
      <c r="H233" s="53"/>
      <c r="I233" s="53"/>
      <c r="J233" s="53"/>
      <c r="S233" s="57"/>
    </row>
    <row r="234" spans="4:19" ht="15.75" customHeight="1">
      <c r="D234" s="53"/>
      <c r="E234" s="53"/>
      <c r="F234" s="53"/>
      <c r="G234" s="53"/>
      <c r="H234" s="53"/>
      <c r="I234" s="53"/>
      <c r="J234" s="53"/>
      <c r="S234" s="57"/>
    </row>
    <row r="235" spans="4:19" ht="15.75" customHeight="1">
      <c r="D235" s="53"/>
      <c r="E235" s="53"/>
      <c r="F235" s="53"/>
      <c r="G235" s="53"/>
      <c r="H235" s="53"/>
      <c r="I235" s="53"/>
      <c r="J235" s="53"/>
      <c r="S235" s="57"/>
    </row>
    <row r="236" spans="4:19" ht="15.75" customHeight="1">
      <c r="D236" s="53"/>
      <c r="E236" s="53"/>
      <c r="F236" s="53"/>
      <c r="G236" s="53"/>
      <c r="H236" s="53"/>
      <c r="I236" s="53"/>
      <c r="J236" s="53"/>
      <c r="S236" s="57"/>
    </row>
    <row r="237" spans="4:19" ht="15.75" customHeight="1">
      <c r="D237" s="53"/>
      <c r="E237" s="53"/>
      <c r="F237" s="53"/>
      <c r="G237" s="53"/>
      <c r="H237" s="53"/>
      <c r="I237" s="53"/>
      <c r="J237" s="53"/>
      <c r="S237" s="57"/>
    </row>
    <row r="238" spans="4:19" ht="15.75" customHeight="1">
      <c r="D238" s="53"/>
      <c r="E238" s="53"/>
      <c r="F238" s="53"/>
      <c r="G238" s="53"/>
      <c r="H238" s="53"/>
      <c r="I238" s="53"/>
      <c r="J238" s="53"/>
      <c r="S238" s="57"/>
    </row>
    <row r="239" spans="4:19" ht="15.75" customHeight="1">
      <c r="D239" s="53"/>
      <c r="E239" s="53"/>
      <c r="F239" s="53"/>
      <c r="G239" s="53"/>
      <c r="H239" s="53"/>
      <c r="I239" s="53"/>
      <c r="J239" s="53"/>
      <c r="S239" s="57"/>
    </row>
    <row r="240" spans="4:19" ht="15.75" customHeight="1">
      <c r="D240" s="53"/>
      <c r="E240" s="53"/>
      <c r="F240" s="53"/>
      <c r="G240" s="53"/>
      <c r="H240" s="53"/>
      <c r="I240" s="53"/>
      <c r="J240" s="53"/>
      <c r="S240" s="57"/>
    </row>
    <row r="241" spans="4:19" ht="15.75" customHeight="1">
      <c r="D241" s="53"/>
      <c r="E241" s="53"/>
      <c r="F241" s="53"/>
      <c r="G241" s="53"/>
      <c r="H241" s="53"/>
      <c r="I241" s="53"/>
      <c r="J241" s="53"/>
      <c r="S241" s="57"/>
    </row>
    <row r="242" spans="4:19" ht="15.75" customHeight="1">
      <c r="D242" s="53"/>
      <c r="E242" s="53"/>
      <c r="F242" s="53"/>
      <c r="G242" s="53"/>
      <c r="H242" s="53"/>
      <c r="I242" s="53"/>
      <c r="J242" s="53"/>
      <c r="S242" s="57"/>
    </row>
    <row r="243" spans="4:19" ht="15.75" customHeight="1">
      <c r="D243" s="53"/>
      <c r="E243" s="53"/>
      <c r="F243" s="53"/>
      <c r="G243" s="53"/>
      <c r="H243" s="53"/>
      <c r="I243" s="53"/>
      <c r="J243" s="53"/>
      <c r="S243" s="57"/>
    </row>
    <row r="244" spans="4:19" ht="15.75" customHeight="1">
      <c r="D244" s="53"/>
      <c r="E244" s="53"/>
      <c r="F244" s="53"/>
      <c r="G244" s="53"/>
      <c r="H244" s="53"/>
      <c r="I244" s="53"/>
      <c r="J244" s="53"/>
      <c r="S244" s="57"/>
    </row>
    <row r="245" spans="4:19" ht="15.75" customHeight="1">
      <c r="D245" s="53"/>
      <c r="E245" s="53"/>
      <c r="F245" s="53"/>
      <c r="G245" s="53"/>
      <c r="H245" s="53"/>
      <c r="I245" s="53"/>
      <c r="J245" s="53"/>
      <c r="S245" s="57"/>
    </row>
    <row r="246" spans="4:19" ht="15.75" customHeight="1">
      <c r="D246" s="53"/>
      <c r="E246" s="53"/>
      <c r="F246" s="53"/>
      <c r="G246" s="53"/>
      <c r="H246" s="53"/>
      <c r="I246" s="53"/>
      <c r="J246" s="53"/>
      <c r="S246" s="57"/>
    </row>
    <row r="247" spans="4:19" ht="15.75" customHeight="1">
      <c r="D247" s="53"/>
      <c r="E247" s="53"/>
      <c r="F247" s="53"/>
      <c r="G247" s="53"/>
      <c r="H247" s="53"/>
      <c r="I247" s="53"/>
      <c r="J247" s="53"/>
      <c r="S247" s="57"/>
    </row>
    <row r="248" spans="4:19" ht="15.75" customHeight="1">
      <c r="D248" s="53"/>
      <c r="E248" s="53"/>
      <c r="F248" s="53"/>
      <c r="G248" s="53"/>
      <c r="H248" s="53"/>
      <c r="I248" s="53"/>
      <c r="J248" s="53"/>
      <c r="S248" s="57"/>
    </row>
    <row r="249" spans="4:19" ht="15.75" customHeight="1">
      <c r="D249" s="53"/>
      <c r="E249" s="53"/>
      <c r="F249" s="53"/>
      <c r="G249" s="53"/>
      <c r="H249" s="53"/>
      <c r="I249" s="53"/>
      <c r="J249" s="53"/>
      <c r="S249" s="57"/>
    </row>
    <row r="250" spans="4:19" ht="15.75" customHeight="1">
      <c r="D250" s="53"/>
      <c r="E250" s="53"/>
      <c r="F250" s="53"/>
      <c r="G250" s="53"/>
      <c r="H250" s="53"/>
      <c r="I250" s="53"/>
      <c r="J250" s="53"/>
      <c r="S250" s="57"/>
    </row>
    <row r="251" spans="4:19" ht="15.75" customHeight="1">
      <c r="D251" s="53"/>
      <c r="E251" s="53"/>
      <c r="F251" s="53"/>
      <c r="G251" s="53"/>
      <c r="H251" s="53"/>
      <c r="I251" s="53"/>
      <c r="J251" s="53"/>
      <c r="S251" s="57"/>
    </row>
    <row r="252" spans="4:19" ht="15.75" customHeight="1">
      <c r="D252" s="53"/>
      <c r="E252" s="53"/>
      <c r="F252" s="53"/>
      <c r="G252" s="53"/>
      <c r="H252" s="53"/>
      <c r="I252" s="53"/>
      <c r="J252" s="53"/>
      <c r="S252" s="57"/>
    </row>
    <row r="253" spans="4:19" ht="15.75" customHeight="1">
      <c r="D253" s="53"/>
      <c r="E253" s="53"/>
      <c r="F253" s="53"/>
      <c r="G253" s="53"/>
      <c r="H253" s="53"/>
      <c r="I253" s="53"/>
      <c r="J253" s="53"/>
      <c r="S253" s="57"/>
    </row>
    <row r="254" spans="4:19" ht="15.75" customHeight="1">
      <c r="D254" s="53"/>
      <c r="E254" s="53"/>
      <c r="F254" s="53"/>
      <c r="G254" s="53"/>
      <c r="H254" s="53"/>
      <c r="I254" s="53"/>
      <c r="J254" s="53"/>
      <c r="S254" s="57"/>
    </row>
    <row r="255" spans="4:19" ht="15.75" customHeight="1">
      <c r="D255" s="53"/>
      <c r="E255" s="53"/>
      <c r="F255" s="53"/>
      <c r="G255" s="53"/>
      <c r="H255" s="53"/>
      <c r="I255" s="53"/>
      <c r="J255" s="53"/>
      <c r="S255" s="57"/>
    </row>
    <row r="256" spans="4:19" ht="15.75" customHeight="1">
      <c r="D256" s="53"/>
      <c r="E256" s="53"/>
      <c r="F256" s="53"/>
      <c r="G256" s="53"/>
      <c r="H256" s="53"/>
      <c r="I256" s="53"/>
      <c r="J256" s="53"/>
      <c r="S256" s="57"/>
    </row>
    <row r="257" spans="4:19" ht="15.75" customHeight="1">
      <c r="D257" s="53"/>
      <c r="E257" s="53"/>
      <c r="F257" s="53"/>
      <c r="G257" s="53"/>
      <c r="H257" s="53"/>
      <c r="I257" s="53"/>
      <c r="J257" s="53"/>
      <c r="S257" s="57"/>
    </row>
    <row r="258" spans="4:19" ht="15.75" customHeight="1">
      <c r="D258" s="53"/>
      <c r="E258" s="53"/>
      <c r="F258" s="53"/>
      <c r="G258" s="53"/>
      <c r="H258" s="53"/>
      <c r="I258" s="53"/>
      <c r="J258" s="53"/>
      <c r="S258" s="57"/>
    </row>
    <row r="259" spans="4:19" ht="15.75" customHeight="1">
      <c r="D259" s="53"/>
      <c r="E259" s="53"/>
      <c r="F259" s="53"/>
      <c r="G259" s="53"/>
      <c r="H259" s="53"/>
      <c r="I259" s="53"/>
      <c r="J259" s="53"/>
      <c r="S259" s="57"/>
    </row>
    <row r="260" spans="4:19" ht="15.75" customHeight="1">
      <c r="D260" s="53"/>
      <c r="E260" s="53"/>
      <c r="F260" s="53"/>
      <c r="G260" s="53"/>
      <c r="H260" s="53"/>
      <c r="I260" s="53"/>
      <c r="J260" s="53"/>
      <c r="S260" s="57"/>
    </row>
    <row r="261" spans="4:19" ht="15.75" customHeight="1">
      <c r="D261" s="53"/>
      <c r="E261" s="53"/>
      <c r="F261" s="53"/>
      <c r="G261" s="53"/>
      <c r="H261" s="53"/>
      <c r="I261" s="53"/>
      <c r="J261" s="53"/>
      <c r="S261" s="57"/>
    </row>
    <row r="262" spans="4:19" ht="15.75" customHeight="1">
      <c r="D262" s="53"/>
      <c r="E262" s="53"/>
      <c r="F262" s="53"/>
      <c r="G262" s="53"/>
      <c r="H262" s="53"/>
      <c r="I262" s="53"/>
      <c r="J262" s="53"/>
      <c r="S262" s="57"/>
    </row>
    <row r="263" spans="4:19" ht="15.75" customHeight="1">
      <c r="D263" s="53"/>
      <c r="E263" s="53"/>
      <c r="F263" s="53"/>
      <c r="G263" s="53"/>
      <c r="H263" s="53"/>
      <c r="I263" s="53"/>
      <c r="J263" s="53"/>
      <c r="S263" s="57"/>
    </row>
    <row r="264" spans="4:19" ht="15.75" customHeight="1">
      <c r="D264" s="53"/>
      <c r="E264" s="53"/>
      <c r="F264" s="53"/>
      <c r="G264" s="53"/>
      <c r="H264" s="53"/>
      <c r="I264" s="53"/>
      <c r="J264" s="53"/>
      <c r="S264" s="57"/>
    </row>
    <row r="265" spans="4:19" ht="15.75" customHeight="1">
      <c r="D265" s="53"/>
      <c r="E265" s="53"/>
      <c r="F265" s="53"/>
      <c r="G265" s="53"/>
      <c r="H265" s="53"/>
      <c r="I265" s="53"/>
      <c r="J265" s="53"/>
      <c r="S265" s="57"/>
    </row>
    <row r="266" spans="4:19" ht="15.75" customHeight="1">
      <c r="D266" s="53"/>
      <c r="E266" s="53"/>
      <c r="F266" s="53"/>
      <c r="G266" s="53"/>
      <c r="H266" s="53"/>
      <c r="I266" s="53"/>
      <c r="J266" s="53"/>
      <c r="S266" s="57"/>
    </row>
    <row r="267" spans="4:19" ht="15.75" customHeight="1">
      <c r="D267" s="53"/>
      <c r="E267" s="53"/>
      <c r="F267" s="53"/>
      <c r="G267" s="53"/>
      <c r="H267" s="53"/>
      <c r="I267" s="53"/>
      <c r="J267" s="53"/>
      <c r="S267" s="57"/>
    </row>
    <row r="268" spans="4:19" ht="15.75" customHeight="1">
      <c r="D268" s="53"/>
      <c r="E268" s="53"/>
      <c r="F268" s="53"/>
      <c r="G268" s="53"/>
      <c r="H268" s="53"/>
      <c r="I268" s="53"/>
      <c r="J268" s="53"/>
      <c r="S268" s="57"/>
    </row>
    <row r="269" spans="4:19" ht="15.75" customHeight="1">
      <c r="D269" s="53"/>
      <c r="E269" s="53"/>
      <c r="F269" s="53"/>
      <c r="G269" s="53"/>
      <c r="H269" s="53"/>
      <c r="I269" s="53"/>
      <c r="J269" s="53"/>
      <c r="S269" s="57"/>
    </row>
    <row r="270" spans="4:19" ht="15.75" customHeight="1">
      <c r="D270" s="53"/>
      <c r="E270" s="53"/>
      <c r="F270" s="53"/>
      <c r="G270" s="53"/>
      <c r="H270" s="53"/>
      <c r="I270" s="53"/>
      <c r="J270" s="53"/>
      <c r="S270" s="57"/>
    </row>
    <row r="271" spans="4:19" ht="15.75" customHeight="1">
      <c r="D271" s="53"/>
      <c r="E271" s="53"/>
      <c r="F271" s="53"/>
      <c r="G271" s="53"/>
      <c r="H271" s="53"/>
      <c r="I271" s="53"/>
      <c r="J271" s="53"/>
      <c r="S271" s="57"/>
    </row>
    <row r="272" spans="4:19" ht="15.75" customHeight="1">
      <c r="D272" s="53"/>
      <c r="E272" s="53"/>
      <c r="F272" s="53"/>
      <c r="G272" s="53"/>
      <c r="H272" s="53"/>
      <c r="I272" s="53"/>
      <c r="J272" s="53"/>
      <c r="S272" s="57"/>
    </row>
    <row r="273" spans="4:19" ht="15.75" customHeight="1">
      <c r="D273" s="53"/>
      <c r="E273" s="53"/>
      <c r="F273" s="53"/>
      <c r="G273" s="53"/>
      <c r="H273" s="53"/>
      <c r="I273" s="53"/>
      <c r="J273" s="53"/>
      <c r="S273" s="57"/>
    </row>
    <row r="274" spans="4:19" ht="15.75" customHeight="1">
      <c r="D274" s="53"/>
      <c r="E274" s="53"/>
      <c r="F274" s="53"/>
      <c r="G274" s="53"/>
      <c r="H274" s="53"/>
      <c r="I274" s="53"/>
      <c r="J274" s="53"/>
      <c r="S274" s="57"/>
    </row>
    <row r="275" spans="4:19" ht="15.75" customHeight="1">
      <c r="D275" s="53"/>
      <c r="E275" s="53"/>
      <c r="F275" s="53"/>
      <c r="G275" s="53"/>
      <c r="H275" s="53"/>
      <c r="I275" s="53"/>
      <c r="J275" s="53"/>
      <c r="S275" s="57"/>
    </row>
    <row r="276" spans="4:19" ht="15.75" customHeight="1">
      <c r="D276" s="53"/>
      <c r="E276" s="53"/>
      <c r="F276" s="53"/>
      <c r="G276" s="53"/>
      <c r="H276" s="53"/>
      <c r="I276" s="53"/>
      <c r="J276" s="53"/>
      <c r="S276" s="57"/>
    </row>
    <row r="277" spans="4:19" ht="15.75" customHeight="1">
      <c r="D277" s="53"/>
      <c r="E277" s="53"/>
      <c r="F277" s="53"/>
      <c r="G277" s="53"/>
      <c r="H277" s="53"/>
      <c r="I277" s="53"/>
      <c r="J277" s="53"/>
      <c r="S277" s="57"/>
    </row>
    <row r="278" spans="4:19" ht="15.75" customHeight="1">
      <c r="D278" s="53"/>
      <c r="E278" s="53"/>
      <c r="F278" s="53"/>
      <c r="G278" s="53"/>
      <c r="H278" s="53"/>
      <c r="I278" s="53"/>
      <c r="J278" s="53"/>
      <c r="S278" s="57"/>
    </row>
    <row r="279" spans="4:19" ht="15.75" customHeight="1">
      <c r="D279" s="53"/>
      <c r="E279" s="53"/>
      <c r="F279" s="53"/>
      <c r="G279" s="53"/>
      <c r="H279" s="53"/>
      <c r="I279" s="53"/>
      <c r="J279" s="53"/>
      <c r="S279" s="57"/>
    </row>
    <row r="280" spans="4:19" ht="15.75" customHeight="1">
      <c r="D280" s="53"/>
      <c r="E280" s="53"/>
      <c r="F280" s="53"/>
      <c r="G280" s="53"/>
      <c r="H280" s="53"/>
      <c r="I280" s="53"/>
      <c r="J280" s="53"/>
      <c r="S280" s="57"/>
    </row>
    <row r="281" spans="4:19" ht="15.75" customHeight="1">
      <c r="D281" s="53"/>
      <c r="E281" s="53"/>
      <c r="F281" s="53"/>
      <c r="G281" s="53"/>
      <c r="H281" s="53"/>
      <c r="I281" s="53"/>
      <c r="J281" s="53"/>
      <c r="S281" s="57"/>
    </row>
    <row r="282" spans="4:19" ht="15.75" customHeight="1">
      <c r="D282" s="53"/>
      <c r="E282" s="53"/>
      <c r="F282" s="53"/>
      <c r="G282" s="53"/>
      <c r="H282" s="53"/>
      <c r="I282" s="53"/>
      <c r="J282" s="53"/>
      <c r="S282" s="57"/>
    </row>
    <row r="283" spans="4:19" ht="15.75" customHeight="1">
      <c r="D283" s="53"/>
      <c r="E283" s="53"/>
      <c r="F283" s="53"/>
      <c r="G283" s="53"/>
      <c r="H283" s="53"/>
      <c r="I283" s="53"/>
      <c r="J283" s="53"/>
      <c r="S283" s="57"/>
    </row>
    <row r="284" spans="4:19" ht="15.75" customHeight="1">
      <c r="D284" s="53"/>
      <c r="E284" s="53"/>
      <c r="F284" s="53"/>
      <c r="G284" s="53"/>
      <c r="H284" s="53"/>
      <c r="I284" s="53"/>
      <c r="J284" s="53"/>
      <c r="S284" s="57"/>
    </row>
    <row r="285" spans="4:19" ht="15.75" customHeight="1">
      <c r="D285" s="53"/>
      <c r="E285" s="53"/>
      <c r="F285" s="53"/>
      <c r="G285" s="53"/>
      <c r="H285" s="53"/>
      <c r="I285" s="53"/>
      <c r="J285" s="53"/>
      <c r="S285" s="57"/>
    </row>
    <row r="286" spans="4:19" ht="15.75" customHeight="1">
      <c r="D286" s="53"/>
      <c r="E286" s="53"/>
      <c r="F286" s="53"/>
      <c r="G286" s="53"/>
      <c r="H286" s="53"/>
      <c r="I286" s="53"/>
      <c r="J286" s="53"/>
      <c r="S286" s="57"/>
    </row>
    <row r="287" spans="4:19" ht="15.75" customHeight="1">
      <c r="D287" s="53"/>
      <c r="E287" s="53"/>
      <c r="F287" s="53"/>
      <c r="G287" s="53"/>
      <c r="H287" s="53"/>
      <c r="I287" s="53"/>
      <c r="J287" s="53"/>
      <c r="S287" s="57"/>
    </row>
    <row r="288" spans="4:19" ht="15.75" customHeight="1">
      <c r="D288" s="53"/>
      <c r="E288" s="53"/>
      <c r="F288" s="53"/>
      <c r="G288" s="53"/>
      <c r="H288" s="53"/>
      <c r="I288" s="53"/>
      <c r="J288" s="53"/>
      <c r="S288" s="57"/>
    </row>
    <row r="289" spans="4:19" ht="15.75" customHeight="1">
      <c r="D289" s="53"/>
      <c r="E289" s="53"/>
      <c r="F289" s="53"/>
      <c r="G289" s="53"/>
      <c r="H289" s="53"/>
      <c r="I289" s="53"/>
      <c r="J289" s="53"/>
      <c r="S289" s="57"/>
    </row>
    <row r="290" spans="4:19" ht="15.75" customHeight="1">
      <c r="D290" s="53"/>
      <c r="E290" s="53"/>
      <c r="F290" s="53"/>
      <c r="G290" s="53"/>
      <c r="H290" s="53"/>
      <c r="I290" s="53"/>
      <c r="J290" s="53"/>
      <c r="S290" s="57"/>
    </row>
    <row r="291" spans="4:19" ht="15.75" customHeight="1">
      <c r="D291" s="53"/>
      <c r="E291" s="53"/>
      <c r="F291" s="53"/>
      <c r="G291" s="53"/>
      <c r="H291" s="53"/>
      <c r="I291" s="53"/>
      <c r="J291" s="53"/>
      <c r="S291" s="57"/>
    </row>
    <row r="292" spans="4:19" ht="15.75" customHeight="1">
      <c r="D292" s="53"/>
      <c r="E292" s="53"/>
      <c r="F292" s="53"/>
      <c r="G292" s="53"/>
      <c r="H292" s="53"/>
      <c r="I292" s="53"/>
      <c r="J292" s="53"/>
      <c r="S292" s="57"/>
    </row>
    <row r="293" spans="4:19" ht="15.75" customHeight="1">
      <c r="D293" s="53"/>
      <c r="E293" s="53"/>
      <c r="F293" s="53"/>
      <c r="G293" s="53"/>
      <c r="H293" s="53"/>
      <c r="I293" s="53"/>
      <c r="J293" s="53"/>
      <c r="S293" s="57"/>
    </row>
    <row r="294" spans="4:19" ht="15.75" customHeight="1">
      <c r="D294" s="53"/>
      <c r="E294" s="53"/>
      <c r="F294" s="53"/>
      <c r="G294" s="53"/>
      <c r="H294" s="53"/>
      <c r="I294" s="53"/>
      <c r="J294" s="53"/>
      <c r="S294" s="57"/>
    </row>
    <row r="295" spans="4:19" ht="15.75" customHeight="1">
      <c r="D295" s="53"/>
      <c r="E295" s="53"/>
      <c r="F295" s="53"/>
      <c r="G295" s="53"/>
      <c r="H295" s="53"/>
      <c r="I295" s="53"/>
      <c r="J295" s="53"/>
      <c r="S295" s="57"/>
    </row>
    <row r="296" spans="4:19" ht="15.75" customHeight="1">
      <c r="D296" s="53"/>
      <c r="E296" s="53"/>
      <c r="F296" s="53"/>
      <c r="G296" s="53"/>
      <c r="H296" s="53"/>
      <c r="I296" s="53"/>
      <c r="J296" s="53"/>
      <c r="S296" s="57"/>
    </row>
    <row r="297" spans="4:19" ht="15.75" customHeight="1">
      <c r="D297" s="53"/>
      <c r="E297" s="53"/>
      <c r="F297" s="53"/>
      <c r="G297" s="53"/>
      <c r="H297" s="53"/>
      <c r="I297" s="53"/>
      <c r="J297" s="53"/>
      <c r="S297" s="57"/>
    </row>
    <row r="298" spans="4:19" ht="15.75" customHeight="1">
      <c r="D298" s="53"/>
      <c r="E298" s="53"/>
      <c r="F298" s="53"/>
      <c r="G298" s="53"/>
      <c r="H298" s="53"/>
      <c r="I298" s="53"/>
      <c r="J298" s="53"/>
      <c r="S298" s="57"/>
    </row>
    <row r="299" spans="4:19" ht="15.75" customHeight="1">
      <c r="D299" s="53"/>
      <c r="E299" s="53"/>
      <c r="F299" s="53"/>
      <c r="G299" s="53"/>
      <c r="H299" s="53"/>
      <c r="I299" s="53"/>
      <c r="J299" s="53"/>
      <c r="S299" s="57"/>
    </row>
    <row r="300" spans="4:19" ht="15.75" customHeight="1">
      <c r="D300" s="53"/>
      <c r="E300" s="53"/>
      <c r="F300" s="53"/>
      <c r="G300" s="53"/>
      <c r="H300" s="53"/>
      <c r="I300" s="53"/>
      <c r="J300" s="53"/>
      <c r="S300" s="57"/>
    </row>
    <row r="301" spans="4:19" ht="15.75" customHeight="1">
      <c r="D301" s="53"/>
      <c r="E301" s="53"/>
      <c r="F301" s="53"/>
      <c r="G301" s="53"/>
      <c r="H301" s="53"/>
      <c r="I301" s="53"/>
      <c r="J301" s="53"/>
      <c r="S301" s="57"/>
    </row>
    <row r="302" spans="4:19" ht="15.75" customHeight="1">
      <c r="D302" s="53"/>
      <c r="E302" s="53"/>
      <c r="F302" s="53"/>
      <c r="G302" s="53"/>
      <c r="H302" s="53"/>
      <c r="I302" s="53"/>
      <c r="J302" s="53"/>
      <c r="S302" s="57"/>
    </row>
    <row r="303" spans="4:19" ht="15.75" customHeight="1">
      <c r="D303" s="53"/>
      <c r="E303" s="53"/>
      <c r="F303" s="53"/>
      <c r="G303" s="53"/>
      <c r="H303" s="53"/>
      <c r="I303" s="53"/>
      <c r="J303" s="53"/>
      <c r="S303" s="57"/>
    </row>
    <row r="304" spans="4:19" ht="15.75" customHeight="1">
      <c r="D304" s="53"/>
      <c r="E304" s="53"/>
      <c r="F304" s="53"/>
      <c r="G304" s="53"/>
      <c r="H304" s="53"/>
      <c r="I304" s="53"/>
      <c r="J304" s="53"/>
      <c r="S304" s="57"/>
    </row>
    <row r="305" spans="4:19" ht="15.75" customHeight="1">
      <c r="D305" s="53"/>
      <c r="E305" s="53"/>
      <c r="F305" s="53"/>
      <c r="G305" s="53"/>
      <c r="H305" s="53"/>
      <c r="I305" s="53"/>
      <c r="J305" s="53"/>
      <c r="S305" s="57"/>
    </row>
    <row r="306" spans="4:19" ht="15.75" customHeight="1">
      <c r="D306" s="53"/>
      <c r="E306" s="53"/>
      <c r="F306" s="53"/>
      <c r="G306" s="53"/>
      <c r="H306" s="53"/>
      <c r="I306" s="53"/>
      <c r="J306" s="53"/>
      <c r="S306" s="57"/>
    </row>
    <row r="307" spans="4:19" ht="15.75" customHeight="1">
      <c r="D307" s="53"/>
      <c r="E307" s="53"/>
      <c r="F307" s="53"/>
      <c r="G307" s="53"/>
      <c r="H307" s="53"/>
      <c r="I307" s="53"/>
      <c r="J307" s="53"/>
      <c r="S307" s="57"/>
    </row>
    <row r="308" spans="4:19" ht="15.75" customHeight="1">
      <c r="D308" s="53"/>
      <c r="E308" s="53"/>
      <c r="F308" s="53"/>
      <c r="G308" s="53"/>
      <c r="H308" s="53"/>
      <c r="I308" s="53"/>
      <c r="J308" s="53"/>
      <c r="S308" s="57"/>
    </row>
    <row r="309" spans="4:19" ht="15.75" customHeight="1">
      <c r="D309" s="53"/>
      <c r="E309" s="53"/>
      <c r="F309" s="53"/>
      <c r="G309" s="53"/>
      <c r="H309" s="53"/>
      <c r="I309" s="53"/>
      <c r="J309" s="53"/>
      <c r="S309" s="57"/>
    </row>
    <row r="310" spans="4:19" ht="15.75" customHeight="1">
      <c r="D310" s="53"/>
      <c r="E310" s="53"/>
      <c r="F310" s="53"/>
      <c r="G310" s="53"/>
      <c r="H310" s="53"/>
      <c r="I310" s="53"/>
      <c r="J310" s="53"/>
      <c r="S310" s="57"/>
    </row>
    <row r="311" spans="4:19" ht="15.75" customHeight="1">
      <c r="D311" s="53"/>
      <c r="E311" s="53"/>
      <c r="F311" s="53"/>
      <c r="G311" s="53"/>
      <c r="H311" s="53"/>
      <c r="I311" s="53"/>
      <c r="J311" s="53"/>
      <c r="S311" s="57"/>
    </row>
    <row r="312" spans="4:19" ht="15.75" customHeight="1">
      <c r="D312" s="53"/>
      <c r="E312" s="53"/>
      <c r="F312" s="53"/>
      <c r="G312" s="53"/>
      <c r="H312" s="53"/>
      <c r="I312" s="53"/>
      <c r="J312" s="53"/>
      <c r="S312" s="57"/>
    </row>
    <row r="313" spans="4:19" ht="15.75" customHeight="1">
      <c r="D313" s="53"/>
      <c r="E313" s="53"/>
      <c r="F313" s="53"/>
      <c r="G313" s="53"/>
      <c r="H313" s="53"/>
      <c r="I313" s="53"/>
      <c r="J313" s="53"/>
      <c r="S313" s="57"/>
    </row>
    <row r="314" spans="4:19" ht="15.75" customHeight="1">
      <c r="D314" s="53"/>
      <c r="E314" s="53"/>
      <c r="F314" s="53"/>
      <c r="G314" s="53"/>
      <c r="H314" s="53"/>
      <c r="I314" s="53"/>
      <c r="J314" s="53"/>
      <c r="S314" s="57"/>
    </row>
    <row r="315" spans="4:19" ht="15.75" customHeight="1">
      <c r="D315" s="53"/>
      <c r="E315" s="53"/>
      <c r="F315" s="53"/>
      <c r="G315" s="53"/>
      <c r="H315" s="53"/>
      <c r="I315" s="53"/>
      <c r="J315" s="53"/>
      <c r="S315" s="57"/>
    </row>
    <row r="316" spans="4:19" ht="15.75" customHeight="1">
      <c r="D316" s="53"/>
      <c r="E316" s="53"/>
      <c r="F316" s="53"/>
      <c r="G316" s="53"/>
      <c r="H316" s="53"/>
      <c r="I316" s="53"/>
      <c r="J316" s="53"/>
      <c r="S316" s="57"/>
    </row>
    <row r="317" spans="4:19" ht="15.75" customHeight="1">
      <c r="D317" s="53"/>
      <c r="E317" s="53"/>
      <c r="F317" s="53"/>
      <c r="G317" s="53"/>
      <c r="H317" s="53"/>
      <c r="I317" s="53"/>
      <c r="J317" s="53"/>
      <c r="S317" s="57"/>
    </row>
    <row r="318" spans="4:19" ht="15.75" customHeight="1">
      <c r="D318" s="53"/>
      <c r="E318" s="53"/>
      <c r="F318" s="53"/>
      <c r="G318" s="53"/>
      <c r="H318" s="53"/>
      <c r="I318" s="53"/>
      <c r="J318" s="53"/>
      <c r="S318" s="57"/>
    </row>
    <row r="319" spans="4:19" ht="15.75" customHeight="1">
      <c r="D319" s="53"/>
      <c r="E319" s="53"/>
      <c r="F319" s="53"/>
      <c r="G319" s="53"/>
      <c r="H319" s="53"/>
      <c r="I319" s="53"/>
      <c r="J319" s="53"/>
      <c r="S319" s="57"/>
    </row>
    <row r="320" spans="4:19" ht="15.75" customHeight="1">
      <c r="D320" s="53"/>
      <c r="E320" s="53"/>
      <c r="F320" s="53"/>
      <c r="G320" s="53"/>
      <c r="H320" s="53"/>
      <c r="I320" s="53"/>
      <c r="J320" s="53"/>
      <c r="S320" s="57"/>
    </row>
    <row r="321" spans="4:19" ht="15.75" customHeight="1">
      <c r="D321" s="53"/>
      <c r="E321" s="53"/>
      <c r="F321" s="53"/>
      <c r="G321" s="53"/>
      <c r="H321" s="53"/>
      <c r="I321" s="53"/>
      <c r="J321" s="53"/>
      <c r="S321" s="57"/>
    </row>
    <row r="322" spans="4:19" ht="15.75" customHeight="1">
      <c r="D322" s="53"/>
      <c r="E322" s="53"/>
      <c r="F322" s="53"/>
      <c r="G322" s="53"/>
      <c r="H322" s="53"/>
      <c r="I322" s="53"/>
      <c r="J322" s="53"/>
      <c r="S322" s="57"/>
    </row>
    <row r="323" spans="4:19" ht="15.75" customHeight="1">
      <c r="D323" s="53"/>
      <c r="E323" s="53"/>
      <c r="F323" s="53"/>
      <c r="G323" s="53"/>
      <c r="H323" s="53"/>
      <c r="I323" s="53"/>
      <c r="J323" s="53"/>
      <c r="S323" s="57"/>
    </row>
    <row r="324" spans="4:19" ht="15.75" customHeight="1">
      <c r="D324" s="53"/>
      <c r="E324" s="53"/>
      <c r="F324" s="53"/>
      <c r="G324" s="53"/>
      <c r="H324" s="53"/>
      <c r="I324" s="53"/>
      <c r="J324" s="53"/>
      <c r="S324" s="57"/>
    </row>
    <row r="325" spans="4:19" ht="15.75" customHeight="1">
      <c r="D325" s="53"/>
      <c r="E325" s="53"/>
      <c r="F325" s="53"/>
      <c r="G325" s="53"/>
      <c r="H325" s="53"/>
      <c r="I325" s="53"/>
      <c r="J325" s="53"/>
      <c r="S325" s="57"/>
    </row>
    <row r="326" spans="4:19" ht="15.75" customHeight="1">
      <c r="D326" s="53"/>
      <c r="E326" s="53"/>
      <c r="F326" s="53"/>
      <c r="G326" s="53"/>
      <c r="H326" s="53"/>
      <c r="I326" s="53"/>
      <c r="J326" s="53"/>
      <c r="S326" s="57"/>
    </row>
    <row r="327" spans="4:19" ht="15.75" customHeight="1">
      <c r="D327" s="53"/>
      <c r="E327" s="53"/>
      <c r="F327" s="53"/>
      <c r="G327" s="53"/>
      <c r="H327" s="53"/>
      <c r="I327" s="53"/>
      <c r="J327" s="53"/>
      <c r="S327" s="57"/>
    </row>
    <row r="328" spans="4:19" ht="15.75" customHeight="1">
      <c r="D328" s="53"/>
      <c r="E328" s="53"/>
      <c r="F328" s="53"/>
      <c r="G328" s="53"/>
      <c r="H328" s="53"/>
      <c r="I328" s="53"/>
      <c r="J328" s="53"/>
      <c r="S328" s="57"/>
    </row>
    <row r="329" spans="4:19" ht="15.75" customHeight="1">
      <c r="D329" s="53"/>
      <c r="E329" s="53"/>
      <c r="F329" s="53"/>
      <c r="G329" s="53"/>
      <c r="H329" s="53"/>
      <c r="I329" s="53"/>
      <c r="J329" s="53"/>
      <c r="S329" s="57"/>
    </row>
    <row r="330" spans="4:19" ht="15.75" customHeight="1">
      <c r="D330" s="53"/>
      <c r="E330" s="53"/>
      <c r="F330" s="53"/>
      <c r="G330" s="53"/>
      <c r="H330" s="53"/>
      <c r="I330" s="53"/>
      <c r="J330" s="53"/>
      <c r="S330" s="57"/>
    </row>
    <row r="331" spans="4:19" ht="15.75" customHeight="1">
      <c r="D331" s="53"/>
      <c r="E331" s="53"/>
      <c r="F331" s="53"/>
      <c r="G331" s="53"/>
      <c r="H331" s="53"/>
      <c r="I331" s="53"/>
      <c r="J331" s="53"/>
      <c r="S331" s="57"/>
    </row>
    <row r="332" spans="4:19" ht="15.75" customHeight="1">
      <c r="D332" s="53"/>
      <c r="E332" s="53"/>
      <c r="F332" s="53"/>
      <c r="G332" s="53"/>
      <c r="H332" s="53"/>
      <c r="I332" s="53"/>
      <c r="J332" s="53"/>
      <c r="S332" s="57"/>
    </row>
    <row r="333" spans="4:19" ht="15.75" customHeight="1">
      <c r="D333" s="53"/>
      <c r="E333" s="53"/>
      <c r="F333" s="53"/>
      <c r="G333" s="53"/>
      <c r="H333" s="53"/>
      <c r="I333" s="53"/>
      <c r="J333" s="53"/>
      <c r="S333" s="57"/>
    </row>
    <row r="334" spans="4:19" ht="15.75" customHeight="1">
      <c r="D334" s="53"/>
      <c r="E334" s="53"/>
      <c r="F334" s="53"/>
      <c r="G334" s="53"/>
      <c r="H334" s="53"/>
      <c r="I334" s="53"/>
      <c r="J334" s="53"/>
      <c r="S334" s="57"/>
    </row>
    <row r="335" spans="4:19" ht="15.75" customHeight="1">
      <c r="D335" s="53"/>
      <c r="E335" s="53"/>
      <c r="F335" s="53"/>
      <c r="G335" s="53"/>
      <c r="H335" s="53"/>
      <c r="I335" s="53"/>
      <c r="J335" s="53"/>
      <c r="S335" s="57"/>
    </row>
    <row r="336" spans="4:19" ht="15.75" customHeight="1">
      <c r="D336" s="53"/>
      <c r="E336" s="53"/>
      <c r="F336" s="53"/>
      <c r="G336" s="53"/>
      <c r="H336" s="53"/>
      <c r="I336" s="53"/>
      <c r="J336" s="53"/>
      <c r="S336" s="57"/>
    </row>
    <row r="337" spans="4:19" ht="15.75" customHeight="1">
      <c r="D337" s="53"/>
      <c r="E337" s="53"/>
      <c r="F337" s="53"/>
      <c r="G337" s="53"/>
      <c r="H337" s="53"/>
      <c r="I337" s="53"/>
      <c r="J337" s="53"/>
      <c r="S337" s="57"/>
    </row>
    <row r="338" spans="4:19" ht="15.75" customHeight="1">
      <c r="D338" s="53"/>
      <c r="E338" s="53"/>
      <c r="F338" s="53"/>
      <c r="G338" s="53"/>
      <c r="H338" s="53"/>
      <c r="I338" s="53"/>
      <c r="J338" s="53"/>
      <c r="S338" s="57"/>
    </row>
    <row r="339" spans="4:19" ht="15.75" customHeight="1">
      <c r="D339" s="53"/>
      <c r="E339" s="53"/>
      <c r="F339" s="53"/>
      <c r="G339" s="53"/>
      <c r="H339" s="53"/>
      <c r="I339" s="53"/>
      <c r="J339" s="53"/>
      <c r="S339" s="57"/>
    </row>
    <row r="340" spans="4:19" ht="15.75" customHeight="1">
      <c r="D340" s="53"/>
      <c r="E340" s="53"/>
      <c r="F340" s="53"/>
      <c r="G340" s="53"/>
      <c r="H340" s="53"/>
      <c r="I340" s="53"/>
      <c r="J340" s="53"/>
      <c r="S340" s="57"/>
    </row>
    <row r="341" spans="4:19" ht="15.75" customHeight="1">
      <c r="D341" s="53"/>
      <c r="E341" s="53"/>
      <c r="F341" s="53"/>
      <c r="G341" s="53"/>
      <c r="H341" s="53"/>
      <c r="I341" s="53"/>
      <c r="J341" s="53"/>
      <c r="S341" s="57"/>
    </row>
    <row r="342" spans="4:19" ht="15.75" customHeight="1">
      <c r="D342" s="53"/>
      <c r="E342" s="53"/>
      <c r="F342" s="53"/>
      <c r="G342" s="53"/>
      <c r="H342" s="53"/>
      <c r="I342" s="53"/>
      <c r="J342" s="53"/>
      <c r="S342" s="57"/>
    </row>
    <row r="343" spans="4:19" ht="15.75" customHeight="1">
      <c r="D343" s="53"/>
      <c r="E343" s="53"/>
      <c r="F343" s="53"/>
      <c r="G343" s="53"/>
      <c r="H343" s="53"/>
      <c r="I343" s="53"/>
      <c r="J343" s="53"/>
      <c r="S343" s="57"/>
    </row>
    <row r="344" spans="4:19" ht="15.75" customHeight="1">
      <c r="D344" s="53"/>
      <c r="E344" s="53"/>
      <c r="F344" s="53"/>
      <c r="G344" s="53"/>
      <c r="H344" s="53"/>
      <c r="I344" s="53"/>
      <c r="J344" s="53"/>
      <c r="S344" s="57"/>
    </row>
    <row r="345" spans="4:19" ht="15.75" customHeight="1">
      <c r="D345" s="53"/>
      <c r="E345" s="53"/>
      <c r="F345" s="53"/>
      <c r="G345" s="53"/>
      <c r="H345" s="53"/>
      <c r="I345" s="53"/>
      <c r="J345" s="53"/>
      <c r="S345" s="57"/>
    </row>
    <row r="346" spans="4:19" ht="15.75" customHeight="1">
      <c r="D346" s="53"/>
      <c r="E346" s="53"/>
      <c r="F346" s="53"/>
      <c r="G346" s="53"/>
      <c r="H346" s="53"/>
      <c r="I346" s="53"/>
      <c r="J346" s="53"/>
      <c r="S346" s="57"/>
    </row>
    <row r="347" spans="4:19" ht="15.75" customHeight="1">
      <c r="D347" s="53"/>
      <c r="E347" s="53"/>
      <c r="F347" s="53"/>
      <c r="G347" s="53"/>
      <c r="H347" s="53"/>
      <c r="I347" s="53"/>
      <c r="J347" s="53"/>
      <c r="S347" s="57"/>
    </row>
    <row r="348" spans="4:19" ht="15.75" customHeight="1">
      <c r="D348" s="53"/>
      <c r="E348" s="53"/>
      <c r="F348" s="53"/>
      <c r="G348" s="53"/>
      <c r="H348" s="53"/>
      <c r="I348" s="53"/>
      <c r="J348" s="53"/>
      <c r="S348" s="57"/>
    </row>
    <row r="349" spans="4:19" ht="15.75" customHeight="1">
      <c r="D349" s="53"/>
      <c r="E349" s="53"/>
      <c r="F349" s="53"/>
      <c r="G349" s="53"/>
      <c r="H349" s="53"/>
      <c r="I349" s="53"/>
      <c r="J349" s="53"/>
      <c r="S349" s="57"/>
    </row>
    <row r="350" spans="4:19" ht="15.75" customHeight="1">
      <c r="D350" s="53"/>
      <c r="E350" s="53"/>
      <c r="F350" s="53"/>
      <c r="G350" s="53"/>
      <c r="H350" s="53"/>
      <c r="I350" s="53"/>
      <c r="J350" s="53"/>
      <c r="S350" s="57"/>
    </row>
    <row r="351" spans="4:19" ht="15.75" customHeight="1">
      <c r="D351" s="53"/>
      <c r="E351" s="53"/>
      <c r="F351" s="53"/>
      <c r="G351" s="53"/>
      <c r="H351" s="53"/>
      <c r="I351" s="53"/>
      <c r="J351" s="53"/>
      <c r="S351" s="57"/>
    </row>
    <row r="352" spans="4:19" ht="15.75" customHeight="1">
      <c r="D352" s="53"/>
      <c r="E352" s="53"/>
      <c r="F352" s="53"/>
      <c r="G352" s="53"/>
      <c r="H352" s="53"/>
      <c r="I352" s="53"/>
      <c r="J352" s="53"/>
      <c r="S352" s="57"/>
    </row>
    <row r="353" spans="4:19" ht="15.75" customHeight="1">
      <c r="D353" s="53"/>
      <c r="E353" s="53"/>
      <c r="F353" s="53"/>
      <c r="G353" s="53"/>
      <c r="H353" s="53"/>
      <c r="I353" s="53"/>
      <c r="J353" s="53"/>
      <c r="S353" s="57"/>
    </row>
    <row r="354" spans="4:19" ht="15.75" customHeight="1">
      <c r="D354" s="53"/>
      <c r="E354" s="53"/>
      <c r="F354" s="53"/>
      <c r="G354" s="53"/>
      <c r="H354" s="53"/>
      <c r="I354" s="53"/>
      <c r="J354" s="53"/>
      <c r="S354" s="57"/>
    </row>
    <row r="355" spans="4:19" ht="15.75" customHeight="1">
      <c r="D355" s="53"/>
      <c r="E355" s="53"/>
      <c r="F355" s="53"/>
      <c r="G355" s="53"/>
      <c r="H355" s="53"/>
      <c r="I355" s="53"/>
      <c r="J355" s="53"/>
      <c r="S355" s="57"/>
    </row>
    <row r="356" spans="4:19" ht="15.75" customHeight="1">
      <c r="D356" s="53"/>
      <c r="E356" s="53"/>
      <c r="F356" s="53"/>
      <c r="G356" s="53"/>
      <c r="H356" s="53"/>
      <c r="I356" s="53"/>
      <c r="J356" s="53"/>
      <c r="S356" s="57"/>
    </row>
    <row r="357" spans="4:19" ht="15.75" customHeight="1">
      <c r="D357" s="53"/>
      <c r="E357" s="53"/>
      <c r="F357" s="53"/>
      <c r="G357" s="53"/>
      <c r="H357" s="53"/>
      <c r="I357" s="53"/>
      <c r="J357" s="53"/>
      <c r="S357" s="57"/>
    </row>
    <row r="358" spans="4:19" ht="15.75" customHeight="1">
      <c r="D358" s="53"/>
      <c r="E358" s="53"/>
      <c r="F358" s="53"/>
      <c r="G358" s="53"/>
      <c r="H358" s="53"/>
      <c r="I358" s="53"/>
      <c r="J358" s="53"/>
      <c r="S358" s="57"/>
    </row>
    <row r="359" spans="4:19" ht="15.75" customHeight="1">
      <c r="D359" s="53"/>
      <c r="E359" s="53"/>
      <c r="F359" s="53"/>
      <c r="G359" s="53"/>
      <c r="H359" s="53"/>
      <c r="I359" s="53"/>
      <c r="J359" s="53"/>
      <c r="S359" s="57"/>
    </row>
    <row r="360" spans="4:19" ht="15.75" customHeight="1">
      <c r="D360" s="53"/>
      <c r="E360" s="53"/>
      <c r="F360" s="53"/>
      <c r="G360" s="53"/>
      <c r="H360" s="53"/>
      <c r="I360" s="53"/>
      <c r="J360" s="53"/>
      <c r="S360" s="57"/>
    </row>
    <row r="361" spans="4:19" ht="15.75" customHeight="1">
      <c r="D361" s="53"/>
      <c r="E361" s="53"/>
      <c r="F361" s="53"/>
      <c r="G361" s="53"/>
      <c r="H361" s="53"/>
      <c r="I361" s="53"/>
      <c r="J361" s="53"/>
      <c r="S361" s="57"/>
    </row>
    <row r="362" spans="4:19" ht="15.75" customHeight="1">
      <c r="D362" s="53"/>
      <c r="E362" s="53"/>
      <c r="F362" s="53"/>
      <c r="G362" s="53"/>
      <c r="H362" s="53"/>
      <c r="I362" s="53"/>
      <c r="J362" s="53"/>
      <c r="S362" s="57"/>
    </row>
    <row r="363" spans="4:19" ht="15.75" customHeight="1">
      <c r="D363" s="53"/>
      <c r="E363" s="53"/>
      <c r="F363" s="53"/>
      <c r="G363" s="53"/>
      <c r="H363" s="53"/>
      <c r="I363" s="53"/>
      <c r="J363" s="53"/>
      <c r="S363" s="57"/>
    </row>
    <row r="364" spans="4:19" ht="15.75" customHeight="1">
      <c r="D364" s="53"/>
      <c r="E364" s="53"/>
      <c r="F364" s="53"/>
      <c r="G364" s="53"/>
      <c r="H364" s="53"/>
      <c r="I364" s="53"/>
      <c r="J364" s="53"/>
      <c r="S364" s="57"/>
    </row>
    <row r="365" spans="4:19" ht="15.75" customHeight="1">
      <c r="D365" s="53"/>
      <c r="E365" s="53"/>
      <c r="F365" s="53"/>
      <c r="G365" s="53"/>
      <c r="H365" s="53"/>
      <c r="I365" s="53"/>
      <c r="J365" s="53"/>
      <c r="S365" s="57"/>
    </row>
    <row r="366" spans="4:19" ht="15.75" customHeight="1">
      <c r="D366" s="53"/>
      <c r="E366" s="53"/>
      <c r="F366" s="53"/>
      <c r="G366" s="53"/>
      <c r="H366" s="53"/>
      <c r="I366" s="53"/>
      <c r="J366" s="53"/>
      <c r="S366" s="57"/>
    </row>
    <row r="367" spans="4:19" ht="15.75" customHeight="1">
      <c r="D367" s="53"/>
      <c r="E367" s="53"/>
      <c r="F367" s="53"/>
      <c r="G367" s="53"/>
      <c r="H367" s="53"/>
      <c r="I367" s="53"/>
      <c r="J367" s="53"/>
      <c r="S367" s="57"/>
    </row>
    <row r="368" spans="4:19" ht="15.75" customHeight="1">
      <c r="D368" s="53"/>
      <c r="E368" s="53"/>
      <c r="F368" s="53"/>
      <c r="G368" s="53"/>
      <c r="H368" s="53"/>
      <c r="I368" s="53"/>
      <c r="J368" s="53"/>
      <c r="S368" s="57"/>
    </row>
    <row r="369" spans="4:19" ht="15.75" customHeight="1">
      <c r="D369" s="53"/>
      <c r="E369" s="53"/>
      <c r="F369" s="53"/>
      <c r="G369" s="53"/>
      <c r="H369" s="53"/>
      <c r="I369" s="53"/>
      <c r="J369" s="53"/>
      <c r="S369" s="57"/>
    </row>
    <row r="370" spans="4:19" ht="15.75" customHeight="1">
      <c r="D370" s="53"/>
      <c r="E370" s="53"/>
      <c r="F370" s="53"/>
      <c r="G370" s="53"/>
      <c r="H370" s="53"/>
      <c r="I370" s="53"/>
      <c r="J370" s="53"/>
      <c r="S370" s="57"/>
    </row>
    <row r="371" spans="4:19" ht="15.75" customHeight="1">
      <c r="D371" s="53"/>
      <c r="E371" s="53"/>
      <c r="F371" s="53"/>
      <c r="G371" s="53"/>
      <c r="H371" s="53"/>
      <c r="I371" s="53"/>
      <c r="J371" s="53"/>
      <c r="S371" s="57"/>
    </row>
    <row r="372" spans="4:19" ht="15.75" customHeight="1">
      <c r="D372" s="53"/>
      <c r="E372" s="53"/>
      <c r="F372" s="53"/>
      <c r="G372" s="53"/>
      <c r="H372" s="53"/>
      <c r="I372" s="53"/>
      <c r="J372" s="53"/>
      <c r="S372" s="57"/>
    </row>
    <row r="373" spans="4:19" ht="15.75" customHeight="1">
      <c r="D373" s="53"/>
      <c r="E373" s="53"/>
      <c r="F373" s="53"/>
      <c r="G373" s="53"/>
      <c r="H373" s="53"/>
      <c r="I373" s="53"/>
      <c r="J373" s="53"/>
      <c r="S373" s="57"/>
    </row>
    <row r="374" spans="4:19" ht="15.75" customHeight="1">
      <c r="D374" s="53"/>
      <c r="E374" s="53"/>
      <c r="F374" s="53"/>
      <c r="G374" s="53"/>
      <c r="H374" s="53"/>
      <c r="I374" s="53"/>
      <c r="J374" s="53"/>
      <c r="S374" s="57"/>
    </row>
    <row r="375" spans="4:19" ht="15.75" customHeight="1">
      <c r="D375" s="53"/>
      <c r="E375" s="53"/>
      <c r="F375" s="53"/>
      <c r="G375" s="53"/>
      <c r="H375" s="53"/>
      <c r="I375" s="53"/>
      <c r="J375" s="53"/>
      <c r="S375" s="57"/>
    </row>
    <row r="376" spans="4:19" ht="15.75" customHeight="1">
      <c r="D376" s="53"/>
      <c r="E376" s="53"/>
      <c r="F376" s="53"/>
      <c r="G376" s="53"/>
      <c r="H376" s="53"/>
      <c r="I376" s="53"/>
      <c r="J376" s="53"/>
      <c r="S376" s="57"/>
    </row>
    <row r="377" spans="4:19" ht="15.75" customHeight="1">
      <c r="D377" s="53"/>
      <c r="E377" s="53"/>
      <c r="F377" s="53"/>
      <c r="G377" s="53"/>
      <c r="H377" s="53"/>
      <c r="I377" s="53"/>
      <c r="J377" s="53"/>
      <c r="S377" s="57"/>
    </row>
    <row r="378" spans="4:19" ht="15.75" customHeight="1">
      <c r="D378" s="53"/>
      <c r="E378" s="53"/>
      <c r="F378" s="53"/>
      <c r="G378" s="53"/>
      <c r="H378" s="53"/>
      <c r="I378" s="53"/>
      <c r="J378" s="53"/>
      <c r="S378" s="57"/>
    </row>
    <row r="379" spans="4:19" ht="15.75" customHeight="1">
      <c r="D379" s="53"/>
      <c r="E379" s="53"/>
      <c r="F379" s="53"/>
      <c r="G379" s="53"/>
      <c r="H379" s="53"/>
      <c r="I379" s="53"/>
      <c r="J379" s="53"/>
      <c r="S379" s="57"/>
    </row>
    <row r="380" spans="4:19" ht="15.75" customHeight="1">
      <c r="D380" s="53"/>
      <c r="E380" s="53"/>
      <c r="F380" s="53"/>
      <c r="G380" s="53"/>
      <c r="H380" s="53"/>
      <c r="I380" s="53"/>
      <c r="J380" s="53"/>
      <c r="S380" s="57"/>
    </row>
    <row r="381" spans="4:19" ht="15.75" customHeight="1">
      <c r="D381" s="53"/>
      <c r="E381" s="53"/>
      <c r="F381" s="53"/>
      <c r="G381" s="53"/>
      <c r="H381" s="53"/>
      <c r="I381" s="53"/>
      <c r="J381" s="53"/>
      <c r="S381" s="57"/>
    </row>
    <row r="382" spans="4:19" ht="15.75" customHeight="1">
      <c r="D382" s="53"/>
      <c r="E382" s="53"/>
      <c r="F382" s="53"/>
      <c r="G382" s="53"/>
      <c r="H382" s="53"/>
      <c r="I382" s="53"/>
      <c r="J382" s="53"/>
      <c r="S382" s="57"/>
    </row>
    <row r="383" spans="4:19" ht="15.75" customHeight="1">
      <c r="D383" s="53"/>
      <c r="E383" s="53"/>
      <c r="F383" s="53"/>
      <c r="G383" s="53"/>
      <c r="H383" s="53"/>
      <c r="I383" s="53"/>
      <c r="J383" s="53"/>
      <c r="S383" s="57"/>
    </row>
    <row r="384" spans="4:19" ht="15.75" customHeight="1">
      <c r="D384" s="53"/>
      <c r="E384" s="53"/>
      <c r="F384" s="53"/>
      <c r="G384" s="53"/>
      <c r="H384" s="53"/>
      <c r="I384" s="53"/>
      <c r="J384" s="53"/>
      <c r="S384" s="57"/>
    </row>
    <row r="385" spans="4:19" ht="15.75" customHeight="1">
      <c r="D385" s="53"/>
      <c r="E385" s="53"/>
      <c r="F385" s="53"/>
      <c r="G385" s="53"/>
      <c r="H385" s="53"/>
      <c r="I385" s="53"/>
      <c r="J385" s="53"/>
      <c r="S385" s="57"/>
    </row>
    <row r="386" spans="4:19" ht="15.75" customHeight="1">
      <c r="D386" s="53"/>
      <c r="E386" s="53"/>
      <c r="F386" s="53"/>
      <c r="G386" s="53"/>
      <c r="H386" s="53"/>
      <c r="I386" s="53"/>
      <c r="J386" s="53"/>
      <c r="S386" s="57"/>
    </row>
    <row r="387" spans="4:19" ht="15.75" customHeight="1">
      <c r="D387" s="53"/>
      <c r="E387" s="53"/>
      <c r="F387" s="53"/>
      <c r="G387" s="53"/>
      <c r="H387" s="53"/>
      <c r="I387" s="53"/>
      <c r="J387" s="53"/>
      <c r="S387" s="57"/>
    </row>
    <row r="388" spans="4:19" ht="15.75" customHeight="1">
      <c r="D388" s="53"/>
      <c r="E388" s="53"/>
      <c r="F388" s="53"/>
      <c r="G388" s="53"/>
      <c r="H388" s="53"/>
      <c r="I388" s="53"/>
      <c r="J388" s="53"/>
      <c r="S388" s="57"/>
    </row>
    <row r="389" spans="4:19" ht="15.75" customHeight="1">
      <c r="D389" s="53"/>
      <c r="E389" s="53"/>
      <c r="F389" s="53"/>
      <c r="G389" s="53"/>
      <c r="H389" s="53"/>
      <c r="I389" s="53"/>
      <c r="J389" s="53"/>
      <c r="S389" s="57"/>
    </row>
    <row r="390" spans="4:19" ht="15.75" customHeight="1">
      <c r="D390" s="53"/>
      <c r="E390" s="53"/>
      <c r="F390" s="53"/>
      <c r="G390" s="53"/>
      <c r="H390" s="53"/>
      <c r="I390" s="53"/>
      <c r="J390" s="53"/>
      <c r="S390" s="57"/>
    </row>
    <row r="391" spans="4:19" ht="15.75" customHeight="1">
      <c r="D391" s="53"/>
      <c r="E391" s="53"/>
      <c r="F391" s="53"/>
      <c r="G391" s="53"/>
      <c r="H391" s="53"/>
      <c r="I391" s="53"/>
      <c r="J391" s="53"/>
      <c r="S391" s="57"/>
    </row>
    <row r="392" spans="4:19" ht="15.75" customHeight="1">
      <c r="D392" s="53"/>
      <c r="E392" s="53"/>
      <c r="F392" s="53"/>
      <c r="G392" s="53"/>
      <c r="H392" s="53"/>
      <c r="I392" s="53"/>
      <c r="J392" s="53"/>
      <c r="S392" s="57"/>
    </row>
    <row r="393" spans="4:19" ht="15.75" customHeight="1">
      <c r="D393" s="53"/>
      <c r="E393" s="53"/>
      <c r="F393" s="53"/>
      <c r="G393" s="53"/>
      <c r="H393" s="53"/>
      <c r="I393" s="53"/>
      <c r="J393" s="53"/>
      <c r="S393" s="57"/>
    </row>
    <row r="394" spans="4:19" ht="15.75" customHeight="1">
      <c r="D394" s="53"/>
      <c r="E394" s="53"/>
      <c r="F394" s="53"/>
      <c r="G394" s="53"/>
      <c r="H394" s="53"/>
      <c r="I394" s="53"/>
      <c r="J394" s="53"/>
      <c r="S394" s="57"/>
    </row>
    <row r="395" spans="4:19" ht="15.75" customHeight="1">
      <c r="D395" s="53"/>
      <c r="E395" s="53"/>
      <c r="F395" s="53"/>
      <c r="G395" s="53"/>
      <c r="H395" s="53"/>
      <c r="I395" s="53"/>
      <c r="J395" s="53"/>
      <c r="S395" s="57"/>
    </row>
    <row r="396" spans="4:19" ht="15.75" customHeight="1">
      <c r="D396" s="53"/>
      <c r="E396" s="53"/>
      <c r="F396" s="53"/>
      <c r="G396" s="53"/>
      <c r="H396" s="53"/>
      <c r="I396" s="53"/>
      <c r="J396" s="53"/>
      <c r="S396" s="57"/>
    </row>
    <row r="397" spans="4:19" ht="15.75" customHeight="1">
      <c r="D397" s="53"/>
      <c r="E397" s="53"/>
      <c r="F397" s="53"/>
      <c r="G397" s="53"/>
      <c r="H397" s="53"/>
      <c r="I397" s="53"/>
      <c r="J397" s="53"/>
      <c r="S397" s="57"/>
    </row>
    <row r="398" spans="4:19" ht="15.75" customHeight="1">
      <c r="D398" s="53"/>
      <c r="E398" s="53"/>
      <c r="F398" s="53"/>
      <c r="G398" s="53"/>
      <c r="H398" s="53"/>
      <c r="I398" s="53"/>
      <c r="J398" s="53"/>
      <c r="S398" s="57"/>
    </row>
    <row r="399" spans="4:19" ht="15.75" customHeight="1">
      <c r="D399" s="53"/>
      <c r="E399" s="53"/>
      <c r="F399" s="53"/>
      <c r="G399" s="53"/>
      <c r="H399" s="53"/>
      <c r="I399" s="53"/>
      <c r="J399" s="53"/>
      <c r="S399" s="57"/>
    </row>
    <row r="400" spans="4:19" ht="15.75" customHeight="1">
      <c r="D400" s="53"/>
      <c r="E400" s="53"/>
      <c r="F400" s="53"/>
      <c r="G400" s="53"/>
      <c r="H400" s="53"/>
      <c r="I400" s="53"/>
      <c r="J400" s="53"/>
      <c r="S400" s="57"/>
    </row>
    <row r="401" spans="4:19" ht="15.75" customHeight="1">
      <c r="D401" s="53"/>
      <c r="E401" s="53"/>
      <c r="F401" s="53"/>
      <c r="G401" s="53"/>
      <c r="H401" s="53"/>
      <c r="I401" s="53"/>
      <c r="J401" s="53"/>
      <c r="S401" s="57"/>
    </row>
    <row r="402" spans="4:19" ht="15.75" customHeight="1">
      <c r="D402" s="53"/>
      <c r="E402" s="53"/>
      <c r="F402" s="53"/>
      <c r="G402" s="53"/>
      <c r="H402" s="53"/>
      <c r="I402" s="53"/>
      <c r="J402" s="53"/>
      <c r="S402" s="57"/>
    </row>
    <row r="403" spans="4:19" ht="15.75" customHeight="1">
      <c r="D403" s="53"/>
      <c r="E403" s="53"/>
      <c r="F403" s="53"/>
      <c r="G403" s="53"/>
      <c r="H403" s="53"/>
      <c r="I403" s="53"/>
      <c r="J403" s="53"/>
      <c r="S403" s="57"/>
    </row>
    <row r="404" spans="4:19" ht="15.75" customHeight="1">
      <c r="D404" s="53"/>
      <c r="E404" s="53"/>
      <c r="F404" s="53"/>
      <c r="G404" s="53"/>
      <c r="H404" s="53"/>
      <c r="I404" s="53"/>
      <c r="J404" s="53"/>
      <c r="S404" s="57"/>
    </row>
    <row r="405" spans="4:19" ht="15.75" customHeight="1">
      <c r="D405" s="53"/>
      <c r="E405" s="53"/>
      <c r="F405" s="53"/>
      <c r="G405" s="53"/>
      <c r="H405" s="53"/>
      <c r="I405" s="53"/>
      <c r="J405" s="53"/>
      <c r="S405" s="57"/>
    </row>
    <row r="406" spans="4:19" ht="15.75" customHeight="1">
      <c r="D406" s="53"/>
      <c r="E406" s="53"/>
      <c r="F406" s="53"/>
      <c r="G406" s="53"/>
      <c r="H406" s="53"/>
      <c r="I406" s="53"/>
      <c r="J406" s="53"/>
      <c r="S406" s="57"/>
    </row>
    <row r="407" spans="4:19" ht="15.75" customHeight="1">
      <c r="D407" s="53"/>
      <c r="E407" s="53"/>
      <c r="F407" s="53"/>
      <c r="G407" s="53"/>
      <c r="H407" s="53"/>
      <c r="I407" s="53"/>
      <c r="J407" s="53"/>
      <c r="S407" s="57"/>
    </row>
    <row r="408" spans="4:19" ht="15.75" customHeight="1">
      <c r="D408" s="53"/>
      <c r="E408" s="53"/>
      <c r="F408" s="53"/>
      <c r="G408" s="53"/>
      <c r="H408" s="53"/>
      <c r="I408" s="53"/>
      <c r="J408" s="53"/>
      <c r="S408" s="57"/>
    </row>
    <row r="409" spans="4:19" ht="15.75" customHeight="1">
      <c r="D409" s="53"/>
      <c r="E409" s="53"/>
      <c r="F409" s="53"/>
      <c r="G409" s="53"/>
      <c r="H409" s="53"/>
      <c r="I409" s="53"/>
      <c r="J409" s="53"/>
      <c r="S409" s="57"/>
    </row>
    <row r="410" spans="4:19" ht="15.75" customHeight="1">
      <c r="D410" s="53"/>
      <c r="E410" s="53"/>
      <c r="F410" s="53"/>
      <c r="G410" s="53"/>
      <c r="H410" s="53"/>
      <c r="I410" s="53"/>
      <c r="J410" s="53"/>
      <c r="S410" s="57"/>
    </row>
    <row r="411" spans="4:19" ht="15.75" customHeight="1">
      <c r="D411" s="53"/>
      <c r="E411" s="53"/>
      <c r="F411" s="53"/>
      <c r="G411" s="53"/>
      <c r="H411" s="53"/>
      <c r="I411" s="53"/>
      <c r="J411" s="53"/>
      <c r="S411" s="57"/>
    </row>
    <row r="412" spans="4:19" ht="15.75" customHeight="1">
      <c r="D412" s="53"/>
      <c r="E412" s="53"/>
      <c r="F412" s="53"/>
      <c r="G412" s="53"/>
      <c r="H412" s="53"/>
      <c r="I412" s="53"/>
      <c r="J412" s="53"/>
      <c r="S412" s="57"/>
    </row>
    <row r="413" spans="4:19" ht="15.75" customHeight="1">
      <c r="D413" s="53"/>
      <c r="E413" s="53"/>
      <c r="F413" s="53"/>
      <c r="G413" s="53"/>
      <c r="H413" s="53"/>
      <c r="I413" s="53"/>
      <c r="J413" s="53"/>
      <c r="S413" s="57"/>
    </row>
    <row r="414" spans="4:19" ht="15.75" customHeight="1">
      <c r="D414" s="53"/>
      <c r="E414" s="53"/>
      <c r="F414" s="53"/>
      <c r="G414" s="53"/>
      <c r="H414" s="53"/>
      <c r="I414" s="53"/>
      <c r="J414" s="53"/>
      <c r="S414" s="57"/>
    </row>
    <row r="415" spans="4:19" ht="15.75" customHeight="1">
      <c r="D415" s="53"/>
      <c r="E415" s="53"/>
      <c r="F415" s="53"/>
      <c r="G415" s="53"/>
      <c r="H415" s="53"/>
      <c r="I415" s="53"/>
      <c r="J415" s="53"/>
      <c r="S415" s="57"/>
    </row>
    <row r="416" spans="4:19" ht="15.75" customHeight="1">
      <c r="D416" s="53"/>
      <c r="E416" s="53"/>
      <c r="F416" s="53"/>
      <c r="G416" s="53"/>
      <c r="H416" s="53"/>
      <c r="I416" s="53"/>
      <c r="J416" s="53"/>
      <c r="S416" s="57"/>
    </row>
    <row r="417" spans="4:19" ht="15.75" customHeight="1">
      <c r="D417" s="53"/>
      <c r="E417" s="53"/>
      <c r="F417" s="53"/>
      <c r="G417" s="53"/>
      <c r="H417" s="53"/>
      <c r="I417" s="53"/>
      <c r="J417" s="53"/>
      <c r="S417" s="57"/>
    </row>
    <row r="418" spans="4:19" ht="15.75" customHeight="1">
      <c r="D418" s="53"/>
      <c r="E418" s="53"/>
      <c r="F418" s="53"/>
      <c r="G418" s="53"/>
      <c r="H418" s="53"/>
      <c r="I418" s="53"/>
      <c r="J418" s="53"/>
      <c r="S418" s="57"/>
    </row>
    <row r="419" spans="4:19" ht="15.75" customHeight="1">
      <c r="D419" s="53"/>
      <c r="E419" s="53"/>
      <c r="F419" s="53"/>
      <c r="G419" s="53"/>
      <c r="H419" s="53"/>
      <c r="I419" s="53"/>
      <c r="J419" s="53"/>
      <c r="S419" s="57"/>
    </row>
    <row r="420" spans="4:19" ht="15.75" customHeight="1">
      <c r="D420" s="53"/>
      <c r="E420" s="53"/>
      <c r="F420" s="53"/>
      <c r="G420" s="53"/>
      <c r="H420" s="53"/>
      <c r="I420" s="53"/>
      <c r="J420" s="53"/>
      <c r="S420" s="57"/>
    </row>
    <row r="421" spans="4:19" ht="15.75" customHeight="1">
      <c r="D421" s="53"/>
      <c r="E421" s="53"/>
      <c r="F421" s="53"/>
      <c r="G421" s="53"/>
      <c r="H421" s="53"/>
      <c r="I421" s="53"/>
      <c r="J421" s="53"/>
      <c r="S421" s="57"/>
    </row>
    <row r="422" spans="4:19" ht="15.75" customHeight="1">
      <c r="D422" s="53"/>
      <c r="E422" s="53"/>
      <c r="F422" s="53"/>
      <c r="G422" s="53"/>
      <c r="H422" s="53"/>
      <c r="I422" s="53"/>
      <c r="J422" s="53"/>
      <c r="S422" s="57"/>
    </row>
    <row r="423" spans="4:19" ht="15.75" customHeight="1">
      <c r="D423" s="53"/>
      <c r="E423" s="53"/>
      <c r="F423" s="53"/>
      <c r="G423" s="53"/>
      <c r="H423" s="53"/>
      <c r="I423" s="53"/>
      <c r="J423" s="53"/>
      <c r="S423" s="57"/>
    </row>
    <row r="424" spans="4:19" ht="15.75" customHeight="1">
      <c r="D424" s="53"/>
      <c r="E424" s="53"/>
      <c r="F424" s="53"/>
      <c r="G424" s="53"/>
      <c r="H424" s="53"/>
      <c r="I424" s="53"/>
      <c r="J424" s="53"/>
      <c r="S424" s="57"/>
    </row>
    <row r="425" spans="4:19" ht="15.75" customHeight="1">
      <c r="D425" s="53"/>
      <c r="E425" s="53"/>
      <c r="F425" s="53"/>
      <c r="G425" s="53"/>
      <c r="H425" s="53"/>
      <c r="I425" s="53"/>
      <c r="J425" s="53"/>
      <c r="S425" s="57"/>
    </row>
    <row r="426" spans="4:19" ht="15.75" customHeight="1">
      <c r="D426" s="53"/>
      <c r="E426" s="53"/>
      <c r="F426" s="53"/>
      <c r="G426" s="53"/>
      <c r="H426" s="53"/>
      <c r="I426" s="53"/>
      <c r="J426" s="53"/>
      <c r="S426" s="57"/>
    </row>
    <row r="427" spans="4:19" ht="15.75" customHeight="1">
      <c r="D427" s="53"/>
      <c r="E427" s="53"/>
      <c r="F427" s="53"/>
      <c r="G427" s="53"/>
      <c r="H427" s="53"/>
      <c r="I427" s="53"/>
      <c r="J427" s="53"/>
      <c r="S427" s="57"/>
    </row>
    <row r="428" spans="4:19" ht="15.75" customHeight="1">
      <c r="D428" s="53"/>
      <c r="E428" s="53"/>
      <c r="F428" s="53"/>
      <c r="G428" s="53"/>
      <c r="H428" s="53"/>
      <c r="I428" s="53"/>
      <c r="J428" s="53"/>
      <c r="S428" s="57"/>
    </row>
    <row r="429" spans="4:19" ht="15.75" customHeight="1">
      <c r="D429" s="53"/>
      <c r="E429" s="53"/>
      <c r="F429" s="53"/>
      <c r="G429" s="53"/>
      <c r="H429" s="53"/>
      <c r="I429" s="53"/>
      <c r="J429" s="53"/>
      <c r="S429" s="57"/>
    </row>
    <row r="430" spans="4:19" ht="15.75" customHeight="1">
      <c r="D430" s="53"/>
      <c r="E430" s="53"/>
      <c r="F430" s="53"/>
      <c r="G430" s="53"/>
      <c r="H430" s="53"/>
      <c r="I430" s="53"/>
      <c r="J430" s="53"/>
      <c r="S430" s="57"/>
    </row>
    <row r="431" spans="4:19" ht="15.75" customHeight="1">
      <c r="D431" s="53"/>
      <c r="E431" s="53"/>
      <c r="F431" s="53"/>
      <c r="G431" s="53"/>
      <c r="H431" s="53"/>
      <c r="I431" s="53"/>
      <c r="J431" s="53"/>
      <c r="S431" s="57"/>
    </row>
    <row r="432" spans="4:19" ht="15.75" customHeight="1">
      <c r="D432" s="53"/>
      <c r="E432" s="53"/>
      <c r="F432" s="53"/>
      <c r="G432" s="53"/>
      <c r="H432" s="53"/>
      <c r="I432" s="53"/>
      <c r="J432" s="53"/>
      <c r="S432" s="57"/>
    </row>
    <row r="433" spans="4:19" ht="15.75" customHeight="1">
      <c r="D433" s="53"/>
      <c r="E433" s="53"/>
      <c r="F433" s="53"/>
      <c r="G433" s="53"/>
      <c r="H433" s="53"/>
      <c r="I433" s="53"/>
      <c r="J433" s="53"/>
      <c r="S433" s="57"/>
    </row>
    <row r="434" spans="4:19" ht="15.75" customHeight="1">
      <c r="D434" s="53"/>
      <c r="E434" s="53"/>
      <c r="F434" s="53"/>
      <c r="G434" s="53"/>
      <c r="H434" s="53"/>
      <c r="I434" s="53"/>
      <c r="J434" s="53"/>
      <c r="S434" s="57"/>
    </row>
    <row r="435" spans="4:19" ht="15.75" customHeight="1">
      <c r="D435" s="53"/>
      <c r="E435" s="53"/>
      <c r="F435" s="53"/>
      <c r="G435" s="53"/>
      <c r="H435" s="53"/>
      <c r="I435" s="53"/>
      <c r="J435" s="53"/>
      <c r="S435" s="57"/>
    </row>
    <row r="436" spans="4:19" ht="15.75" customHeight="1">
      <c r="D436" s="53"/>
      <c r="E436" s="53"/>
      <c r="F436" s="53"/>
      <c r="G436" s="53"/>
      <c r="H436" s="53"/>
      <c r="I436" s="53"/>
      <c r="J436" s="53"/>
      <c r="S436" s="57"/>
    </row>
    <row r="437" spans="4:19" ht="15.75" customHeight="1">
      <c r="D437" s="53"/>
      <c r="E437" s="53"/>
      <c r="F437" s="53"/>
      <c r="G437" s="53"/>
      <c r="H437" s="53"/>
      <c r="I437" s="53"/>
      <c r="J437" s="53"/>
      <c r="S437" s="57"/>
    </row>
    <row r="438" spans="4:19" ht="15.75" customHeight="1">
      <c r="D438" s="53"/>
      <c r="E438" s="53"/>
      <c r="F438" s="53"/>
      <c r="G438" s="53"/>
      <c r="H438" s="53"/>
      <c r="I438" s="53"/>
      <c r="J438" s="53"/>
      <c r="S438" s="57"/>
    </row>
    <row r="439" spans="4:19" ht="15.75" customHeight="1">
      <c r="D439" s="53"/>
      <c r="E439" s="53"/>
      <c r="F439" s="53"/>
      <c r="G439" s="53"/>
      <c r="H439" s="53"/>
      <c r="I439" s="53"/>
      <c r="J439" s="53"/>
      <c r="S439" s="57"/>
    </row>
    <row r="440" spans="4:19" ht="15.75" customHeight="1">
      <c r="D440" s="53"/>
      <c r="E440" s="53"/>
      <c r="F440" s="53"/>
      <c r="G440" s="53"/>
      <c r="H440" s="53"/>
      <c r="I440" s="53"/>
      <c r="J440" s="53"/>
      <c r="S440" s="57"/>
    </row>
    <row r="441" spans="4:19" ht="15.75" customHeight="1">
      <c r="D441" s="53"/>
      <c r="E441" s="53"/>
      <c r="F441" s="53"/>
      <c r="G441" s="53"/>
      <c r="H441" s="53"/>
      <c r="I441" s="53"/>
      <c r="J441" s="53"/>
      <c r="S441" s="57"/>
    </row>
    <row r="442" spans="4:19" ht="15.75" customHeight="1">
      <c r="D442" s="53"/>
      <c r="E442" s="53"/>
      <c r="F442" s="53"/>
      <c r="G442" s="53"/>
      <c r="H442" s="53"/>
      <c r="I442" s="53"/>
      <c r="J442" s="53"/>
      <c r="S442" s="57"/>
    </row>
    <row r="443" spans="4:19" ht="15.75" customHeight="1">
      <c r="D443" s="53"/>
      <c r="E443" s="53"/>
      <c r="F443" s="53"/>
      <c r="G443" s="53"/>
      <c r="H443" s="53"/>
      <c r="I443" s="53"/>
      <c r="J443" s="53"/>
      <c r="S443" s="57"/>
    </row>
    <row r="444" spans="4:19" ht="15.75" customHeight="1">
      <c r="D444" s="53"/>
      <c r="E444" s="53"/>
      <c r="F444" s="53"/>
      <c r="G444" s="53"/>
      <c r="H444" s="53"/>
      <c r="I444" s="53"/>
      <c r="J444" s="53"/>
      <c r="S444" s="57"/>
    </row>
    <row r="445" spans="4:19" ht="15.75" customHeight="1">
      <c r="D445" s="53"/>
      <c r="E445" s="53"/>
      <c r="F445" s="53"/>
      <c r="G445" s="53"/>
      <c r="H445" s="53"/>
      <c r="I445" s="53"/>
      <c r="J445" s="53"/>
      <c r="S445" s="57"/>
    </row>
    <row r="446" spans="4:19" ht="15.75" customHeight="1">
      <c r="D446" s="53"/>
      <c r="E446" s="53"/>
      <c r="F446" s="53"/>
      <c r="G446" s="53"/>
      <c r="H446" s="53"/>
      <c r="I446" s="53"/>
      <c r="J446" s="53"/>
      <c r="S446" s="57"/>
    </row>
    <row r="447" spans="4:19" ht="15.75" customHeight="1">
      <c r="D447" s="53"/>
      <c r="E447" s="53"/>
      <c r="F447" s="53"/>
      <c r="G447" s="53"/>
      <c r="H447" s="53"/>
      <c r="I447" s="53"/>
      <c r="J447" s="53"/>
      <c r="S447" s="57"/>
    </row>
    <row r="448" spans="4:19" ht="15.75" customHeight="1">
      <c r="D448" s="53"/>
      <c r="E448" s="53"/>
      <c r="F448" s="53"/>
      <c r="G448" s="53"/>
      <c r="H448" s="53"/>
      <c r="I448" s="53"/>
      <c r="J448" s="53"/>
      <c r="S448" s="57"/>
    </row>
    <row r="449" spans="4:19" ht="15.75" customHeight="1">
      <c r="D449" s="53"/>
      <c r="E449" s="53"/>
      <c r="F449" s="53"/>
      <c r="G449" s="53"/>
      <c r="H449" s="53"/>
      <c r="I449" s="53"/>
      <c r="J449" s="53"/>
      <c r="S449" s="57"/>
    </row>
    <row r="450" spans="4:19" ht="15.75" customHeight="1">
      <c r="D450" s="53"/>
      <c r="E450" s="53"/>
      <c r="F450" s="53"/>
      <c r="G450" s="53"/>
      <c r="H450" s="53"/>
      <c r="I450" s="53"/>
      <c r="J450" s="53"/>
      <c r="S450" s="57"/>
    </row>
    <row r="451" spans="4:19" ht="15.75" customHeight="1">
      <c r="D451" s="53"/>
      <c r="E451" s="53"/>
      <c r="F451" s="53"/>
      <c r="G451" s="53"/>
      <c r="H451" s="53"/>
      <c r="I451" s="53"/>
      <c r="J451" s="53"/>
      <c r="S451" s="57"/>
    </row>
    <row r="452" spans="4:19" ht="15.75" customHeight="1">
      <c r="D452" s="53"/>
      <c r="E452" s="53"/>
      <c r="F452" s="53"/>
      <c r="G452" s="53"/>
      <c r="H452" s="53"/>
      <c r="I452" s="53"/>
      <c r="J452" s="53"/>
      <c r="S452" s="57"/>
    </row>
    <row r="453" spans="4:19" ht="15.75" customHeight="1">
      <c r="D453" s="53"/>
      <c r="E453" s="53"/>
      <c r="F453" s="53"/>
      <c r="G453" s="53"/>
      <c r="H453" s="53"/>
      <c r="I453" s="53"/>
      <c r="J453" s="53"/>
      <c r="S453" s="57"/>
    </row>
    <row r="454" spans="4:19" ht="15.75" customHeight="1">
      <c r="D454" s="53"/>
      <c r="E454" s="53"/>
      <c r="F454" s="53"/>
      <c r="G454" s="53"/>
      <c r="H454" s="53"/>
      <c r="I454" s="53"/>
      <c r="J454" s="53"/>
      <c r="S454" s="57"/>
    </row>
    <row r="455" spans="4:19" ht="15.75" customHeight="1">
      <c r="D455" s="53"/>
      <c r="E455" s="53"/>
      <c r="F455" s="53"/>
      <c r="G455" s="53"/>
      <c r="H455" s="53"/>
      <c r="I455" s="53"/>
      <c r="J455" s="53"/>
      <c r="S455" s="57"/>
    </row>
    <row r="456" spans="4:19" ht="15.75" customHeight="1">
      <c r="D456" s="53"/>
      <c r="E456" s="53"/>
      <c r="F456" s="53"/>
      <c r="G456" s="53"/>
      <c r="H456" s="53"/>
      <c r="I456" s="53"/>
      <c r="J456" s="53"/>
      <c r="S456" s="57"/>
    </row>
    <row r="457" spans="4:19" ht="15.75" customHeight="1">
      <c r="D457" s="53"/>
      <c r="E457" s="53"/>
      <c r="F457" s="53"/>
      <c r="G457" s="53"/>
      <c r="H457" s="53"/>
      <c r="I457" s="53"/>
      <c r="J457" s="53"/>
      <c r="S457" s="57"/>
    </row>
    <row r="458" spans="4:19" ht="15.75" customHeight="1">
      <c r="D458" s="53"/>
      <c r="E458" s="53"/>
      <c r="F458" s="53"/>
      <c r="G458" s="53"/>
      <c r="H458" s="53"/>
      <c r="I458" s="53"/>
      <c r="J458" s="53"/>
      <c r="S458" s="57"/>
    </row>
    <row r="459" spans="4:19" ht="15.75" customHeight="1">
      <c r="D459" s="53"/>
      <c r="E459" s="53"/>
      <c r="F459" s="53"/>
      <c r="G459" s="53"/>
      <c r="H459" s="53"/>
      <c r="I459" s="53"/>
      <c r="J459" s="53"/>
      <c r="S459" s="57"/>
    </row>
    <row r="460" spans="4:19" ht="15.75" customHeight="1">
      <c r="D460" s="53"/>
      <c r="E460" s="53"/>
      <c r="F460" s="53"/>
      <c r="G460" s="53"/>
      <c r="H460" s="53"/>
      <c r="I460" s="53"/>
      <c r="J460" s="53"/>
      <c r="S460" s="57"/>
    </row>
    <row r="461" spans="4:19" ht="15.75" customHeight="1">
      <c r="D461" s="53"/>
      <c r="E461" s="53"/>
      <c r="F461" s="53"/>
      <c r="G461" s="53"/>
      <c r="H461" s="53"/>
      <c r="I461" s="53"/>
      <c r="J461" s="53"/>
      <c r="S461" s="57"/>
    </row>
    <row r="462" spans="4:19" ht="15.75" customHeight="1">
      <c r="D462" s="53"/>
      <c r="E462" s="53"/>
      <c r="F462" s="53"/>
      <c r="G462" s="53"/>
      <c r="H462" s="53"/>
      <c r="I462" s="53"/>
      <c r="J462" s="53"/>
      <c r="S462" s="57"/>
    </row>
    <row r="463" spans="4:19" ht="15.75" customHeight="1">
      <c r="D463" s="53"/>
      <c r="E463" s="53"/>
      <c r="F463" s="53"/>
      <c r="G463" s="53"/>
      <c r="H463" s="53"/>
      <c r="I463" s="53"/>
      <c r="J463" s="53"/>
      <c r="S463" s="57"/>
    </row>
    <row r="464" spans="4:19" ht="15.75" customHeight="1">
      <c r="D464" s="53"/>
      <c r="E464" s="53"/>
      <c r="F464" s="53"/>
      <c r="G464" s="53"/>
      <c r="H464" s="53"/>
      <c r="I464" s="53"/>
      <c r="J464" s="53"/>
      <c r="S464" s="57"/>
    </row>
    <row r="465" spans="4:19" ht="15.75" customHeight="1">
      <c r="D465" s="53"/>
      <c r="E465" s="53"/>
      <c r="F465" s="53"/>
      <c r="G465" s="53"/>
      <c r="H465" s="53"/>
      <c r="I465" s="53"/>
      <c r="J465" s="53"/>
      <c r="S465" s="57"/>
    </row>
    <row r="466" spans="4:19" ht="15.75" customHeight="1">
      <c r="D466" s="53"/>
      <c r="E466" s="53"/>
      <c r="F466" s="53"/>
      <c r="G466" s="53"/>
      <c r="H466" s="53"/>
      <c r="I466" s="53"/>
      <c r="J466" s="53"/>
      <c r="S466" s="57"/>
    </row>
    <row r="467" spans="4:19" ht="15.75" customHeight="1">
      <c r="D467" s="53"/>
      <c r="E467" s="53"/>
      <c r="F467" s="53"/>
      <c r="G467" s="53"/>
      <c r="H467" s="53"/>
      <c r="I467" s="53"/>
      <c r="J467" s="53"/>
      <c r="S467" s="57"/>
    </row>
    <row r="468" spans="4:19" ht="15.75" customHeight="1">
      <c r="D468" s="53"/>
      <c r="E468" s="53"/>
      <c r="F468" s="53"/>
      <c r="G468" s="53"/>
      <c r="H468" s="53"/>
      <c r="I468" s="53"/>
      <c r="J468" s="53"/>
      <c r="S468" s="57"/>
    </row>
    <row r="469" spans="4:19" ht="15.75" customHeight="1">
      <c r="D469" s="53"/>
      <c r="E469" s="53"/>
      <c r="F469" s="53"/>
      <c r="G469" s="53"/>
      <c r="H469" s="53"/>
      <c r="I469" s="53"/>
      <c r="J469" s="53"/>
      <c r="S469" s="57"/>
    </row>
    <row r="470" spans="4:19" ht="15.75" customHeight="1">
      <c r="D470" s="53"/>
      <c r="E470" s="53"/>
      <c r="F470" s="53"/>
      <c r="G470" s="53"/>
      <c r="H470" s="53"/>
      <c r="I470" s="53"/>
      <c r="J470" s="53"/>
      <c r="S470" s="57"/>
    </row>
    <row r="471" spans="4:19" ht="15.75" customHeight="1">
      <c r="D471" s="53"/>
      <c r="E471" s="53"/>
      <c r="F471" s="53"/>
      <c r="G471" s="53"/>
      <c r="H471" s="53"/>
      <c r="I471" s="53"/>
      <c r="J471" s="53"/>
      <c r="S471" s="57"/>
    </row>
    <row r="472" spans="4:19" ht="15.75" customHeight="1">
      <c r="D472" s="53"/>
      <c r="E472" s="53"/>
      <c r="F472" s="53"/>
      <c r="G472" s="53"/>
      <c r="H472" s="53"/>
      <c r="I472" s="53"/>
      <c r="J472" s="53"/>
      <c r="S472" s="57"/>
    </row>
    <row r="473" spans="4:19" ht="15.75" customHeight="1">
      <c r="D473" s="53"/>
      <c r="E473" s="53"/>
      <c r="F473" s="53"/>
      <c r="G473" s="53"/>
      <c r="H473" s="53"/>
      <c r="I473" s="53"/>
      <c r="J473" s="53"/>
      <c r="S473" s="57"/>
    </row>
    <row r="474" spans="4:19" ht="15.75" customHeight="1">
      <c r="D474" s="53"/>
      <c r="E474" s="53"/>
      <c r="F474" s="53"/>
      <c r="G474" s="53"/>
      <c r="H474" s="53"/>
      <c r="I474" s="53"/>
      <c r="J474" s="53"/>
      <c r="S474" s="57"/>
    </row>
    <row r="475" spans="4:19" ht="15.75" customHeight="1">
      <c r="D475" s="53"/>
      <c r="E475" s="53"/>
      <c r="F475" s="53"/>
      <c r="G475" s="53"/>
      <c r="H475" s="53"/>
      <c r="I475" s="53"/>
      <c r="J475" s="53"/>
      <c r="S475" s="57"/>
    </row>
    <row r="476" spans="4:19" ht="15.75" customHeight="1">
      <c r="D476" s="53"/>
      <c r="E476" s="53"/>
      <c r="F476" s="53"/>
      <c r="G476" s="53"/>
      <c r="H476" s="53"/>
      <c r="I476" s="53"/>
      <c r="J476" s="53"/>
      <c r="S476" s="57"/>
    </row>
    <row r="477" spans="4:19" ht="15.75" customHeight="1">
      <c r="D477" s="53"/>
      <c r="E477" s="53"/>
      <c r="F477" s="53"/>
      <c r="G477" s="53"/>
      <c r="H477" s="53"/>
      <c r="I477" s="53"/>
      <c r="J477" s="53"/>
      <c r="S477" s="57"/>
    </row>
    <row r="478" spans="4:19" ht="15.75" customHeight="1">
      <c r="D478" s="53"/>
      <c r="E478" s="53"/>
      <c r="F478" s="53"/>
      <c r="G478" s="53"/>
      <c r="H478" s="53"/>
      <c r="I478" s="53"/>
      <c r="J478" s="53"/>
      <c r="S478" s="57"/>
    </row>
    <row r="479" spans="4:19" ht="15.75" customHeight="1">
      <c r="D479" s="53"/>
      <c r="E479" s="53"/>
      <c r="F479" s="53"/>
      <c r="G479" s="53"/>
      <c r="H479" s="53"/>
      <c r="I479" s="53"/>
      <c r="J479" s="53"/>
      <c r="S479" s="57"/>
    </row>
    <row r="480" spans="4:19" ht="15.75" customHeight="1">
      <c r="D480" s="53"/>
      <c r="E480" s="53"/>
      <c r="F480" s="53"/>
      <c r="G480" s="53"/>
      <c r="H480" s="53"/>
      <c r="I480" s="53"/>
      <c r="J480" s="53"/>
      <c r="S480" s="57"/>
    </row>
    <row r="481" spans="4:19" ht="15.75" customHeight="1">
      <c r="D481" s="53"/>
      <c r="E481" s="53"/>
      <c r="F481" s="53"/>
      <c r="G481" s="53"/>
      <c r="H481" s="53"/>
      <c r="I481" s="53"/>
      <c r="J481" s="53"/>
      <c r="S481" s="57"/>
    </row>
    <row r="482" spans="4:19" ht="15.75" customHeight="1">
      <c r="D482" s="53"/>
      <c r="E482" s="53"/>
      <c r="F482" s="53"/>
      <c r="G482" s="53"/>
      <c r="H482" s="53"/>
      <c r="I482" s="53"/>
      <c r="J482" s="53"/>
      <c r="S482" s="57"/>
    </row>
    <row r="483" spans="4:19" ht="15.75" customHeight="1">
      <c r="D483" s="53"/>
      <c r="E483" s="53"/>
      <c r="F483" s="53"/>
      <c r="G483" s="53"/>
      <c r="H483" s="53"/>
      <c r="I483" s="53"/>
      <c r="J483" s="53"/>
      <c r="S483" s="57"/>
    </row>
    <row r="484" spans="4:19" ht="15.75" customHeight="1">
      <c r="D484" s="53"/>
      <c r="E484" s="53"/>
      <c r="F484" s="53"/>
      <c r="G484" s="53"/>
      <c r="H484" s="53"/>
      <c r="I484" s="53"/>
      <c r="J484" s="53"/>
      <c r="S484" s="57"/>
    </row>
    <row r="485" spans="4:19" ht="15.75" customHeight="1">
      <c r="D485" s="53"/>
      <c r="E485" s="53"/>
      <c r="F485" s="53"/>
      <c r="G485" s="53"/>
      <c r="H485" s="53"/>
      <c r="I485" s="53"/>
      <c r="J485" s="53"/>
      <c r="S485" s="57"/>
    </row>
    <row r="486" spans="4:19" ht="15.75" customHeight="1">
      <c r="D486" s="53"/>
      <c r="E486" s="53"/>
      <c r="F486" s="53"/>
      <c r="G486" s="53"/>
      <c r="H486" s="53"/>
      <c r="I486" s="53"/>
      <c r="J486" s="53"/>
      <c r="S486" s="57"/>
    </row>
    <row r="487" spans="4:19" ht="15.75" customHeight="1">
      <c r="D487" s="53"/>
      <c r="E487" s="53"/>
      <c r="F487" s="53"/>
      <c r="G487" s="53"/>
      <c r="H487" s="53"/>
      <c r="I487" s="53"/>
      <c r="J487" s="53"/>
      <c r="S487" s="57"/>
    </row>
    <row r="488" spans="4:19" ht="15.75" customHeight="1">
      <c r="D488" s="53"/>
      <c r="E488" s="53"/>
      <c r="F488" s="53"/>
      <c r="G488" s="53"/>
      <c r="H488" s="53"/>
      <c r="I488" s="53"/>
      <c r="J488" s="53"/>
      <c r="S488" s="57"/>
    </row>
    <row r="489" spans="4:19" ht="15.75" customHeight="1">
      <c r="D489" s="53"/>
      <c r="E489" s="53"/>
      <c r="F489" s="53"/>
      <c r="G489" s="53"/>
      <c r="H489" s="53"/>
      <c r="I489" s="53"/>
      <c r="J489" s="53"/>
      <c r="S489" s="57"/>
    </row>
    <row r="490" spans="4:19" ht="15.75" customHeight="1">
      <c r="D490" s="53"/>
      <c r="E490" s="53"/>
      <c r="F490" s="53"/>
      <c r="G490" s="53"/>
      <c r="H490" s="53"/>
      <c r="I490" s="53"/>
      <c r="J490" s="53"/>
      <c r="S490" s="57"/>
    </row>
    <row r="491" spans="4:19" ht="15.75" customHeight="1">
      <c r="D491" s="53"/>
      <c r="E491" s="53"/>
      <c r="F491" s="53"/>
      <c r="G491" s="53"/>
      <c r="H491" s="53"/>
      <c r="I491" s="53"/>
      <c r="J491" s="53"/>
      <c r="S491" s="57"/>
    </row>
    <row r="492" spans="4:19" ht="15.75" customHeight="1">
      <c r="D492" s="53"/>
      <c r="E492" s="53"/>
      <c r="F492" s="53"/>
      <c r="G492" s="53"/>
      <c r="H492" s="53"/>
      <c r="I492" s="53"/>
      <c r="J492" s="53"/>
      <c r="S492" s="57"/>
    </row>
    <row r="493" spans="4:19" ht="15.75" customHeight="1">
      <c r="D493" s="53"/>
      <c r="E493" s="53"/>
      <c r="F493" s="53"/>
      <c r="G493" s="53"/>
      <c r="H493" s="53"/>
      <c r="I493" s="53"/>
      <c r="J493" s="53"/>
      <c r="S493" s="57"/>
    </row>
    <row r="494" spans="4:19" ht="15.75" customHeight="1">
      <c r="D494" s="53"/>
      <c r="E494" s="53"/>
      <c r="F494" s="53"/>
      <c r="G494" s="53"/>
      <c r="H494" s="53"/>
      <c r="I494" s="53"/>
      <c r="J494" s="53"/>
      <c r="S494" s="57"/>
    </row>
    <row r="495" spans="4:19" ht="15.75" customHeight="1">
      <c r="D495" s="53"/>
      <c r="E495" s="53"/>
      <c r="F495" s="53"/>
      <c r="G495" s="53"/>
      <c r="H495" s="53"/>
      <c r="I495" s="53"/>
      <c r="J495" s="53"/>
      <c r="S495" s="57"/>
    </row>
    <row r="496" spans="4:19" ht="15.75" customHeight="1">
      <c r="D496" s="53"/>
      <c r="E496" s="53"/>
      <c r="F496" s="53"/>
      <c r="G496" s="53"/>
      <c r="H496" s="53"/>
      <c r="I496" s="53"/>
      <c r="J496" s="53"/>
      <c r="S496" s="57"/>
    </row>
    <row r="497" spans="4:19" ht="15.75" customHeight="1">
      <c r="D497" s="53"/>
      <c r="E497" s="53"/>
      <c r="F497" s="53"/>
      <c r="G497" s="53"/>
      <c r="H497" s="53"/>
      <c r="I497" s="53"/>
      <c r="J497" s="53"/>
      <c r="S497" s="57"/>
    </row>
    <row r="498" spans="4:19" ht="15.75" customHeight="1">
      <c r="D498" s="53"/>
      <c r="E498" s="53"/>
      <c r="F498" s="53"/>
      <c r="G498" s="53"/>
      <c r="H498" s="53"/>
      <c r="I498" s="53"/>
      <c r="J498" s="53"/>
      <c r="S498" s="57"/>
    </row>
    <row r="499" spans="4:19" ht="15.75" customHeight="1">
      <c r="D499" s="53"/>
      <c r="E499" s="53"/>
      <c r="F499" s="53"/>
      <c r="G499" s="53"/>
      <c r="H499" s="53"/>
      <c r="I499" s="53"/>
      <c r="J499" s="53"/>
      <c r="S499" s="57"/>
    </row>
    <row r="500" spans="4:19" ht="15.75" customHeight="1">
      <c r="D500" s="53"/>
      <c r="E500" s="53"/>
      <c r="F500" s="53"/>
      <c r="G500" s="53"/>
      <c r="H500" s="53"/>
      <c r="I500" s="53"/>
      <c r="J500" s="53"/>
      <c r="S500" s="57"/>
    </row>
    <row r="501" spans="4:19" ht="15.75" customHeight="1">
      <c r="D501" s="53"/>
      <c r="E501" s="53"/>
      <c r="F501" s="53"/>
      <c r="G501" s="53"/>
      <c r="H501" s="53"/>
      <c r="I501" s="53"/>
      <c r="J501" s="53"/>
      <c r="S501" s="57"/>
    </row>
    <row r="502" spans="4:19" ht="15.75" customHeight="1">
      <c r="D502" s="53"/>
      <c r="E502" s="53"/>
      <c r="F502" s="53"/>
      <c r="G502" s="53"/>
      <c r="H502" s="53"/>
      <c r="I502" s="53"/>
      <c r="J502" s="53"/>
      <c r="S502" s="57"/>
    </row>
    <row r="503" spans="4:19" ht="15.75" customHeight="1">
      <c r="D503" s="53"/>
      <c r="E503" s="53"/>
      <c r="F503" s="53"/>
      <c r="G503" s="53"/>
      <c r="H503" s="53"/>
      <c r="I503" s="53"/>
      <c r="J503" s="53"/>
      <c r="S503" s="57"/>
    </row>
    <row r="504" spans="4:19" ht="15.75" customHeight="1">
      <c r="D504" s="53"/>
      <c r="E504" s="53"/>
      <c r="F504" s="53"/>
      <c r="G504" s="53"/>
      <c r="H504" s="53"/>
      <c r="I504" s="53"/>
      <c r="J504" s="53"/>
      <c r="S504" s="57"/>
    </row>
    <row r="505" spans="4:19" ht="15.75" customHeight="1">
      <c r="D505" s="53"/>
      <c r="E505" s="53"/>
      <c r="F505" s="53"/>
      <c r="G505" s="53"/>
      <c r="H505" s="53"/>
      <c r="I505" s="53"/>
      <c r="J505" s="53"/>
      <c r="S505" s="57"/>
    </row>
    <row r="506" spans="4:19" ht="15.75" customHeight="1">
      <c r="D506" s="53"/>
      <c r="E506" s="53"/>
      <c r="F506" s="53"/>
      <c r="G506" s="53"/>
      <c r="H506" s="53"/>
      <c r="I506" s="53"/>
      <c r="J506" s="53"/>
      <c r="S506" s="57"/>
    </row>
    <row r="507" spans="4:19" ht="15.75" customHeight="1">
      <c r="D507" s="53"/>
      <c r="E507" s="53"/>
      <c r="F507" s="53"/>
      <c r="G507" s="53"/>
      <c r="H507" s="53"/>
      <c r="I507" s="53"/>
      <c r="J507" s="53"/>
      <c r="S507" s="57"/>
    </row>
    <row r="508" spans="4:19" ht="15.75" customHeight="1">
      <c r="D508" s="53"/>
      <c r="E508" s="53"/>
      <c r="F508" s="53"/>
      <c r="G508" s="53"/>
      <c r="H508" s="53"/>
      <c r="I508" s="53"/>
      <c r="J508" s="53"/>
      <c r="S508" s="57"/>
    </row>
    <row r="509" spans="4:19" ht="15.75" customHeight="1">
      <c r="D509" s="53"/>
      <c r="E509" s="53"/>
      <c r="F509" s="53"/>
      <c r="G509" s="53"/>
      <c r="H509" s="53"/>
      <c r="I509" s="53"/>
      <c r="J509" s="53"/>
      <c r="S509" s="57"/>
    </row>
    <row r="510" spans="4:19" ht="15.75" customHeight="1">
      <c r="D510" s="53"/>
      <c r="E510" s="53"/>
      <c r="F510" s="53"/>
      <c r="G510" s="53"/>
      <c r="H510" s="53"/>
      <c r="I510" s="53"/>
      <c r="J510" s="53"/>
      <c r="S510" s="57"/>
    </row>
    <row r="511" spans="4:19" ht="15.75" customHeight="1">
      <c r="D511" s="53"/>
      <c r="E511" s="53"/>
      <c r="F511" s="53"/>
      <c r="G511" s="53"/>
      <c r="H511" s="53"/>
      <c r="I511" s="53"/>
      <c r="J511" s="53"/>
      <c r="S511" s="57"/>
    </row>
    <row r="512" spans="4:19" ht="15.75" customHeight="1">
      <c r="D512" s="53"/>
      <c r="E512" s="53"/>
      <c r="F512" s="53"/>
      <c r="G512" s="53"/>
      <c r="H512" s="53"/>
      <c r="I512" s="53"/>
      <c r="J512" s="53"/>
      <c r="S512" s="57"/>
    </row>
    <row r="513" spans="4:19" ht="15.75" customHeight="1">
      <c r="D513" s="53"/>
      <c r="E513" s="53"/>
      <c r="F513" s="53"/>
      <c r="G513" s="53"/>
      <c r="H513" s="53"/>
      <c r="I513" s="53"/>
      <c r="J513" s="53"/>
      <c r="S513" s="57"/>
    </row>
    <row r="514" spans="4:19" ht="15.75" customHeight="1">
      <c r="D514" s="53"/>
      <c r="E514" s="53"/>
      <c r="F514" s="53"/>
      <c r="G514" s="53"/>
      <c r="H514" s="53"/>
      <c r="I514" s="53"/>
      <c r="J514" s="53"/>
      <c r="S514" s="57"/>
    </row>
    <row r="515" spans="4:19" ht="15.75" customHeight="1">
      <c r="D515" s="53"/>
      <c r="E515" s="53"/>
      <c r="F515" s="53"/>
      <c r="G515" s="53"/>
      <c r="H515" s="53"/>
      <c r="I515" s="53"/>
      <c r="J515" s="53"/>
      <c r="S515" s="57"/>
    </row>
    <row r="516" spans="4:19" ht="15.75" customHeight="1">
      <c r="D516" s="53"/>
      <c r="E516" s="53"/>
      <c r="F516" s="53"/>
      <c r="G516" s="53"/>
      <c r="H516" s="53"/>
      <c r="I516" s="53"/>
      <c r="J516" s="53"/>
      <c r="S516" s="57"/>
    </row>
    <row r="517" spans="4:19" ht="15.75" customHeight="1">
      <c r="D517" s="53"/>
      <c r="E517" s="53"/>
      <c r="F517" s="53"/>
      <c r="G517" s="53"/>
      <c r="H517" s="53"/>
      <c r="I517" s="53"/>
      <c r="J517" s="53"/>
      <c r="S517" s="57"/>
    </row>
    <row r="518" spans="4:19" ht="15.75" customHeight="1">
      <c r="D518" s="53"/>
      <c r="E518" s="53"/>
      <c r="F518" s="53"/>
      <c r="G518" s="53"/>
      <c r="H518" s="53"/>
      <c r="I518" s="53"/>
      <c r="J518" s="53"/>
      <c r="S518" s="57"/>
    </row>
    <row r="519" spans="4:19" ht="15.75" customHeight="1">
      <c r="D519" s="53"/>
      <c r="E519" s="53"/>
      <c r="F519" s="53"/>
      <c r="G519" s="53"/>
      <c r="H519" s="53"/>
      <c r="I519" s="53"/>
      <c r="J519" s="53"/>
      <c r="S519" s="57"/>
    </row>
    <row r="520" spans="4:19" ht="15.75" customHeight="1">
      <c r="D520" s="53"/>
      <c r="E520" s="53"/>
      <c r="F520" s="53"/>
      <c r="G520" s="53"/>
      <c r="H520" s="53"/>
      <c r="I520" s="53"/>
      <c r="J520" s="53"/>
      <c r="S520" s="57"/>
    </row>
    <row r="521" spans="4:19" ht="15.75" customHeight="1">
      <c r="D521" s="53"/>
      <c r="E521" s="53"/>
      <c r="F521" s="53"/>
      <c r="G521" s="53"/>
      <c r="H521" s="53"/>
      <c r="I521" s="53"/>
      <c r="J521" s="53"/>
      <c r="S521" s="57"/>
    </row>
    <row r="522" spans="4:19" ht="15.75" customHeight="1">
      <c r="D522" s="53"/>
      <c r="E522" s="53"/>
      <c r="F522" s="53"/>
      <c r="G522" s="53"/>
      <c r="H522" s="53"/>
      <c r="I522" s="53"/>
      <c r="J522" s="53"/>
      <c r="S522" s="57"/>
    </row>
    <row r="523" spans="4:19" ht="15.75" customHeight="1">
      <c r="D523" s="53"/>
      <c r="E523" s="53"/>
      <c r="F523" s="53"/>
      <c r="G523" s="53"/>
      <c r="H523" s="53"/>
      <c r="I523" s="53"/>
      <c r="J523" s="53"/>
      <c r="S523" s="57"/>
    </row>
    <row r="524" spans="4:19" ht="15.75" customHeight="1">
      <c r="D524" s="53"/>
      <c r="E524" s="53"/>
      <c r="F524" s="53"/>
      <c r="G524" s="53"/>
      <c r="H524" s="53"/>
      <c r="I524" s="53"/>
      <c r="J524" s="53"/>
      <c r="S524" s="57"/>
    </row>
    <row r="525" spans="4:19" ht="15.75" customHeight="1">
      <c r="D525" s="53"/>
      <c r="E525" s="53"/>
      <c r="F525" s="53"/>
      <c r="G525" s="53"/>
      <c r="H525" s="53"/>
      <c r="I525" s="53"/>
      <c r="J525" s="53"/>
      <c r="S525" s="57"/>
    </row>
    <row r="526" spans="4:19" ht="15.75" customHeight="1">
      <c r="D526" s="53"/>
      <c r="E526" s="53"/>
      <c r="F526" s="53"/>
      <c r="G526" s="53"/>
      <c r="H526" s="53"/>
      <c r="I526" s="53"/>
      <c r="J526" s="53"/>
      <c r="S526" s="57"/>
    </row>
    <row r="527" spans="4:19" ht="15.75" customHeight="1">
      <c r="D527" s="53"/>
      <c r="E527" s="53"/>
      <c r="F527" s="53"/>
      <c r="G527" s="53"/>
      <c r="H527" s="53"/>
      <c r="I527" s="53"/>
      <c r="J527" s="53"/>
      <c r="S527" s="57"/>
    </row>
    <row r="528" spans="4:19" ht="15.75" customHeight="1">
      <c r="D528" s="53"/>
      <c r="E528" s="53"/>
      <c r="F528" s="53"/>
      <c r="G528" s="53"/>
      <c r="H528" s="53"/>
      <c r="I528" s="53"/>
      <c r="J528" s="53"/>
      <c r="S528" s="57"/>
    </row>
    <row r="529" spans="4:19" ht="15.75" customHeight="1">
      <c r="D529" s="53"/>
      <c r="E529" s="53"/>
      <c r="F529" s="53"/>
      <c r="G529" s="53"/>
      <c r="H529" s="53"/>
      <c r="I529" s="53"/>
      <c r="J529" s="53"/>
      <c r="S529" s="57"/>
    </row>
    <row r="530" spans="4:19" ht="15.75" customHeight="1">
      <c r="D530" s="53"/>
      <c r="E530" s="53"/>
      <c r="F530" s="53"/>
      <c r="G530" s="53"/>
      <c r="H530" s="53"/>
      <c r="I530" s="53"/>
      <c r="J530" s="53"/>
      <c r="S530" s="57"/>
    </row>
    <row r="531" spans="4:19" ht="15.75" customHeight="1">
      <c r="D531" s="53"/>
      <c r="E531" s="53"/>
      <c r="F531" s="53"/>
      <c r="G531" s="53"/>
      <c r="H531" s="53"/>
      <c r="I531" s="53"/>
      <c r="J531" s="53"/>
      <c r="S531" s="57"/>
    </row>
    <row r="532" spans="4:19" ht="15.75" customHeight="1">
      <c r="D532" s="53"/>
      <c r="E532" s="53"/>
      <c r="F532" s="53"/>
      <c r="G532" s="53"/>
      <c r="H532" s="53"/>
      <c r="I532" s="53"/>
      <c r="J532" s="53"/>
      <c r="S532" s="57"/>
    </row>
    <row r="533" spans="4:19" ht="15.75" customHeight="1">
      <c r="D533" s="53"/>
      <c r="E533" s="53"/>
      <c r="F533" s="53"/>
      <c r="G533" s="53"/>
      <c r="H533" s="53"/>
      <c r="I533" s="53"/>
      <c r="J533" s="53"/>
      <c r="S533" s="57"/>
    </row>
    <row r="534" spans="4:19" ht="15.75" customHeight="1">
      <c r="D534" s="53"/>
      <c r="E534" s="53"/>
      <c r="F534" s="53"/>
      <c r="G534" s="53"/>
      <c r="H534" s="53"/>
      <c r="I534" s="53"/>
      <c r="J534" s="53"/>
      <c r="S534" s="57"/>
    </row>
    <row r="535" spans="4:19" ht="15.75" customHeight="1">
      <c r="D535" s="53"/>
      <c r="E535" s="53"/>
      <c r="F535" s="53"/>
      <c r="G535" s="53"/>
      <c r="H535" s="53"/>
      <c r="I535" s="53"/>
      <c r="J535" s="53"/>
      <c r="S535" s="57"/>
    </row>
    <row r="536" spans="4:19" ht="15.75" customHeight="1">
      <c r="D536" s="53"/>
      <c r="E536" s="53"/>
      <c r="F536" s="53"/>
      <c r="G536" s="53"/>
      <c r="H536" s="53"/>
      <c r="I536" s="53"/>
      <c r="J536" s="53"/>
      <c r="S536" s="57"/>
    </row>
    <row r="537" spans="4:19" ht="15.75" customHeight="1">
      <c r="D537" s="53"/>
      <c r="E537" s="53"/>
      <c r="F537" s="53"/>
      <c r="G537" s="53"/>
      <c r="H537" s="53"/>
      <c r="I537" s="53"/>
      <c r="J537" s="53"/>
      <c r="S537" s="57"/>
    </row>
    <row r="538" spans="4:19" ht="15.75" customHeight="1">
      <c r="D538" s="53"/>
      <c r="E538" s="53"/>
      <c r="F538" s="53"/>
      <c r="G538" s="53"/>
      <c r="H538" s="53"/>
      <c r="I538" s="53"/>
      <c r="J538" s="53"/>
      <c r="S538" s="57"/>
    </row>
    <row r="539" spans="4:19" ht="15.75" customHeight="1">
      <c r="D539" s="53"/>
      <c r="E539" s="53"/>
      <c r="F539" s="53"/>
      <c r="G539" s="53"/>
      <c r="H539" s="53"/>
      <c r="I539" s="53"/>
      <c r="J539" s="53"/>
      <c r="S539" s="57"/>
    </row>
    <row r="540" spans="4:19" ht="15.75" customHeight="1">
      <c r="D540" s="53"/>
      <c r="E540" s="53"/>
      <c r="F540" s="53"/>
      <c r="G540" s="53"/>
      <c r="H540" s="53"/>
      <c r="I540" s="53"/>
      <c r="J540" s="53"/>
      <c r="S540" s="57"/>
    </row>
    <row r="541" spans="4:19" ht="15.75" customHeight="1">
      <c r="D541" s="53"/>
      <c r="E541" s="53"/>
      <c r="F541" s="53"/>
      <c r="G541" s="53"/>
      <c r="H541" s="53"/>
      <c r="I541" s="53"/>
      <c r="J541" s="53"/>
      <c r="S541" s="57"/>
    </row>
    <row r="542" spans="4:19" ht="15.75" customHeight="1">
      <c r="D542" s="53"/>
      <c r="E542" s="53"/>
      <c r="F542" s="53"/>
      <c r="G542" s="53"/>
      <c r="H542" s="53"/>
      <c r="I542" s="53"/>
      <c r="J542" s="53"/>
      <c r="S542" s="57"/>
    </row>
    <row r="543" spans="4:19" ht="15.75" customHeight="1">
      <c r="D543" s="53"/>
      <c r="E543" s="53"/>
      <c r="F543" s="53"/>
      <c r="G543" s="53"/>
      <c r="H543" s="53"/>
      <c r="I543" s="53"/>
      <c r="J543" s="53"/>
      <c r="S543" s="57"/>
    </row>
    <row r="544" spans="4:19" ht="15.75" customHeight="1">
      <c r="D544" s="53"/>
      <c r="E544" s="53"/>
      <c r="F544" s="53"/>
      <c r="G544" s="53"/>
      <c r="H544" s="53"/>
      <c r="I544" s="53"/>
      <c r="J544" s="53"/>
      <c r="S544" s="57"/>
    </row>
    <row r="545" spans="4:19" ht="15.75" customHeight="1">
      <c r="D545" s="53"/>
      <c r="E545" s="53"/>
      <c r="F545" s="53"/>
      <c r="G545" s="53"/>
      <c r="H545" s="53"/>
      <c r="I545" s="53"/>
      <c r="J545" s="53"/>
      <c r="S545" s="57"/>
    </row>
    <row r="546" spans="4:19" ht="15.75" customHeight="1">
      <c r="D546" s="53"/>
      <c r="E546" s="53"/>
      <c r="F546" s="53"/>
      <c r="G546" s="53"/>
      <c r="H546" s="53"/>
      <c r="I546" s="53"/>
      <c r="J546" s="53"/>
      <c r="S546" s="57"/>
    </row>
    <row r="547" spans="4:19" ht="15.75" customHeight="1">
      <c r="D547" s="53"/>
      <c r="E547" s="53"/>
      <c r="F547" s="53"/>
      <c r="G547" s="53"/>
      <c r="H547" s="53"/>
      <c r="I547" s="53"/>
      <c r="J547" s="53"/>
      <c r="S547" s="57"/>
    </row>
    <row r="548" spans="4:19" ht="15.75" customHeight="1">
      <c r="D548" s="53"/>
      <c r="E548" s="53"/>
      <c r="F548" s="53"/>
      <c r="G548" s="53"/>
      <c r="H548" s="53"/>
      <c r="I548" s="53"/>
      <c r="J548" s="53"/>
      <c r="S548" s="57"/>
    </row>
    <row r="549" spans="4:19" ht="15.75" customHeight="1">
      <c r="D549" s="53"/>
      <c r="E549" s="53"/>
      <c r="F549" s="53"/>
      <c r="G549" s="53"/>
      <c r="H549" s="53"/>
      <c r="I549" s="53"/>
      <c r="J549" s="53"/>
      <c r="S549" s="57"/>
    </row>
    <row r="550" spans="4:19" ht="15.75" customHeight="1">
      <c r="D550" s="53"/>
      <c r="E550" s="53"/>
      <c r="F550" s="53"/>
      <c r="G550" s="53"/>
      <c r="H550" s="53"/>
      <c r="I550" s="53"/>
      <c r="J550" s="53"/>
      <c r="S550" s="57"/>
    </row>
    <row r="551" spans="4:19" ht="15.75" customHeight="1">
      <c r="D551" s="53"/>
      <c r="E551" s="53"/>
      <c r="F551" s="53"/>
      <c r="G551" s="53"/>
      <c r="H551" s="53"/>
      <c r="I551" s="53"/>
      <c r="J551" s="53"/>
      <c r="S551" s="57"/>
    </row>
    <row r="552" spans="4:19" ht="15.75" customHeight="1">
      <c r="D552" s="53"/>
      <c r="E552" s="53"/>
      <c r="F552" s="53"/>
      <c r="G552" s="53"/>
      <c r="H552" s="53"/>
      <c r="I552" s="53"/>
      <c r="J552" s="53"/>
      <c r="S552" s="57"/>
    </row>
    <row r="553" spans="4:19" ht="15.75" customHeight="1">
      <c r="D553" s="53"/>
      <c r="E553" s="53"/>
      <c r="F553" s="53"/>
      <c r="G553" s="53"/>
      <c r="H553" s="53"/>
      <c r="I553" s="53"/>
      <c r="J553" s="53"/>
      <c r="S553" s="57"/>
    </row>
    <row r="554" spans="4:19" ht="15.75" customHeight="1">
      <c r="D554" s="53"/>
      <c r="E554" s="53"/>
      <c r="F554" s="53"/>
      <c r="G554" s="53"/>
      <c r="H554" s="53"/>
      <c r="I554" s="53"/>
      <c r="J554" s="53"/>
      <c r="S554" s="57"/>
    </row>
    <row r="555" spans="4:19" ht="15.75" customHeight="1">
      <c r="D555" s="53"/>
      <c r="E555" s="53"/>
      <c r="F555" s="53"/>
      <c r="G555" s="53"/>
      <c r="H555" s="53"/>
      <c r="I555" s="53"/>
      <c r="J555" s="53"/>
      <c r="S555" s="57"/>
    </row>
    <row r="556" spans="4:19" ht="15.75" customHeight="1">
      <c r="D556" s="53"/>
      <c r="E556" s="53"/>
      <c r="F556" s="53"/>
      <c r="G556" s="53"/>
      <c r="H556" s="53"/>
      <c r="I556" s="53"/>
      <c r="J556" s="53"/>
      <c r="S556" s="57"/>
    </row>
    <row r="557" spans="4:19" ht="15.75" customHeight="1">
      <c r="D557" s="53"/>
      <c r="E557" s="53"/>
      <c r="F557" s="53"/>
      <c r="G557" s="53"/>
      <c r="H557" s="53"/>
      <c r="I557" s="53"/>
      <c r="J557" s="53"/>
      <c r="S557" s="57"/>
    </row>
    <row r="558" spans="4:19" ht="15.75" customHeight="1">
      <c r="D558" s="53"/>
      <c r="E558" s="53"/>
      <c r="F558" s="53"/>
      <c r="G558" s="53"/>
      <c r="H558" s="53"/>
      <c r="I558" s="53"/>
      <c r="J558" s="53"/>
      <c r="S558" s="57"/>
    </row>
    <row r="559" spans="4:19" ht="15.75" customHeight="1">
      <c r="D559" s="53"/>
      <c r="E559" s="53"/>
      <c r="F559" s="53"/>
      <c r="G559" s="53"/>
      <c r="H559" s="53"/>
      <c r="I559" s="53"/>
      <c r="J559" s="53"/>
      <c r="S559" s="57"/>
    </row>
    <row r="560" spans="4:19" ht="15.75" customHeight="1">
      <c r="D560" s="53"/>
      <c r="E560" s="53"/>
      <c r="F560" s="53"/>
      <c r="G560" s="53"/>
      <c r="H560" s="53"/>
      <c r="I560" s="53"/>
      <c r="J560" s="53"/>
      <c r="S560" s="57"/>
    </row>
    <row r="561" spans="4:19" ht="15.75" customHeight="1">
      <c r="D561" s="53"/>
      <c r="E561" s="53"/>
      <c r="F561" s="53"/>
      <c r="G561" s="53"/>
      <c r="H561" s="53"/>
      <c r="I561" s="53"/>
      <c r="J561" s="53"/>
      <c r="S561" s="57"/>
    </row>
    <row r="562" spans="4:19" ht="15.75" customHeight="1">
      <c r="D562" s="53"/>
      <c r="E562" s="53"/>
      <c r="F562" s="53"/>
      <c r="G562" s="53"/>
      <c r="H562" s="53"/>
      <c r="I562" s="53"/>
      <c r="J562" s="53"/>
      <c r="S562" s="57"/>
    </row>
    <row r="563" spans="4:19" ht="15.75" customHeight="1">
      <c r="D563" s="53"/>
      <c r="E563" s="53"/>
      <c r="F563" s="53"/>
      <c r="G563" s="53"/>
      <c r="H563" s="53"/>
      <c r="I563" s="53"/>
      <c r="J563" s="53"/>
      <c r="S563" s="57"/>
    </row>
    <row r="564" spans="4:19" ht="15.75" customHeight="1">
      <c r="D564" s="53"/>
      <c r="E564" s="53"/>
      <c r="F564" s="53"/>
      <c r="G564" s="53"/>
      <c r="H564" s="53"/>
      <c r="I564" s="53"/>
      <c r="J564" s="53"/>
      <c r="S564" s="57"/>
    </row>
    <row r="565" spans="4:19" ht="15.75" customHeight="1">
      <c r="D565" s="53"/>
      <c r="E565" s="53"/>
      <c r="F565" s="53"/>
      <c r="G565" s="53"/>
      <c r="H565" s="53"/>
      <c r="I565" s="53"/>
      <c r="J565" s="53"/>
      <c r="S565" s="57"/>
    </row>
    <row r="566" spans="4:19" ht="15.75" customHeight="1">
      <c r="D566" s="53"/>
      <c r="E566" s="53"/>
      <c r="F566" s="53"/>
      <c r="G566" s="53"/>
      <c r="H566" s="53"/>
      <c r="I566" s="53"/>
      <c r="J566" s="53"/>
      <c r="S566" s="57"/>
    </row>
    <row r="567" spans="4:19" ht="15.75" customHeight="1">
      <c r="D567" s="53"/>
      <c r="E567" s="53"/>
      <c r="F567" s="53"/>
      <c r="G567" s="53"/>
      <c r="H567" s="53"/>
      <c r="I567" s="53"/>
      <c r="J567" s="53"/>
      <c r="S567" s="57"/>
    </row>
    <row r="568" spans="4:19" ht="15.75" customHeight="1">
      <c r="D568" s="53"/>
      <c r="E568" s="53"/>
      <c r="F568" s="53"/>
      <c r="G568" s="53"/>
      <c r="H568" s="53"/>
      <c r="I568" s="53"/>
      <c r="J568" s="53"/>
      <c r="S568" s="57"/>
    </row>
    <row r="569" spans="4:19" ht="15.75" customHeight="1">
      <c r="D569" s="53"/>
      <c r="E569" s="53"/>
      <c r="F569" s="53"/>
      <c r="G569" s="53"/>
      <c r="H569" s="53"/>
      <c r="I569" s="53"/>
      <c r="J569" s="53"/>
      <c r="S569" s="57"/>
    </row>
    <row r="570" spans="4:19" ht="15.75" customHeight="1">
      <c r="D570" s="53"/>
      <c r="E570" s="53"/>
      <c r="F570" s="53"/>
      <c r="G570" s="53"/>
      <c r="H570" s="53"/>
      <c r="I570" s="53"/>
      <c r="J570" s="53"/>
      <c r="S570" s="57"/>
    </row>
    <row r="571" spans="4:19" ht="15.75" customHeight="1">
      <c r="D571" s="53"/>
      <c r="E571" s="53"/>
      <c r="F571" s="53"/>
      <c r="G571" s="53"/>
      <c r="H571" s="53"/>
      <c r="I571" s="53"/>
      <c r="J571" s="53"/>
      <c r="S571" s="57"/>
    </row>
    <row r="572" spans="4:19" ht="15.75" customHeight="1">
      <c r="D572" s="53"/>
      <c r="E572" s="53"/>
      <c r="F572" s="53"/>
      <c r="G572" s="53"/>
      <c r="H572" s="53"/>
      <c r="I572" s="53"/>
      <c r="J572" s="53"/>
      <c r="S572" s="57"/>
    </row>
    <row r="573" spans="4:19" ht="15.75" customHeight="1">
      <c r="D573" s="53"/>
      <c r="E573" s="53"/>
      <c r="F573" s="53"/>
      <c r="G573" s="53"/>
      <c r="H573" s="53"/>
      <c r="I573" s="53"/>
      <c r="J573" s="53"/>
      <c r="S573" s="57"/>
    </row>
    <row r="574" spans="4:19" ht="15.75" customHeight="1">
      <c r="D574" s="53"/>
      <c r="E574" s="53"/>
      <c r="F574" s="53"/>
      <c r="G574" s="53"/>
      <c r="H574" s="53"/>
      <c r="I574" s="53"/>
      <c r="J574" s="53"/>
      <c r="S574" s="57"/>
    </row>
    <row r="575" spans="4:19" ht="15.75" customHeight="1">
      <c r="D575" s="53"/>
      <c r="E575" s="53"/>
      <c r="F575" s="53"/>
      <c r="G575" s="53"/>
      <c r="H575" s="53"/>
      <c r="I575" s="53"/>
      <c r="J575" s="53"/>
      <c r="S575" s="57"/>
    </row>
    <row r="576" spans="4:19" ht="15.75" customHeight="1">
      <c r="D576" s="53"/>
      <c r="E576" s="53"/>
      <c r="F576" s="53"/>
      <c r="G576" s="53"/>
      <c r="H576" s="53"/>
      <c r="I576" s="53"/>
      <c r="J576" s="53"/>
      <c r="S576" s="57"/>
    </row>
    <row r="577" spans="4:19" ht="15.75" customHeight="1">
      <c r="D577" s="53"/>
      <c r="E577" s="53"/>
      <c r="F577" s="53"/>
      <c r="G577" s="53"/>
      <c r="H577" s="53"/>
      <c r="I577" s="53"/>
      <c r="J577" s="53"/>
      <c r="S577" s="57"/>
    </row>
    <row r="578" spans="4:19" ht="15.75" customHeight="1">
      <c r="D578" s="53"/>
      <c r="E578" s="53"/>
      <c r="F578" s="53"/>
      <c r="G578" s="53"/>
      <c r="H578" s="53"/>
      <c r="I578" s="53"/>
      <c r="J578" s="53"/>
      <c r="S578" s="57"/>
    </row>
    <row r="579" spans="4:19" ht="15.75" customHeight="1">
      <c r="D579" s="53"/>
      <c r="E579" s="53"/>
      <c r="F579" s="53"/>
      <c r="G579" s="53"/>
      <c r="H579" s="53"/>
      <c r="I579" s="53"/>
      <c r="J579" s="53"/>
      <c r="S579" s="57"/>
    </row>
    <row r="580" spans="4:19" ht="15.75" customHeight="1">
      <c r="D580" s="53"/>
      <c r="E580" s="53"/>
      <c r="F580" s="53"/>
      <c r="G580" s="53"/>
      <c r="H580" s="53"/>
      <c r="I580" s="53"/>
      <c r="J580" s="53"/>
      <c r="S580" s="57"/>
    </row>
    <row r="581" spans="4:19" ht="15.75" customHeight="1">
      <c r="D581" s="53"/>
      <c r="E581" s="53"/>
      <c r="F581" s="53"/>
      <c r="G581" s="53"/>
      <c r="H581" s="53"/>
      <c r="I581" s="53"/>
      <c r="J581" s="53"/>
      <c r="S581" s="57"/>
    </row>
    <row r="582" spans="4:19" ht="15.75" customHeight="1">
      <c r="D582" s="53"/>
      <c r="E582" s="53"/>
      <c r="F582" s="53"/>
      <c r="G582" s="53"/>
      <c r="H582" s="53"/>
      <c r="I582" s="53"/>
      <c r="J582" s="53"/>
      <c r="S582" s="57"/>
    </row>
    <row r="583" spans="4:19" ht="15.75" customHeight="1">
      <c r="D583" s="53"/>
      <c r="E583" s="53"/>
      <c r="F583" s="53"/>
      <c r="G583" s="53"/>
      <c r="H583" s="53"/>
      <c r="I583" s="53"/>
      <c r="J583" s="53"/>
      <c r="S583" s="57"/>
    </row>
    <row r="584" spans="4:19" ht="15.75" customHeight="1">
      <c r="D584" s="53"/>
      <c r="E584" s="53"/>
      <c r="F584" s="53"/>
      <c r="G584" s="53"/>
      <c r="H584" s="53"/>
      <c r="I584" s="53"/>
      <c r="J584" s="53"/>
      <c r="S584" s="57"/>
    </row>
    <row r="585" spans="4:19" ht="15.75" customHeight="1">
      <c r="D585" s="53"/>
      <c r="E585" s="53"/>
      <c r="F585" s="53"/>
      <c r="G585" s="53"/>
      <c r="H585" s="53"/>
      <c r="I585" s="53"/>
      <c r="J585" s="53"/>
      <c r="S585" s="57"/>
    </row>
    <row r="586" spans="4:19" ht="15.75" customHeight="1">
      <c r="D586" s="53"/>
      <c r="E586" s="53"/>
      <c r="F586" s="53"/>
      <c r="G586" s="53"/>
      <c r="H586" s="53"/>
      <c r="I586" s="53"/>
      <c r="J586" s="53"/>
      <c r="S586" s="57"/>
    </row>
    <row r="587" spans="4:19" ht="15.75" customHeight="1">
      <c r="D587" s="53"/>
      <c r="E587" s="53"/>
      <c r="F587" s="53"/>
      <c r="G587" s="53"/>
      <c r="H587" s="53"/>
      <c r="I587" s="53"/>
      <c r="J587" s="53"/>
      <c r="S587" s="57"/>
    </row>
    <row r="588" spans="4:19" ht="15.75" customHeight="1">
      <c r="D588" s="53"/>
      <c r="E588" s="53"/>
      <c r="F588" s="53"/>
      <c r="G588" s="53"/>
      <c r="H588" s="53"/>
      <c r="I588" s="53"/>
      <c r="J588" s="53"/>
      <c r="S588" s="57"/>
    </row>
    <row r="589" spans="4:19" ht="15.75" customHeight="1">
      <c r="D589" s="53"/>
      <c r="E589" s="53"/>
      <c r="F589" s="53"/>
      <c r="G589" s="53"/>
      <c r="H589" s="53"/>
      <c r="I589" s="53"/>
      <c r="J589" s="53"/>
      <c r="S589" s="57"/>
    </row>
    <row r="590" spans="4:19" ht="15.75" customHeight="1">
      <c r="D590" s="53"/>
      <c r="E590" s="53"/>
      <c r="F590" s="53"/>
      <c r="G590" s="53"/>
      <c r="H590" s="53"/>
      <c r="I590" s="53"/>
      <c r="J590" s="53"/>
      <c r="S590" s="57"/>
    </row>
    <row r="591" spans="4:19" ht="15.75" customHeight="1">
      <c r="D591" s="53"/>
      <c r="E591" s="53"/>
      <c r="F591" s="53"/>
      <c r="G591" s="53"/>
      <c r="H591" s="53"/>
      <c r="I591" s="53"/>
      <c r="J591" s="53"/>
      <c r="S591" s="57"/>
    </row>
    <row r="592" spans="4:19" ht="15.75" customHeight="1">
      <c r="D592" s="53"/>
      <c r="E592" s="53"/>
      <c r="F592" s="53"/>
      <c r="G592" s="53"/>
      <c r="H592" s="53"/>
      <c r="I592" s="53"/>
      <c r="J592" s="53"/>
      <c r="S592" s="57"/>
    </row>
    <row r="593" spans="4:19" ht="15.75" customHeight="1">
      <c r="D593" s="53"/>
      <c r="E593" s="53"/>
      <c r="F593" s="53"/>
      <c r="G593" s="53"/>
      <c r="H593" s="53"/>
      <c r="I593" s="53"/>
      <c r="J593" s="53"/>
      <c r="S593" s="57"/>
    </row>
    <row r="594" spans="4:19" ht="15.75" customHeight="1">
      <c r="D594" s="53"/>
      <c r="E594" s="53"/>
      <c r="F594" s="53"/>
      <c r="G594" s="53"/>
      <c r="H594" s="53"/>
      <c r="I594" s="53"/>
      <c r="J594" s="53"/>
      <c r="S594" s="57"/>
    </row>
    <row r="595" spans="4:19" ht="15.75" customHeight="1">
      <c r="D595" s="53"/>
      <c r="E595" s="53"/>
      <c r="F595" s="53"/>
      <c r="G595" s="53"/>
      <c r="H595" s="53"/>
      <c r="I595" s="53"/>
      <c r="J595" s="53"/>
      <c r="S595" s="57"/>
    </row>
    <row r="596" spans="4:19" ht="15.75" customHeight="1">
      <c r="D596" s="53"/>
      <c r="E596" s="53"/>
      <c r="F596" s="53"/>
      <c r="G596" s="53"/>
      <c r="H596" s="53"/>
      <c r="I596" s="53"/>
      <c r="J596" s="53"/>
      <c r="S596" s="57"/>
    </row>
    <row r="597" spans="4:19" ht="15.75" customHeight="1">
      <c r="D597" s="53"/>
      <c r="E597" s="53"/>
      <c r="F597" s="53"/>
      <c r="G597" s="53"/>
      <c r="H597" s="53"/>
      <c r="I597" s="53"/>
      <c r="J597" s="53"/>
      <c r="S597" s="57"/>
    </row>
    <row r="598" spans="4:19" ht="15.75" customHeight="1">
      <c r="D598" s="53"/>
      <c r="E598" s="53"/>
      <c r="F598" s="53"/>
      <c r="G598" s="53"/>
      <c r="H598" s="53"/>
      <c r="I598" s="53"/>
      <c r="J598" s="53"/>
      <c r="S598" s="57"/>
    </row>
    <row r="599" spans="4:19" ht="15.75" customHeight="1">
      <c r="D599" s="53"/>
      <c r="E599" s="53"/>
      <c r="F599" s="53"/>
      <c r="G599" s="53"/>
      <c r="H599" s="53"/>
      <c r="I599" s="53"/>
      <c r="J599" s="53"/>
      <c r="S599" s="57"/>
    </row>
    <row r="600" spans="4:19" ht="15.75" customHeight="1">
      <c r="D600" s="53"/>
      <c r="E600" s="53"/>
      <c r="F600" s="53"/>
      <c r="G600" s="53"/>
      <c r="H600" s="53"/>
      <c r="I600" s="53"/>
      <c r="J600" s="53"/>
      <c r="S600" s="57"/>
    </row>
    <row r="601" spans="4:19" ht="15.75" customHeight="1">
      <c r="D601" s="53"/>
      <c r="E601" s="53"/>
      <c r="F601" s="53"/>
      <c r="G601" s="53"/>
      <c r="H601" s="53"/>
      <c r="I601" s="53"/>
      <c r="J601" s="53"/>
      <c r="S601" s="57"/>
    </row>
    <row r="602" spans="4:19" ht="15.75" customHeight="1">
      <c r="D602" s="53"/>
      <c r="E602" s="53"/>
      <c r="F602" s="53"/>
      <c r="G602" s="53"/>
      <c r="H602" s="53"/>
      <c r="I602" s="53"/>
      <c r="J602" s="53"/>
      <c r="S602" s="57"/>
    </row>
    <row r="603" spans="4:19" ht="15.75" customHeight="1">
      <c r="D603" s="53"/>
      <c r="E603" s="53"/>
      <c r="F603" s="53"/>
      <c r="G603" s="53"/>
      <c r="H603" s="53"/>
      <c r="I603" s="53"/>
      <c r="J603" s="53"/>
      <c r="S603" s="57"/>
    </row>
    <row r="604" spans="4:19" ht="15.75" customHeight="1">
      <c r="D604" s="53"/>
      <c r="E604" s="53"/>
      <c r="F604" s="53"/>
      <c r="G604" s="53"/>
      <c r="H604" s="53"/>
      <c r="I604" s="53"/>
      <c r="J604" s="53"/>
      <c r="S604" s="57"/>
    </row>
    <row r="605" spans="4:19" ht="15.75" customHeight="1">
      <c r="D605" s="53"/>
      <c r="E605" s="53"/>
      <c r="F605" s="53"/>
      <c r="G605" s="53"/>
      <c r="H605" s="53"/>
      <c r="I605" s="53"/>
      <c r="J605" s="53"/>
      <c r="S605" s="57"/>
    </row>
    <row r="606" spans="4:19" ht="15.75" customHeight="1">
      <c r="D606" s="53"/>
      <c r="E606" s="53"/>
      <c r="F606" s="53"/>
      <c r="G606" s="53"/>
      <c r="H606" s="53"/>
      <c r="I606" s="53"/>
      <c r="J606" s="53"/>
      <c r="S606" s="57"/>
    </row>
    <row r="607" spans="4:19" ht="15.75" customHeight="1">
      <c r="D607" s="53"/>
      <c r="E607" s="53"/>
      <c r="F607" s="53"/>
      <c r="G607" s="53"/>
      <c r="H607" s="53"/>
      <c r="I607" s="53"/>
      <c r="J607" s="53"/>
      <c r="S607" s="57"/>
    </row>
    <row r="608" spans="4:19" ht="15.75" customHeight="1">
      <c r="D608" s="53"/>
      <c r="E608" s="53"/>
      <c r="F608" s="53"/>
      <c r="G608" s="53"/>
      <c r="H608" s="53"/>
      <c r="I608" s="53"/>
      <c r="J608" s="53"/>
      <c r="S608" s="57"/>
    </row>
    <row r="609" spans="4:19" ht="15.75" customHeight="1">
      <c r="D609" s="53"/>
      <c r="E609" s="53"/>
      <c r="F609" s="53"/>
      <c r="G609" s="53"/>
      <c r="H609" s="53"/>
      <c r="I609" s="53"/>
      <c r="J609" s="53"/>
      <c r="S609" s="57"/>
    </row>
    <row r="610" spans="4:19" ht="15.75" customHeight="1">
      <c r="D610" s="53"/>
      <c r="E610" s="53"/>
      <c r="F610" s="53"/>
      <c r="G610" s="53"/>
      <c r="H610" s="53"/>
      <c r="I610" s="53"/>
      <c r="J610" s="53"/>
      <c r="S610" s="57"/>
    </row>
    <row r="611" spans="4:19" ht="15.75" customHeight="1">
      <c r="D611" s="53"/>
      <c r="E611" s="53"/>
      <c r="F611" s="53"/>
      <c r="G611" s="53"/>
      <c r="H611" s="53"/>
      <c r="I611" s="53"/>
      <c r="J611" s="53"/>
      <c r="S611" s="57"/>
    </row>
    <row r="612" spans="4:19" ht="15.75" customHeight="1">
      <c r="D612" s="53"/>
      <c r="E612" s="53"/>
      <c r="F612" s="53"/>
      <c r="G612" s="53"/>
      <c r="H612" s="53"/>
      <c r="I612" s="53"/>
      <c r="J612" s="53"/>
      <c r="S612" s="57"/>
    </row>
    <row r="613" spans="4:19" ht="15.75" customHeight="1">
      <c r="D613" s="53"/>
      <c r="E613" s="53"/>
      <c r="F613" s="53"/>
      <c r="G613" s="53"/>
      <c r="H613" s="53"/>
      <c r="I613" s="53"/>
      <c r="J613" s="53"/>
      <c r="S613" s="57"/>
    </row>
    <row r="614" spans="4:19" ht="15.75" customHeight="1">
      <c r="D614" s="53"/>
      <c r="E614" s="53"/>
      <c r="F614" s="53"/>
      <c r="G614" s="53"/>
      <c r="H614" s="53"/>
      <c r="I614" s="53"/>
      <c r="J614" s="53"/>
      <c r="S614" s="57"/>
    </row>
    <row r="615" spans="4:19" ht="15.75" customHeight="1">
      <c r="D615" s="53"/>
      <c r="E615" s="53"/>
      <c r="F615" s="53"/>
      <c r="G615" s="53"/>
      <c r="H615" s="53"/>
      <c r="I615" s="53"/>
      <c r="J615" s="53"/>
      <c r="S615" s="57"/>
    </row>
    <row r="616" spans="4:19" ht="15.75" customHeight="1">
      <c r="D616" s="53"/>
      <c r="E616" s="53"/>
      <c r="F616" s="53"/>
      <c r="G616" s="53"/>
      <c r="H616" s="53"/>
      <c r="I616" s="53"/>
      <c r="J616" s="53"/>
      <c r="S616" s="57"/>
    </row>
    <row r="617" spans="4:19" ht="15.75" customHeight="1">
      <c r="D617" s="53"/>
      <c r="E617" s="53"/>
      <c r="F617" s="53"/>
      <c r="G617" s="53"/>
      <c r="H617" s="53"/>
      <c r="I617" s="53"/>
      <c r="J617" s="53"/>
      <c r="S617" s="57"/>
    </row>
    <row r="618" spans="4:19" ht="15.75" customHeight="1">
      <c r="D618" s="53"/>
      <c r="E618" s="53"/>
      <c r="F618" s="53"/>
      <c r="G618" s="53"/>
      <c r="H618" s="53"/>
      <c r="I618" s="53"/>
      <c r="J618" s="53"/>
      <c r="S618" s="57"/>
    </row>
    <row r="619" spans="4:19" ht="15.75" customHeight="1">
      <c r="D619" s="53"/>
      <c r="E619" s="53"/>
      <c r="F619" s="53"/>
      <c r="G619" s="53"/>
      <c r="H619" s="53"/>
      <c r="I619" s="53"/>
      <c r="J619" s="53"/>
      <c r="S619" s="57"/>
    </row>
    <row r="620" spans="4:19" ht="15.75" customHeight="1">
      <c r="D620" s="53"/>
      <c r="E620" s="53"/>
      <c r="F620" s="53"/>
      <c r="G620" s="53"/>
      <c r="H620" s="53"/>
      <c r="I620" s="53"/>
      <c r="J620" s="53"/>
      <c r="S620" s="57"/>
    </row>
    <row r="621" spans="4:19" ht="15.75" customHeight="1">
      <c r="D621" s="53"/>
      <c r="E621" s="53"/>
      <c r="F621" s="53"/>
      <c r="G621" s="53"/>
      <c r="H621" s="53"/>
      <c r="I621" s="53"/>
      <c r="J621" s="53"/>
      <c r="S621" s="57"/>
    </row>
    <row r="622" spans="4:19" ht="15.75" customHeight="1">
      <c r="D622" s="53"/>
      <c r="E622" s="53"/>
      <c r="F622" s="53"/>
      <c r="G622" s="53"/>
      <c r="H622" s="53"/>
      <c r="I622" s="53"/>
      <c r="J622" s="53"/>
      <c r="S622" s="57"/>
    </row>
    <row r="623" spans="4:19" ht="15.75" customHeight="1">
      <c r="D623" s="53"/>
      <c r="E623" s="53"/>
      <c r="F623" s="53"/>
      <c r="G623" s="53"/>
      <c r="H623" s="53"/>
      <c r="I623" s="53"/>
      <c r="J623" s="53"/>
      <c r="S623" s="57"/>
    </row>
    <row r="624" spans="4:19" ht="15.75" customHeight="1">
      <c r="D624" s="53"/>
      <c r="E624" s="53"/>
      <c r="F624" s="53"/>
      <c r="G624" s="53"/>
      <c r="H624" s="53"/>
      <c r="I624" s="53"/>
      <c r="J624" s="53"/>
      <c r="S624" s="57"/>
    </row>
    <row r="625" spans="4:19" ht="15.75" customHeight="1">
      <c r="D625" s="53"/>
      <c r="E625" s="53"/>
      <c r="F625" s="53"/>
      <c r="G625" s="53"/>
      <c r="H625" s="53"/>
      <c r="I625" s="53"/>
      <c r="J625" s="53"/>
      <c r="S625" s="57"/>
    </row>
    <row r="626" spans="4:19" ht="15.75" customHeight="1">
      <c r="D626" s="53"/>
      <c r="E626" s="53"/>
      <c r="F626" s="53"/>
      <c r="G626" s="53"/>
      <c r="H626" s="53"/>
      <c r="I626" s="53"/>
      <c r="J626" s="53"/>
      <c r="S626" s="57"/>
    </row>
    <row r="627" spans="4:19" ht="15.75" customHeight="1">
      <c r="D627" s="53"/>
      <c r="E627" s="53"/>
      <c r="F627" s="53"/>
      <c r="G627" s="53"/>
      <c r="H627" s="53"/>
      <c r="I627" s="53"/>
      <c r="J627" s="53"/>
      <c r="S627" s="57"/>
    </row>
    <row r="628" spans="4:19" ht="15.75" customHeight="1">
      <c r="D628" s="53"/>
      <c r="E628" s="53"/>
      <c r="F628" s="53"/>
      <c r="G628" s="53"/>
      <c r="H628" s="53"/>
      <c r="I628" s="53"/>
      <c r="J628" s="53"/>
      <c r="S628" s="57"/>
    </row>
    <row r="629" spans="4:19" ht="15.75" customHeight="1">
      <c r="D629" s="53"/>
      <c r="E629" s="53"/>
      <c r="F629" s="53"/>
      <c r="G629" s="53"/>
      <c r="H629" s="53"/>
      <c r="I629" s="53"/>
      <c r="J629" s="53"/>
      <c r="S629" s="57"/>
    </row>
    <row r="630" spans="4:19" ht="15.75" customHeight="1">
      <c r="D630" s="53"/>
      <c r="E630" s="53"/>
      <c r="F630" s="53"/>
      <c r="G630" s="53"/>
      <c r="H630" s="53"/>
      <c r="I630" s="53"/>
      <c r="J630" s="53"/>
      <c r="S630" s="57"/>
    </row>
    <row r="631" spans="4:19" ht="15.75" customHeight="1">
      <c r="D631" s="53"/>
      <c r="E631" s="53"/>
      <c r="F631" s="53"/>
      <c r="G631" s="53"/>
      <c r="H631" s="53"/>
      <c r="I631" s="53"/>
      <c r="J631" s="53"/>
      <c r="S631" s="57"/>
    </row>
    <row r="632" spans="4:19" ht="15.75" customHeight="1">
      <c r="D632" s="53"/>
      <c r="E632" s="53"/>
      <c r="F632" s="53"/>
      <c r="G632" s="53"/>
      <c r="H632" s="53"/>
      <c r="I632" s="53"/>
      <c r="J632" s="53"/>
      <c r="S632" s="57"/>
    </row>
    <row r="633" spans="4:19" ht="15.75" customHeight="1">
      <c r="D633" s="53"/>
      <c r="E633" s="53"/>
      <c r="F633" s="53"/>
      <c r="G633" s="53"/>
      <c r="H633" s="53"/>
      <c r="I633" s="53"/>
      <c r="J633" s="53"/>
      <c r="S633" s="57"/>
    </row>
    <row r="634" spans="4:19" ht="15.75" customHeight="1">
      <c r="D634" s="53"/>
      <c r="E634" s="53"/>
      <c r="F634" s="53"/>
      <c r="G634" s="53"/>
      <c r="H634" s="53"/>
      <c r="I634" s="53"/>
      <c r="J634" s="53"/>
      <c r="S634" s="57"/>
    </row>
    <row r="635" spans="4:19" ht="15.75" customHeight="1">
      <c r="D635" s="53"/>
      <c r="E635" s="53"/>
      <c r="F635" s="53"/>
      <c r="G635" s="53"/>
      <c r="H635" s="53"/>
      <c r="I635" s="53"/>
      <c r="J635" s="53"/>
      <c r="S635" s="57"/>
    </row>
    <row r="636" spans="4:19" ht="15.75" customHeight="1">
      <c r="D636" s="53"/>
      <c r="E636" s="53"/>
      <c r="F636" s="53"/>
      <c r="G636" s="53"/>
      <c r="H636" s="53"/>
      <c r="I636" s="53"/>
      <c r="J636" s="53"/>
      <c r="S636" s="57"/>
    </row>
    <row r="637" spans="4:19" ht="15.75" customHeight="1">
      <c r="D637" s="53"/>
      <c r="E637" s="53"/>
      <c r="F637" s="53"/>
      <c r="G637" s="53"/>
      <c r="H637" s="53"/>
      <c r="I637" s="53"/>
      <c r="J637" s="53"/>
      <c r="S637" s="57"/>
    </row>
    <row r="638" spans="4:19" ht="15.75" customHeight="1">
      <c r="D638" s="53"/>
      <c r="E638" s="53"/>
      <c r="F638" s="53"/>
      <c r="G638" s="53"/>
      <c r="H638" s="53"/>
      <c r="I638" s="53"/>
      <c r="J638" s="53"/>
      <c r="S638" s="57"/>
    </row>
    <row r="639" spans="4:19" ht="15.75" customHeight="1">
      <c r="D639" s="53"/>
      <c r="E639" s="53"/>
      <c r="F639" s="53"/>
      <c r="G639" s="53"/>
      <c r="H639" s="53"/>
      <c r="I639" s="53"/>
      <c r="J639" s="53"/>
      <c r="S639" s="57"/>
    </row>
    <row r="640" spans="4:19" ht="15.75" customHeight="1">
      <c r="D640" s="53"/>
      <c r="E640" s="53"/>
      <c r="F640" s="53"/>
      <c r="G640" s="53"/>
      <c r="H640" s="53"/>
      <c r="I640" s="53"/>
      <c r="J640" s="53"/>
      <c r="S640" s="57"/>
    </row>
    <row r="641" spans="4:19" ht="15.75" customHeight="1">
      <c r="D641" s="53"/>
      <c r="E641" s="53"/>
      <c r="F641" s="53"/>
      <c r="G641" s="53"/>
      <c r="H641" s="53"/>
      <c r="I641" s="53"/>
      <c r="J641" s="53"/>
      <c r="S641" s="57"/>
    </row>
    <row r="642" spans="4:19" ht="15.75" customHeight="1">
      <c r="D642" s="53"/>
      <c r="E642" s="53"/>
      <c r="F642" s="53"/>
      <c r="G642" s="53"/>
      <c r="H642" s="53"/>
      <c r="I642" s="53"/>
      <c r="J642" s="53"/>
      <c r="S642" s="57"/>
    </row>
    <row r="643" spans="4:19" ht="15.75" customHeight="1">
      <c r="D643" s="53"/>
      <c r="E643" s="53"/>
      <c r="F643" s="53"/>
      <c r="G643" s="53"/>
      <c r="H643" s="53"/>
      <c r="I643" s="53"/>
      <c r="J643" s="53"/>
      <c r="S643" s="57"/>
    </row>
    <row r="644" spans="4:19" ht="15.75" customHeight="1">
      <c r="D644" s="53"/>
      <c r="E644" s="53"/>
      <c r="F644" s="53"/>
      <c r="G644" s="53"/>
      <c r="H644" s="53"/>
      <c r="I644" s="53"/>
      <c r="J644" s="53"/>
      <c r="S644" s="57"/>
    </row>
    <row r="645" spans="4:19" ht="15.75" customHeight="1">
      <c r="D645" s="53"/>
      <c r="E645" s="53"/>
      <c r="F645" s="53"/>
      <c r="G645" s="53"/>
      <c r="H645" s="53"/>
      <c r="I645" s="53"/>
      <c r="J645" s="53"/>
      <c r="S645" s="57"/>
    </row>
    <row r="646" spans="4:19" ht="15.75" customHeight="1">
      <c r="D646" s="53"/>
      <c r="E646" s="53"/>
      <c r="F646" s="53"/>
      <c r="G646" s="53"/>
      <c r="H646" s="53"/>
      <c r="I646" s="53"/>
      <c r="J646" s="53"/>
      <c r="S646" s="57"/>
    </row>
    <row r="647" spans="4:19" ht="15.75" customHeight="1">
      <c r="D647" s="53"/>
      <c r="E647" s="53"/>
      <c r="F647" s="53"/>
      <c r="G647" s="53"/>
      <c r="H647" s="53"/>
      <c r="I647" s="53"/>
      <c r="J647" s="53"/>
      <c r="S647" s="57"/>
    </row>
    <row r="648" spans="4:19" ht="15.75" customHeight="1">
      <c r="D648" s="53"/>
      <c r="E648" s="53"/>
      <c r="F648" s="53"/>
      <c r="G648" s="53"/>
      <c r="H648" s="53"/>
      <c r="I648" s="53"/>
      <c r="J648" s="53"/>
      <c r="S648" s="57"/>
    </row>
    <row r="649" spans="4:19" ht="15.75" customHeight="1">
      <c r="D649" s="53"/>
      <c r="E649" s="53"/>
      <c r="F649" s="53"/>
      <c r="G649" s="53"/>
      <c r="H649" s="53"/>
      <c r="I649" s="53"/>
      <c r="J649" s="53"/>
      <c r="S649" s="57"/>
    </row>
    <row r="650" spans="4:19" ht="15.75" customHeight="1">
      <c r="D650" s="53"/>
      <c r="E650" s="53"/>
      <c r="F650" s="53"/>
      <c r="G650" s="53"/>
      <c r="H650" s="53"/>
      <c r="I650" s="53"/>
      <c r="J650" s="53"/>
      <c r="S650" s="57"/>
    </row>
    <row r="651" spans="4:19" ht="15.75" customHeight="1">
      <c r="D651" s="53"/>
      <c r="E651" s="53"/>
      <c r="F651" s="53"/>
      <c r="G651" s="53"/>
      <c r="H651" s="53"/>
      <c r="I651" s="53"/>
      <c r="J651" s="53"/>
      <c r="S651" s="57"/>
    </row>
    <row r="652" spans="4:19" ht="15.75" customHeight="1">
      <c r="D652" s="53"/>
      <c r="E652" s="53"/>
      <c r="F652" s="53"/>
      <c r="G652" s="53"/>
      <c r="H652" s="53"/>
      <c r="I652" s="53"/>
      <c r="J652" s="53"/>
      <c r="S652" s="57"/>
    </row>
    <row r="653" spans="4:19" ht="15.75" customHeight="1">
      <c r="D653" s="53"/>
      <c r="E653" s="53"/>
      <c r="F653" s="53"/>
      <c r="G653" s="53"/>
      <c r="H653" s="53"/>
      <c r="I653" s="53"/>
      <c r="J653" s="53"/>
      <c r="S653" s="57"/>
    </row>
    <row r="654" spans="4:19" ht="15.75" customHeight="1">
      <c r="D654" s="53"/>
      <c r="E654" s="53"/>
      <c r="F654" s="53"/>
      <c r="G654" s="53"/>
      <c r="H654" s="53"/>
      <c r="I654" s="53"/>
      <c r="J654" s="53"/>
      <c r="S654" s="57"/>
    </row>
    <row r="655" spans="4:19" ht="15.75" customHeight="1">
      <c r="D655" s="53"/>
      <c r="E655" s="53"/>
      <c r="F655" s="53"/>
      <c r="G655" s="53"/>
      <c r="H655" s="53"/>
      <c r="I655" s="53"/>
      <c r="J655" s="53"/>
      <c r="S655" s="57"/>
    </row>
    <row r="656" spans="4:19" ht="15.75" customHeight="1">
      <c r="D656" s="53"/>
      <c r="E656" s="53"/>
      <c r="F656" s="53"/>
      <c r="G656" s="53"/>
      <c r="H656" s="53"/>
      <c r="I656" s="53"/>
      <c r="J656" s="53"/>
      <c r="S656" s="57"/>
    </row>
    <row r="657" spans="4:19" ht="15.75" customHeight="1">
      <c r="D657" s="53"/>
      <c r="E657" s="53"/>
      <c r="F657" s="53"/>
      <c r="G657" s="53"/>
      <c r="H657" s="53"/>
      <c r="I657" s="53"/>
      <c r="J657" s="53"/>
      <c r="S657" s="57"/>
    </row>
    <row r="658" spans="4:19" ht="15.75" customHeight="1">
      <c r="D658" s="53"/>
      <c r="E658" s="53"/>
      <c r="F658" s="53"/>
      <c r="G658" s="53"/>
      <c r="H658" s="53"/>
      <c r="I658" s="53"/>
      <c r="J658" s="53"/>
      <c r="S658" s="57"/>
    </row>
    <row r="659" spans="4:19" ht="15.75" customHeight="1">
      <c r="D659" s="53"/>
      <c r="E659" s="53"/>
      <c r="F659" s="53"/>
      <c r="G659" s="53"/>
      <c r="H659" s="53"/>
      <c r="I659" s="53"/>
      <c r="J659" s="53"/>
      <c r="S659" s="57"/>
    </row>
    <row r="660" spans="4:19" ht="15.75" customHeight="1">
      <c r="D660" s="53"/>
      <c r="E660" s="53"/>
      <c r="F660" s="53"/>
      <c r="G660" s="53"/>
      <c r="H660" s="53"/>
      <c r="I660" s="53"/>
      <c r="J660" s="53"/>
      <c r="S660" s="57"/>
    </row>
    <row r="661" spans="4:19" ht="15.75" customHeight="1">
      <c r="D661" s="53"/>
      <c r="E661" s="53"/>
      <c r="F661" s="53"/>
      <c r="G661" s="53"/>
      <c r="H661" s="53"/>
      <c r="I661" s="53"/>
      <c r="J661" s="53"/>
      <c r="S661" s="57"/>
    </row>
    <row r="662" spans="4:19" ht="15.75" customHeight="1">
      <c r="D662" s="53"/>
      <c r="E662" s="53"/>
      <c r="F662" s="53"/>
      <c r="G662" s="53"/>
      <c r="H662" s="53"/>
      <c r="I662" s="53"/>
      <c r="J662" s="53"/>
      <c r="S662" s="57"/>
    </row>
    <row r="663" spans="4:19" ht="15.75" customHeight="1">
      <c r="D663" s="53"/>
      <c r="E663" s="53"/>
      <c r="F663" s="53"/>
      <c r="G663" s="53"/>
      <c r="H663" s="53"/>
      <c r="I663" s="53"/>
      <c r="J663" s="53"/>
      <c r="S663" s="57"/>
    </row>
    <row r="664" spans="4:19" ht="15.75" customHeight="1">
      <c r="D664" s="53"/>
      <c r="E664" s="53"/>
      <c r="F664" s="53"/>
      <c r="G664" s="53"/>
      <c r="H664" s="53"/>
      <c r="I664" s="53"/>
      <c r="J664" s="53"/>
      <c r="S664" s="57"/>
    </row>
    <row r="665" spans="4:19" ht="15.75" customHeight="1">
      <c r="D665" s="53"/>
      <c r="E665" s="53"/>
      <c r="F665" s="53"/>
      <c r="G665" s="53"/>
      <c r="H665" s="53"/>
      <c r="I665" s="53"/>
      <c r="J665" s="53"/>
      <c r="S665" s="57"/>
    </row>
    <row r="666" spans="4:19" ht="15.75" customHeight="1">
      <c r="D666" s="53"/>
      <c r="E666" s="53"/>
      <c r="F666" s="53"/>
      <c r="G666" s="53"/>
      <c r="H666" s="53"/>
      <c r="I666" s="53"/>
      <c r="J666" s="53"/>
      <c r="S666" s="57"/>
    </row>
    <row r="667" spans="4:19" ht="15.75" customHeight="1">
      <c r="D667" s="53"/>
      <c r="E667" s="53"/>
      <c r="F667" s="53"/>
      <c r="G667" s="53"/>
      <c r="H667" s="53"/>
      <c r="I667" s="53"/>
      <c r="J667" s="53"/>
      <c r="S667" s="57"/>
    </row>
    <row r="668" spans="4:19" ht="15.75" customHeight="1">
      <c r="D668" s="53"/>
      <c r="E668" s="53"/>
      <c r="F668" s="53"/>
      <c r="G668" s="53"/>
      <c r="H668" s="53"/>
      <c r="I668" s="53"/>
      <c r="J668" s="53"/>
      <c r="S668" s="57"/>
    </row>
    <row r="669" spans="4:19" ht="15.75" customHeight="1">
      <c r="D669" s="53"/>
      <c r="E669" s="53"/>
      <c r="F669" s="53"/>
      <c r="G669" s="53"/>
      <c r="H669" s="53"/>
      <c r="I669" s="53"/>
      <c r="J669" s="53"/>
      <c r="S669" s="57"/>
    </row>
    <row r="670" spans="4:19" ht="15.75" customHeight="1">
      <c r="D670" s="53"/>
      <c r="E670" s="53"/>
      <c r="F670" s="53"/>
      <c r="G670" s="53"/>
      <c r="H670" s="53"/>
      <c r="I670" s="53"/>
      <c r="J670" s="53"/>
      <c r="S670" s="57"/>
    </row>
    <row r="671" spans="4:19" ht="15.75" customHeight="1">
      <c r="D671" s="53"/>
      <c r="E671" s="53"/>
      <c r="F671" s="53"/>
      <c r="G671" s="53"/>
      <c r="H671" s="53"/>
      <c r="I671" s="53"/>
      <c r="J671" s="53"/>
      <c r="S671" s="57"/>
    </row>
    <row r="672" spans="4:19" ht="15.75" customHeight="1">
      <c r="D672" s="53"/>
      <c r="E672" s="53"/>
      <c r="F672" s="53"/>
      <c r="G672" s="53"/>
      <c r="H672" s="53"/>
      <c r="I672" s="53"/>
      <c r="J672" s="53"/>
      <c r="S672" s="57"/>
    </row>
    <row r="673" spans="4:19" ht="15.75" customHeight="1">
      <c r="D673" s="53"/>
      <c r="E673" s="53"/>
      <c r="F673" s="53"/>
      <c r="G673" s="53"/>
      <c r="H673" s="53"/>
      <c r="I673" s="53"/>
      <c r="J673" s="53"/>
      <c r="S673" s="57"/>
    </row>
    <row r="674" spans="4:19" ht="15.75" customHeight="1">
      <c r="D674" s="53"/>
      <c r="E674" s="53"/>
      <c r="F674" s="53"/>
      <c r="G674" s="53"/>
      <c r="H674" s="53"/>
      <c r="I674" s="53"/>
      <c r="J674" s="53"/>
      <c r="S674" s="57"/>
    </row>
    <row r="675" spans="4:19" ht="15.75" customHeight="1">
      <c r="D675" s="53"/>
      <c r="E675" s="53"/>
      <c r="F675" s="53"/>
      <c r="G675" s="53"/>
      <c r="H675" s="53"/>
      <c r="I675" s="53"/>
      <c r="J675" s="53"/>
      <c r="S675" s="57"/>
    </row>
    <row r="676" spans="4:19" ht="15.75" customHeight="1">
      <c r="D676" s="53"/>
      <c r="E676" s="53"/>
      <c r="F676" s="53"/>
      <c r="G676" s="53"/>
      <c r="H676" s="53"/>
      <c r="I676" s="53"/>
      <c r="J676" s="53"/>
      <c r="S676" s="57"/>
    </row>
    <row r="677" spans="4:19" ht="15.75" customHeight="1">
      <c r="D677" s="53"/>
      <c r="E677" s="53"/>
      <c r="F677" s="53"/>
      <c r="G677" s="53"/>
      <c r="H677" s="53"/>
      <c r="I677" s="53"/>
      <c r="J677" s="53"/>
      <c r="S677" s="57"/>
    </row>
    <row r="678" spans="4:19" ht="15.75" customHeight="1">
      <c r="D678" s="53"/>
      <c r="E678" s="53"/>
      <c r="F678" s="53"/>
      <c r="G678" s="53"/>
      <c r="H678" s="53"/>
      <c r="I678" s="53"/>
      <c r="J678" s="53"/>
      <c r="S678" s="57"/>
    </row>
    <row r="679" spans="4:19" ht="15.75" customHeight="1">
      <c r="D679" s="53"/>
      <c r="E679" s="53"/>
      <c r="F679" s="53"/>
      <c r="G679" s="53"/>
      <c r="H679" s="53"/>
      <c r="I679" s="53"/>
      <c r="J679" s="53"/>
      <c r="S679" s="57"/>
    </row>
    <row r="680" spans="4:19" ht="15.75" customHeight="1">
      <c r="D680" s="53"/>
      <c r="E680" s="53"/>
      <c r="F680" s="53"/>
      <c r="G680" s="53"/>
      <c r="H680" s="53"/>
      <c r="I680" s="53"/>
      <c r="J680" s="53"/>
      <c r="S680" s="57"/>
    </row>
    <row r="681" spans="4:19" ht="15.75" customHeight="1">
      <c r="D681" s="53"/>
      <c r="E681" s="53"/>
      <c r="F681" s="53"/>
      <c r="G681" s="53"/>
      <c r="H681" s="53"/>
      <c r="I681" s="53"/>
      <c r="J681" s="53"/>
      <c r="S681" s="57"/>
    </row>
    <row r="682" spans="4:19" ht="15.75" customHeight="1">
      <c r="D682" s="53"/>
      <c r="E682" s="53"/>
      <c r="F682" s="53"/>
      <c r="G682" s="53"/>
      <c r="H682" s="53"/>
      <c r="I682" s="53"/>
      <c r="J682" s="53"/>
      <c r="S682" s="57"/>
    </row>
    <row r="683" spans="4:19" ht="15.75" customHeight="1">
      <c r="D683" s="53"/>
      <c r="E683" s="53"/>
      <c r="F683" s="53"/>
      <c r="G683" s="53"/>
      <c r="H683" s="53"/>
      <c r="I683" s="53"/>
      <c r="J683" s="53"/>
      <c r="S683" s="57"/>
    </row>
    <row r="684" spans="4:19" ht="15.75" customHeight="1">
      <c r="D684" s="53"/>
      <c r="E684" s="53"/>
      <c r="F684" s="53"/>
      <c r="G684" s="53"/>
      <c r="H684" s="53"/>
      <c r="I684" s="53"/>
      <c r="J684" s="53"/>
      <c r="S684" s="57"/>
    </row>
    <row r="685" spans="4:19" ht="15.75" customHeight="1">
      <c r="D685" s="53"/>
      <c r="E685" s="53"/>
      <c r="F685" s="53"/>
      <c r="G685" s="53"/>
      <c r="H685" s="53"/>
      <c r="I685" s="53"/>
      <c r="J685" s="53"/>
      <c r="S685" s="57"/>
    </row>
    <row r="686" spans="4:19" ht="15.75" customHeight="1">
      <c r="D686" s="53"/>
      <c r="E686" s="53"/>
      <c r="F686" s="53"/>
      <c r="G686" s="53"/>
      <c r="H686" s="53"/>
      <c r="I686" s="53"/>
      <c r="J686" s="53"/>
      <c r="S686" s="57"/>
    </row>
    <row r="687" spans="4:19" ht="15.75" customHeight="1">
      <c r="D687" s="53"/>
      <c r="E687" s="53"/>
      <c r="F687" s="53"/>
      <c r="G687" s="53"/>
      <c r="H687" s="53"/>
      <c r="I687" s="53"/>
      <c r="J687" s="53"/>
      <c r="S687" s="57"/>
    </row>
    <row r="688" spans="4:19" ht="15.75" customHeight="1">
      <c r="D688" s="53"/>
      <c r="E688" s="53"/>
      <c r="F688" s="53"/>
      <c r="G688" s="53"/>
      <c r="H688" s="53"/>
      <c r="I688" s="53"/>
      <c r="J688" s="53"/>
      <c r="S688" s="57"/>
    </row>
    <row r="689" spans="4:19" ht="15.75" customHeight="1">
      <c r="D689" s="53"/>
      <c r="E689" s="53"/>
      <c r="F689" s="53"/>
      <c r="G689" s="53"/>
      <c r="H689" s="53"/>
      <c r="I689" s="53"/>
      <c r="J689" s="53"/>
      <c r="S689" s="57"/>
    </row>
    <row r="690" spans="4:19" ht="15.75" customHeight="1">
      <c r="D690" s="53"/>
      <c r="E690" s="53"/>
      <c r="F690" s="53"/>
      <c r="G690" s="53"/>
      <c r="H690" s="53"/>
      <c r="I690" s="53"/>
      <c r="J690" s="53"/>
      <c r="S690" s="57"/>
    </row>
    <row r="691" spans="4:19" ht="15.75" customHeight="1">
      <c r="D691" s="53"/>
      <c r="E691" s="53"/>
      <c r="F691" s="53"/>
      <c r="G691" s="53"/>
      <c r="H691" s="53"/>
      <c r="I691" s="53"/>
      <c r="J691" s="53"/>
      <c r="S691" s="57"/>
    </row>
    <row r="692" spans="4:19" ht="15.75" customHeight="1">
      <c r="D692" s="53"/>
      <c r="E692" s="53"/>
      <c r="F692" s="53"/>
      <c r="G692" s="53"/>
      <c r="H692" s="53"/>
      <c r="I692" s="53"/>
      <c r="J692" s="53"/>
      <c r="S692" s="57"/>
    </row>
    <row r="693" spans="4:19" ht="15.75" customHeight="1">
      <c r="D693" s="53"/>
      <c r="E693" s="53"/>
      <c r="F693" s="53"/>
      <c r="G693" s="53"/>
      <c r="H693" s="53"/>
      <c r="I693" s="53"/>
      <c r="J693" s="53"/>
      <c r="S693" s="57"/>
    </row>
    <row r="694" spans="4:19" ht="15.75" customHeight="1">
      <c r="D694" s="53"/>
      <c r="E694" s="53"/>
      <c r="F694" s="53"/>
      <c r="G694" s="53"/>
      <c r="H694" s="53"/>
      <c r="I694" s="53"/>
      <c r="J694" s="53"/>
      <c r="S694" s="57"/>
    </row>
    <row r="695" spans="4:19" ht="15.75" customHeight="1">
      <c r="D695" s="53"/>
      <c r="E695" s="53"/>
      <c r="F695" s="53"/>
      <c r="G695" s="53"/>
      <c r="H695" s="53"/>
      <c r="I695" s="53"/>
      <c r="J695" s="53"/>
      <c r="S695" s="57"/>
    </row>
    <row r="696" spans="4:19" ht="15.75" customHeight="1">
      <c r="D696" s="53"/>
      <c r="E696" s="53"/>
      <c r="F696" s="53"/>
      <c r="G696" s="53"/>
      <c r="H696" s="53"/>
      <c r="I696" s="53"/>
      <c r="J696" s="53"/>
      <c r="S696" s="57"/>
    </row>
    <row r="697" spans="4:19" ht="15.75" customHeight="1">
      <c r="D697" s="53"/>
      <c r="E697" s="53"/>
      <c r="F697" s="53"/>
      <c r="G697" s="53"/>
      <c r="H697" s="53"/>
      <c r="I697" s="53"/>
      <c r="J697" s="53"/>
      <c r="S697" s="57"/>
    </row>
    <row r="698" spans="4:19" ht="15.75" customHeight="1">
      <c r="D698" s="53"/>
      <c r="E698" s="53"/>
      <c r="F698" s="53"/>
      <c r="G698" s="53"/>
      <c r="H698" s="53"/>
      <c r="I698" s="53"/>
      <c r="J698" s="53"/>
      <c r="S698" s="57"/>
    </row>
    <row r="699" spans="4:19" ht="15.75" customHeight="1">
      <c r="D699" s="53"/>
      <c r="E699" s="53"/>
      <c r="F699" s="53"/>
      <c r="G699" s="53"/>
      <c r="H699" s="53"/>
      <c r="I699" s="53"/>
      <c r="J699" s="53"/>
      <c r="S699" s="57"/>
    </row>
    <row r="700" spans="4:19" ht="15.75" customHeight="1">
      <c r="D700" s="53"/>
      <c r="E700" s="53"/>
      <c r="F700" s="53"/>
      <c r="G700" s="53"/>
      <c r="H700" s="53"/>
      <c r="I700" s="53"/>
      <c r="J700" s="53"/>
      <c r="S700" s="57"/>
    </row>
    <row r="701" spans="4:19" ht="15.75" customHeight="1">
      <c r="D701" s="53"/>
      <c r="E701" s="53"/>
      <c r="F701" s="53"/>
      <c r="G701" s="53"/>
      <c r="H701" s="53"/>
      <c r="I701" s="53"/>
      <c r="J701" s="53"/>
      <c r="S701" s="57"/>
    </row>
    <row r="702" spans="4:19" ht="15.75" customHeight="1">
      <c r="D702" s="53"/>
      <c r="E702" s="53"/>
      <c r="F702" s="53"/>
      <c r="G702" s="53"/>
      <c r="H702" s="53"/>
      <c r="I702" s="53"/>
      <c r="J702" s="53"/>
      <c r="S702" s="57"/>
    </row>
    <row r="703" spans="4:19" ht="15.75" customHeight="1">
      <c r="D703" s="53"/>
      <c r="E703" s="53"/>
      <c r="F703" s="53"/>
      <c r="G703" s="53"/>
      <c r="H703" s="53"/>
      <c r="I703" s="53"/>
      <c r="J703" s="53"/>
      <c r="S703" s="57"/>
    </row>
    <row r="704" spans="4:19" ht="15.75" customHeight="1">
      <c r="D704" s="53"/>
      <c r="E704" s="53"/>
      <c r="F704" s="53"/>
      <c r="G704" s="53"/>
      <c r="H704" s="53"/>
      <c r="I704" s="53"/>
      <c r="J704" s="53"/>
      <c r="S704" s="57"/>
    </row>
    <row r="705" spans="4:19" ht="15.75" customHeight="1">
      <c r="D705" s="53"/>
      <c r="E705" s="53"/>
      <c r="F705" s="53"/>
      <c r="G705" s="53"/>
      <c r="H705" s="53"/>
      <c r="I705" s="53"/>
      <c r="J705" s="53"/>
      <c r="S705" s="57"/>
    </row>
    <row r="706" spans="4:19" ht="15.75" customHeight="1">
      <c r="D706" s="53"/>
      <c r="E706" s="53"/>
      <c r="F706" s="53"/>
      <c r="G706" s="53"/>
      <c r="H706" s="53"/>
      <c r="I706" s="53"/>
      <c r="J706" s="53"/>
      <c r="S706" s="57"/>
    </row>
    <row r="707" spans="4:19" ht="15.75" customHeight="1">
      <c r="D707" s="53"/>
      <c r="E707" s="53"/>
      <c r="F707" s="53"/>
      <c r="G707" s="53"/>
      <c r="H707" s="53"/>
      <c r="I707" s="53"/>
      <c r="J707" s="53"/>
      <c r="S707" s="57"/>
    </row>
    <row r="708" spans="4:19" ht="15.75" customHeight="1">
      <c r="D708" s="53"/>
      <c r="E708" s="53"/>
      <c r="F708" s="53"/>
      <c r="G708" s="53"/>
      <c r="H708" s="53"/>
      <c r="I708" s="53"/>
      <c r="J708" s="53"/>
      <c r="S708" s="57"/>
    </row>
    <row r="709" spans="4:19" ht="15.75" customHeight="1">
      <c r="D709" s="53"/>
      <c r="E709" s="53"/>
      <c r="F709" s="53"/>
      <c r="G709" s="53"/>
      <c r="H709" s="53"/>
      <c r="I709" s="53"/>
      <c r="J709" s="53"/>
      <c r="S709" s="57"/>
    </row>
    <row r="710" spans="4:19" ht="15.75" customHeight="1">
      <c r="D710" s="53"/>
      <c r="E710" s="53"/>
      <c r="F710" s="53"/>
      <c r="G710" s="53"/>
      <c r="H710" s="53"/>
      <c r="I710" s="53"/>
      <c r="J710" s="53"/>
      <c r="S710" s="57"/>
    </row>
    <row r="711" spans="4:19" ht="15.75" customHeight="1">
      <c r="D711" s="53"/>
      <c r="E711" s="53"/>
      <c r="F711" s="53"/>
      <c r="G711" s="53"/>
      <c r="H711" s="53"/>
      <c r="I711" s="53"/>
      <c r="J711" s="53"/>
      <c r="S711" s="57"/>
    </row>
    <row r="712" spans="4:19" ht="15.75" customHeight="1">
      <c r="D712" s="53"/>
      <c r="E712" s="53"/>
      <c r="F712" s="53"/>
      <c r="G712" s="53"/>
      <c r="H712" s="53"/>
      <c r="I712" s="53"/>
      <c r="J712" s="53"/>
      <c r="S712" s="57"/>
    </row>
    <row r="713" spans="4:19" ht="15.75" customHeight="1">
      <c r="D713" s="53"/>
      <c r="E713" s="53"/>
      <c r="F713" s="53"/>
      <c r="G713" s="53"/>
      <c r="H713" s="53"/>
      <c r="I713" s="53"/>
      <c r="J713" s="53"/>
      <c r="S713" s="57"/>
    </row>
    <row r="714" spans="4:19" ht="15.75" customHeight="1">
      <c r="D714" s="53"/>
      <c r="E714" s="53"/>
      <c r="F714" s="53"/>
      <c r="G714" s="53"/>
      <c r="H714" s="53"/>
      <c r="I714" s="53"/>
      <c r="J714" s="53"/>
      <c r="S714" s="57"/>
    </row>
    <row r="715" spans="4:19" ht="15.75" customHeight="1">
      <c r="D715" s="53"/>
      <c r="E715" s="53"/>
      <c r="F715" s="53"/>
      <c r="G715" s="53"/>
      <c r="H715" s="53"/>
      <c r="I715" s="53"/>
      <c r="J715" s="53"/>
      <c r="S715" s="57"/>
    </row>
    <row r="716" spans="4:19" ht="15.75" customHeight="1">
      <c r="D716" s="53"/>
      <c r="E716" s="53"/>
      <c r="F716" s="53"/>
      <c r="G716" s="53"/>
      <c r="H716" s="53"/>
      <c r="I716" s="53"/>
      <c r="J716" s="53"/>
      <c r="S716" s="57"/>
    </row>
    <row r="717" spans="4:19" ht="15.75" customHeight="1">
      <c r="D717" s="53"/>
      <c r="E717" s="53"/>
      <c r="F717" s="53"/>
      <c r="G717" s="53"/>
      <c r="H717" s="53"/>
      <c r="I717" s="53"/>
      <c r="J717" s="53"/>
      <c r="S717" s="57"/>
    </row>
    <row r="718" spans="4:19" ht="15.75" customHeight="1">
      <c r="D718" s="53"/>
      <c r="E718" s="53"/>
      <c r="F718" s="53"/>
      <c r="G718" s="53"/>
      <c r="H718" s="53"/>
      <c r="I718" s="53"/>
      <c r="J718" s="53"/>
      <c r="S718" s="57"/>
    </row>
    <row r="719" spans="4:19" ht="15.75" customHeight="1">
      <c r="D719" s="53"/>
      <c r="E719" s="53"/>
      <c r="F719" s="53"/>
      <c r="G719" s="53"/>
      <c r="H719" s="53"/>
      <c r="I719" s="53"/>
      <c r="J719" s="53"/>
      <c r="S719" s="57"/>
    </row>
    <row r="720" spans="4:19" ht="15.75" customHeight="1">
      <c r="D720" s="53"/>
      <c r="E720" s="53"/>
      <c r="F720" s="53"/>
      <c r="G720" s="53"/>
      <c r="H720" s="53"/>
      <c r="I720" s="53"/>
      <c r="J720" s="53"/>
      <c r="S720" s="57"/>
    </row>
    <row r="721" spans="4:19" ht="15.75" customHeight="1">
      <c r="D721" s="53"/>
      <c r="E721" s="53"/>
      <c r="F721" s="53"/>
      <c r="G721" s="53"/>
      <c r="H721" s="53"/>
      <c r="I721" s="53"/>
      <c r="J721" s="53"/>
      <c r="S721" s="57"/>
    </row>
    <row r="722" spans="4:19" ht="15.75" customHeight="1">
      <c r="D722" s="53"/>
      <c r="E722" s="53"/>
      <c r="F722" s="53"/>
      <c r="G722" s="53"/>
      <c r="H722" s="53"/>
      <c r="I722" s="53"/>
      <c r="J722" s="53"/>
      <c r="S722" s="57"/>
    </row>
    <row r="723" spans="4:19" ht="15.75" customHeight="1">
      <c r="D723" s="53"/>
      <c r="E723" s="53"/>
      <c r="F723" s="53"/>
      <c r="G723" s="53"/>
      <c r="H723" s="53"/>
      <c r="I723" s="53"/>
      <c r="J723" s="53"/>
      <c r="S723" s="57"/>
    </row>
    <row r="724" spans="4:19" ht="15.75" customHeight="1">
      <c r="D724" s="53"/>
      <c r="E724" s="53"/>
      <c r="F724" s="53"/>
      <c r="G724" s="53"/>
      <c r="H724" s="53"/>
      <c r="I724" s="53"/>
      <c r="J724" s="53"/>
      <c r="S724" s="57"/>
    </row>
    <row r="725" spans="4:19" ht="15.75" customHeight="1">
      <c r="D725" s="53"/>
      <c r="E725" s="53"/>
      <c r="F725" s="53"/>
      <c r="G725" s="53"/>
      <c r="H725" s="53"/>
      <c r="I725" s="53"/>
      <c r="J725" s="53"/>
      <c r="S725" s="57"/>
    </row>
    <row r="726" spans="4:19" ht="15.75" customHeight="1">
      <c r="D726" s="53"/>
      <c r="E726" s="53"/>
      <c r="F726" s="53"/>
      <c r="G726" s="53"/>
      <c r="H726" s="53"/>
      <c r="I726" s="53"/>
      <c r="J726" s="53"/>
      <c r="S726" s="57"/>
    </row>
    <row r="727" spans="4:19" ht="15.75" customHeight="1">
      <c r="D727" s="53"/>
      <c r="E727" s="53"/>
      <c r="F727" s="53"/>
      <c r="G727" s="53"/>
      <c r="H727" s="53"/>
      <c r="I727" s="53"/>
      <c r="J727" s="53"/>
      <c r="S727" s="57"/>
    </row>
    <row r="728" spans="4:19" ht="15.75" customHeight="1">
      <c r="D728" s="53"/>
      <c r="E728" s="53"/>
      <c r="F728" s="53"/>
      <c r="G728" s="53"/>
      <c r="H728" s="53"/>
      <c r="I728" s="53"/>
      <c r="J728" s="53"/>
      <c r="S728" s="57"/>
    </row>
    <row r="729" spans="4:19" ht="15.75" customHeight="1">
      <c r="D729" s="53"/>
      <c r="E729" s="53"/>
      <c r="F729" s="53"/>
      <c r="G729" s="53"/>
      <c r="H729" s="53"/>
      <c r="I729" s="53"/>
      <c r="J729" s="53"/>
      <c r="S729" s="57"/>
    </row>
    <row r="730" spans="4:19" ht="15.75" customHeight="1">
      <c r="D730" s="53"/>
      <c r="E730" s="53"/>
      <c r="F730" s="53"/>
      <c r="G730" s="53"/>
      <c r="H730" s="53"/>
      <c r="I730" s="53"/>
      <c r="J730" s="53"/>
      <c r="S730" s="57"/>
    </row>
    <row r="731" spans="4:19" ht="15.75" customHeight="1">
      <c r="D731" s="53"/>
      <c r="E731" s="53"/>
      <c r="F731" s="53"/>
      <c r="G731" s="53"/>
      <c r="H731" s="53"/>
      <c r="I731" s="53"/>
      <c r="J731" s="53"/>
      <c r="S731" s="57"/>
    </row>
    <row r="732" spans="4:19" ht="15.75" customHeight="1">
      <c r="D732" s="53"/>
      <c r="E732" s="53"/>
      <c r="F732" s="53"/>
      <c r="G732" s="53"/>
      <c r="H732" s="53"/>
      <c r="I732" s="53"/>
      <c r="J732" s="53"/>
      <c r="S732" s="57"/>
    </row>
    <row r="733" spans="4:19" ht="15.75" customHeight="1">
      <c r="D733" s="53"/>
      <c r="E733" s="53"/>
      <c r="F733" s="53"/>
      <c r="G733" s="53"/>
      <c r="H733" s="53"/>
      <c r="I733" s="53"/>
      <c r="J733" s="53"/>
      <c r="S733" s="57"/>
    </row>
    <row r="734" spans="4:19" ht="15.75" customHeight="1">
      <c r="D734" s="53"/>
      <c r="E734" s="53"/>
      <c r="F734" s="53"/>
      <c r="G734" s="53"/>
      <c r="H734" s="53"/>
      <c r="I734" s="53"/>
      <c r="J734" s="53"/>
      <c r="S734" s="57"/>
    </row>
    <row r="735" spans="4:19" ht="15.75" customHeight="1">
      <c r="D735" s="53"/>
      <c r="E735" s="53"/>
      <c r="F735" s="53"/>
      <c r="G735" s="53"/>
      <c r="H735" s="53"/>
      <c r="I735" s="53"/>
      <c r="J735" s="53"/>
      <c r="S735" s="57"/>
    </row>
    <row r="736" spans="4:19" ht="15.75" customHeight="1">
      <c r="D736" s="53"/>
      <c r="E736" s="53"/>
      <c r="F736" s="53"/>
      <c r="G736" s="53"/>
      <c r="H736" s="53"/>
      <c r="I736" s="53"/>
      <c r="J736" s="53"/>
      <c r="S736" s="57"/>
    </row>
    <row r="737" spans="4:19" ht="15.75" customHeight="1">
      <c r="D737" s="53"/>
      <c r="E737" s="53"/>
      <c r="F737" s="53"/>
      <c r="G737" s="53"/>
      <c r="H737" s="53"/>
      <c r="I737" s="53"/>
      <c r="J737" s="53"/>
      <c r="S737" s="57"/>
    </row>
    <row r="738" spans="4:19" ht="15.75" customHeight="1">
      <c r="D738" s="53"/>
      <c r="E738" s="53"/>
      <c r="F738" s="53"/>
      <c r="G738" s="53"/>
      <c r="H738" s="53"/>
      <c r="I738" s="53"/>
      <c r="J738" s="53"/>
      <c r="S738" s="57"/>
    </row>
    <row r="739" spans="4:19" ht="15.75" customHeight="1">
      <c r="D739" s="53"/>
      <c r="E739" s="53"/>
      <c r="F739" s="53"/>
      <c r="G739" s="53"/>
      <c r="H739" s="53"/>
      <c r="I739" s="53"/>
      <c r="J739" s="53"/>
      <c r="S739" s="57"/>
    </row>
    <row r="740" spans="4:19" ht="15.75" customHeight="1">
      <c r="D740" s="53"/>
      <c r="E740" s="53"/>
      <c r="F740" s="53"/>
      <c r="G740" s="53"/>
      <c r="H740" s="53"/>
      <c r="I740" s="53"/>
      <c r="J740" s="53"/>
      <c r="S740" s="57"/>
    </row>
    <row r="741" spans="4:19" ht="15.75" customHeight="1">
      <c r="D741" s="53"/>
      <c r="E741" s="53"/>
      <c r="F741" s="53"/>
      <c r="G741" s="53"/>
      <c r="H741" s="53"/>
      <c r="I741" s="53"/>
      <c r="J741" s="53"/>
      <c r="S741" s="57"/>
    </row>
    <row r="742" spans="4:19" ht="15.75" customHeight="1">
      <c r="D742" s="53"/>
      <c r="E742" s="53"/>
      <c r="F742" s="53"/>
      <c r="G742" s="53"/>
      <c r="H742" s="53"/>
      <c r="I742" s="53"/>
      <c r="J742" s="53"/>
      <c r="S742" s="57"/>
    </row>
    <row r="743" spans="4:19" ht="15.75" customHeight="1">
      <c r="D743" s="53"/>
      <c r="E743" s="53"/>
      <c r="F743" s="53"/>
      <c r="G743" s="53"/>
      <c r="H743" s="53"/>
      <c r="I743" s="53"/>
      <c r="J743" s="53"/>
      <c r="S743" s="57"/>
    </row>
    <row r="744" spans="4:19" ht="15.75" customHeight="1">
      <c r="D744" s="53"/>
      <c r="E744" s="53"/>
      <c r="F744" s="53"/>
      <c r="G744" s="53"/>
      <c r="H744" s="53"/>
      <c r="I744" s="53"/>
      <c r="J744" s="53"/>
      <c r="S744" s="57"/>
    </row>
    <row r="745" spans="4:19" ht="15.75" customHeight="1">
      <c r="D745" s="53"/>
      <c r="E745" s="53"/>
      <c r="F745" s="53"/>
      <c r="G745" s="53"/>
      <c r="H745" s="53"/>
      <c r="I745" s="53"/>
      <c r="J745" s="53"/>
      <c r="S745" s="57"/>
    </row>
    <row r="746" spans="4:19" ht="15.75" customHeight="1">
      <c r="D746" s="53"/>
      <c r="E746" s="53"/>
      <c r="F746" s="53"/>
      <c r="G746" s="53"/>
      <c r="H746" s="53"/>
      <c r="I746" s="53"/>
      <c r="J746" s="53"/>
      <c r="S746" s="57"/>
    </row>
    <row r="747" spans="4:19" ht="15.75" customHeight="1">
      <c r="D747" s="53"/>
      <c r="E747" s="53"/>
      <c r="F747" s="53"/>
      <c r="G747" s="53"/>
      <c r="H747" s="53"/>
      <c r="I747" s="53"/>
      <c r="J747" s="53"/>
      <c r="S747" s="57"/>
    </row>
    <row r="748" spans="4:19" ht="15.75" customHeight="1">
      <c r="D748" s="53"/>
      <c r="E748" s="53"/>
      <c r="F748" s="53"/>
      <c r="G748" s="53"/>
      <c r="H748" s="53"/>
      <c r="I748" s="53"/>
      <c r="J748" s="53"/>
      <c r="S748" s="57"/>
    </row>
    <row r="749" spans="4:19" ht="15.75" customHeight="1">
      <c r="D749" s="53"/>
      <c r="E749" s="53"/>
      <c r="F749" s="53"/>
      <c r="G749" s="53"/>
      <c r="H749" s="53"/>
      <c r="I749" s="53"/>
      <c r="J749" s="53"/>
      <c r="S749" s="57"/>
    </row>
    <row r="750" spans="4:19" ht="15.75" customHeight="1">
      <c r="D750" s="53"/>
      <c r="E750" s="53"/>
      <c r="F750" s="53"/>
      <c r="G750" s="53"/>
      <c r="H750" s="53"/>
      <c r="I750" s="53"/>
      <c r="J750" s="53"/>
      <c r="S750" s="57"/>
    </row>
    <row r="751" spans="4:19" ht="15.75" customHeight="1">
      <c r="D751" s="53"/>
      <c r="E751" s="53"/>
      <c r="F751" s="53"/>
      <c r="G751" s="53"/>
      <c r="H751" s="53"/>
      <c r="I751" s="53"/>
      <c r="J751" s="53"/>
      <c r="S751" s="57"/>
    </row>
    <row r="752" spans="4:19" ht="15.75" customHeight="1">
      <c r="D752" s="53"/>
      <c r="E752" s="53"/>
      <c r="F752" s="53"/>
      <c r="G752" s="53"/>
      <c r="H752" s="53"/>
      <c r="I752" s="53"/>
      <c r="J752" s="53"/>
      <c r="S752" s="57"/>
    </row>
    <row r="753" spans="4:19" ht="15.75" customHeight="1">
      <c r="D753" s="53"/>
      <c r="E753" s="53"/>
      <c r="F753" s="53"/>
      <c r="G753" s="53"/>
      <c r="H753" s="53"/>
      <c r="I753" s="53"/>
      <c r="J753" s="53"/>
      <c r="S753" s="57"/>
    </row>
    <row r="754" spans="4:19" ht="15.75" customHeight="1">
      <c r="D754" s="53"/>
      <c r="E754" s="53"/>
      <c r="F754" s="53"/>
      <c r="G754" s="53"/>
      <c r="H754" s="53"/>
      <c r="I754" s="53"/>
      <c r="J754" s="53"/>
      <c r="S754" s="57"/>
    </row>
    <row r="755" spans="4:19" ht="15.75" customHeight="1">
      <c r="D755" s="53"/>
      <c r="E755" s="53"/>
      <c r="F755" s="53"/>
      <c r="G755" s="53"/>
      <c r="H755" s="53"/>
      <c r="I755" s="53"/>
      <c r="J755" s="53"/>
      <c r="S755" s="57"/>
    </row>
    <row r="756" spans="4:19" ht="15.75" customHeight="1">
      <c r="D756" s="53"/>
      <c r="E756" s="53"/>
      <c r="F756" s="53"/>
      <c r="G756" s="53"/>
      <c r="H756" s="53"/>
      <c r="I756" s="53"/>
      <c r="J756" s="53"/>
      <c r="S756" s="57"/>
    </row>
    <row r="757" spans="4:19" ht="15.75" customHeight="1">
      <c r="D757" s="53"/>
      <c r="E757" s="53"/>
      <c r="F757" s="53"/>
      <c r="G757" s="53"/>
      <c r="H757" s="53"/>
      <c r="I757" s="53"/>
      <c r="J757" s="53"/>
      <c r="S757" s="57"/>
    </row>
    <row r="758" spans="4:19" ht="15.75" customHeight="1">
      <c r="D758" s="53"/>
      <c r="E758" s="53"/>
      <c r="F758" s="53"/>
      <c r="G758" s="53"/>
      <c r="H758" s="53"/>
      <c r="I758" s="53"/>
      <c r="J758" s="53"/>
      <c r="S758" s="57"/>
    </row>
    <row r="759" spans="4:19" ht="15.75" customHeight="1">
      <c r="D759" s="53"/>
      <c r="E759" s="53"/>
      <c r="F759" s="53"/>
      <c r="G759" s="53"/>
      <c r="H759" s="53"/>
      <c r="I759" s="53"/>
      <c r="J759" s="53"/>
      <c r="S759" s="57"/>
    </row>
    <row r="760" spans="4:19" ht="15.75" customHeight="1">
      <c r="D760" s="53"/>
      <c r="E760" s="53"/>
      <c r="F760" s="53"/>
      <c r="G760" s="53"/>
      <c r="H760" s="53"/>
      <c r="I760" s="53"/>
      <c r="J760" s="53"/>
      <c r="S760" s="57"/>
    </row>
    <row r="761" spans="4:19" ht="15.75" customHeight="1">
      <c r="D761" s="53"/>
      <c r="E761" s="53"/>
      <c r="F761" s="53"/>
      <c r="G761" s="53"/>
      <c r="H761" s="53"/>
      <c r="I761" s="53"/>
      <c r="J761" s="53"/>
      <c r="S761" s="57"/>
    </row>
    <row r="762" spans="4:19" ht="15.75" customHeight="1">
      <c r="D762" s="53"/>
      <c r="E762" s="53"/>
      <c r="F762" s="53"/>
      <c r="G762" s="53"/>
      <c r="H762" s="53"/>
      <c r="I762" s="53"/>
      <c r="J762" s="53"/>
      <c r="S762" s="57"/>
    </row>
    <row r="763" spans="4:19" ht="15.75" customHeight="1">
      <c r="D763" s="53"/>
      <c r="E763" s="53"/>
      <c r="F763" s="53"/>
      <c r="G763" s="53"/>
      <c r="H763" s="53"/>
      <c r="I763" s="53"/>
      <c r="J763" s="53"/>
      <c r="S763" s="57"/>
    </row>
    <row r="764" spans="4:19" ht="15.75" customHeight="1">
      <c r="D764" s="53"/>
      <c r="E764" s="53"/>
      <c r="F764" s="53"/>
      <c r="G764" s="53"/>
      <c r="H764" s="53"/>
      <c r="I764" s="53"/>
      <c r="J764" s="53"/>
      <c r="S764" s="57"/>
    </row>
    <row r="765" spans="4:19" ht="15.75" customHeight="1">
      <c r="D765" s="53"/>
      <c r="E765" s="53"/>
      <c r="F765" s="53"/>
      <c r="G765" s="53"/>
      <c r="H765" s="53"/>
      <c r="I765" s="53"/>
      <c r="J765" s="53"/>
      <c r="S765" s="57"/>
    </row>
    <row r="766" spans="4:19" ht="15.75" customHeight="1">
      <c r="D766" s="53"/>
      <c r="E766" s="53"/>
      <c r="F766" s="53"/>
      <c r="G766" s="53"/>
      <c r="H766" s="53"/>
      <c r="I766" s="53"/>
      <c r="J766" s="53"/>
      <c r="S766" s="57"/>
    </row>
    <row r="767" spans="4:19" ht="15.75" customHeight="1">
      <c r="D767" s="53"/>
      <c r="E767" s="53"/>
      <c r="F767" s="53"/>
      <c r="G767" s="53"/>
      <c r="H767" s="53"/>
      <c r="I767" s="53"/>
      <c r="J767" s="53"/>
      <c r="S767" s="57"/>
    </row>
    <row r="768" spans="4:19" ht="15.75" customHeight="1">
      <c r="D768" s="53"/>
      <c r="E768" s="53"/>
      <c r="F768" s="53"/>
      <c r="G768" s="53"/>
      <c r="H768" s="53"/>
      <c r="I768" s="53"/>
      <c r="J768" s="53"/>
      <c r="S768" s="57"/>
    </row>
    <row r="769" spans="4:19" ht="15.75" customHeight="1">
      <c r="D769" s="53"/>
      <c r="E769" s="53"/>
      <c r="F769" s="53"/>
      <c r="G769" s="53"/>
      <c r="H769" s="53"/>
      <c r="I769" s="53"/>
      <c r="J769" s="53"/>
      <c r="S769" s="57"/>
    </row>
    <row r="770" spans="4:19" ht="15.75" customHeight="1">
      <c r="D770" s="53"/>
      <c r="E770" s="53"/>
      <c r="F770" s="53"/>
      <c r="G770" s="53"/>
      <c r="H770" s="53"/>
      <c r="I770" s="53"/>
      <c r="J770" s="53"/>
      <c r="S770" s="57"/>
    </row>
    <row r="771" spans="4:19" ht="15.75" customHeight="1">
      <c r="D771" s="53"/>
      <c r="E771" s="53"/>
      <c r="F771" s="53"/>
      <c r="G771" s="53"/>
      <c r="H771" s="53"/>
      <c r="I771" s="53"/>
      <c r="J771" s="53"/>
      <c r="S771" s="57"/>
    </row>
    <row r="772" spans="4:19" ht="15.75" customHeight="1">
      <c r="D772" s="53"/>
      <c r="E772" s="53"/>
      <c r="F772" s="53"/>
      <c r="G772" s="53"/>
      <c r="H772" s="53"/>
      <c r="I772" s="53"/>
      <c r="J772" s="53"/>
      <c r="S772" s="57"/>
    </row>
    <row r="773" spans="4:19" ht="15.75" customHeight="1">
      <c r="D773" s="53"/>
      <c r="E773" s="53"/>
      <c r="F773" s="53"/>
      <c r="G773" s="53"/>
      <c r="H773" s="53"/>
      <c r="I773" s="53"/>
      <c r="J773" s="53"/>
      <c r="S773" s="57"/>
    </row>
    <row r="774" spans="4:19" ht="15.75" customHeight="1">
      <c r="D774" s="53"/>
      <c r="E774" s="53"/>
      <c r="F774" s="53"/>
      <c r="G774" s="53"/>
      <c r="H774" s="53"/>
      <c r="I774" s="53"/>
      <c r="J774" s="53"/>
      <c r="S774" s="57"/>
    </row>
    <row r="775" spans="4:19" ht="15.75" customHeight="1">
      <c r="D775" s="53"/>
      <c r="E775" s="53"/>
      <c r="F775" s="53"/>
      <c r="G775" s="53"/>
      <c r="H775" s="53"/>
      <c r="I775" s="53"/>
      <c r="J775" s="53"/>
      <c r="S775" s="57"/>
    </row>
    <row r="776" spans="4:19" ht="15.75" customHeight="1">
      <c r="D776" s="53"/>
      <c r="E776" s="53"/>
      <c r="F776" s="53"/>
      <c r="G776" s="53"/>
      <c r="H776" s="53"/>
      <c r="I776" s="53"/>
      <c r="J776" s="53"/>
      <c r="S776" s="57"/>
    </row>
    <row r="777" spans="4:19" ht="15.75" customHeight="1">
      <c r="D777" s="53"/>
      <c r="E777" s="53"/>
      <c r="F777" s="53"/>
      <c r="G777" s="53"/>
      <c r="H777" s="53"/>
      <c r="I777" s="53"/>
      <c r="J777" s="53"/>
      <c r="S777" s="57"/>
    </row>
    <row r="778" spans="4:19" ht="15.75" customHeight="1">
      <c r="D778" s="53"/>
      <c r="E778" s="53"/>
      <c r="F778" s="53"/>
      <c r="G778" s="53"/>
      <c r="H778" s="53"/>
      <c r="I778" s="53"/>
      <c r="J778" s="53"/>
      <c r="S778" s="57"/>
    </row>
    <row r="779" spans="4:19" ht="15.75" customHeight="1">
      <c r="D779" s="53"/>
      <c r="E779" s="53"/>
      <c r="F779" s="53"/>
      <c r="G779" s="53"/>
      <c r="H779" s="53"/>
      <c r="I779" s="53"/>
      <c r="J779" s="53"/>
      <c r="S779" s="57"/>
    </row>
    <row r="780" spans="4:19" ht="15.75" customHeight="1">
      <c r="D780" s="53"/>
      <c r="E780" s="53"/>
      <c r="F780" s="53"/>
      <c r="G780" s="53"/>
      <c r="H780" s="53"/>
      <c r="I780" s="53"/>
      <c r="J780" s="53"/>
      <c r="S780" s="57"/>
    </row>
    <row r="781" spans="4:19" ht="15.75" customHeight="1">
      <c r="D781" s="53"/>
      <c r="E781" s="53"/>
      <c r="F781" s="53"/>
      <c r="G781" s="53"/>
      <c r="H781" s="53"/>
      <c r="I781" s="53"/>
      <c r="J781" s="53"/>
      <c r="S781" s="57"/>
    </row>
    <row r="782" spans="4:19" ht="15.75" customHeight="1">
      <c r="D782" s="53"/>
      <c r="E782" s="53"/>
      <c r="F782" s="53"/>
      <c r="G782" s="53"/>
      <c r="H782" s="53"/>
      <c r="I782" s="53"/>
      <c r="J782" s="53"/>
      <c r="S782" s="57"/>
    </row>
    <row r="783" spans="4:19" ht="15.75" customHeight="1">
      <c r="D783" s="53"/>
      <c r="E783" s="53"/>
      <c r="F783" s="53"/>
      <c r="G783" s="53"/>
      <c r="H783" s="53"/>
      <c r="I783" s="53"/>
      <c r="J783" s="53"/>
      <c r="S783" s="57"/>
    </row>
    <row r="784" spans="4:19" ht="15.75" customHeight="1">
      <c r="D784" s="53"/>
      <c r="E784" s="53"/>
      <c r="F784" s="53"/>
      <c r="G784" s="53"/>
      <c r="H784" s="53"/>
      <c r="I784" s="53"/>
      <c r="J784" s="53"/>
      <c r="S784" s="57"/>
    </row>
    <row r="785" spans="4:19" ht="15.75" customHeight="1">
      <c r="D785" s="53"/>
      <c r="E785" s="53"/>
      <c r="F785" s="53"/>
      <c r="G785" s="53"/>
      <c r="H785" s="53"/>
      <c r="I785" s="53"/>
      <c r="J785" s="53"/>
      <c r="S785" s="57"/>
    </row>
    <row r="786" spans="4:19" ht="15.75" customHeight="1">
      <c r="D786" s="53"/>
      <c r="E786" s="53"/>
      <c r="F786" s="53"/>
      <c r="G786" s="53"/>
      <c r="H786" s="53"/>
      <c r="I786" s="53"/>
      <c r="J786" s="53"/>
      <c r="S786" s="57"/>
    </row>
    <row r="787" spans="4:19" ht="15.75" customHeight="1">
      <c r="D787" s="53"/>
      <c r="E787" s="53"/>
      <c r="F787" s="53"/>
      <c r="G787" s="53"/>
      <c r="H787" s="53"/>
      <c r="I787" s="53"/>
      <c r="J787" s="53"/>
      <c r="S787" s="57"/>
    </row>
    <row r="788" spans="4:19" ht="15.75" customHeight="1">
      <c r="D788" s="53"/>
      <c r="E788" s="53"/>
      <c r="F788" s="53"/>
      <c r="G788" s="53"/>
      <c r="H788" s="53"/>
      <c r="I788" s="53"/>
      <c r="J788" s="53"/>
      <c r="S788" s="57"/>
    </row>
    <row r="789" spans="4:19" ht="15.75" customHeight="1">
      <c r="D789" s="53"/>
      <c r="E789" s="53"/>
      <c r="F789" s="53"/>
      <c r="G789" s="53"/>
      <c r="H789" s="53"/>
      <c r="I789" s="53"/>
      <c r="J789" s="53"/>
      <c r="S789" s="57"/>
    </row>
    <row r="790" spans="4:19" ht="15.75" customHeight="1">
      <c r="D790" s="53"/>
      <c r="E790" s="53"/>
      <c r="F790" s="53"/>
      <c r="G790" s="53"/>
      <c r="H790" s="53"/>
      <c r="I790" s="53"/>
      <c r="J790" s="53"/>
      <c r="S790" s="57"/>
    </row>
    <row r="791" spans="4:19" ht="15.75" customHeight="1">
      <c r="D791" s="53"/>
      <c r="E791" s="53"/>
      <c r="F791" s="53"/>
      <c r="G791" s="53"/>
      <c r="H791" s="53"/>
      <c r="I791" s="53"/>
      <c r="J791" s="53"/>
      <c r="S791" s="57"/>
    </row>
    <row r="792" spans="4:19" ht="15.75" customHeight="1">
      <c r="D792" s="53"/>
      <c r="E792" s="53"/>
      <c r="F792" s="53"/>
      <c r="G792" s="53"/>
      <c r="H792" s="53"/>
      <c r="I792" s="53"/>
      <c r="J792" s="53"/>
      <c r="S792" s="57"/>
    </row>
    <row r="793" spans="4:19" ht="15.75" customHeight="1">
      <c r="D793" s="53"/>
      <c r="E793" s="53"/>
      <c r="F793" s="53"/>
      <c r="G793" s="53"/>
      <c r="H793" s="53"/>
      <c r="I793" s="53"/>
      <c r="J793" s="53"/>
      <c r="S793" s="57"/>
    </row>
    <row r="794" spans="4:19" ht="15.75" customHeight="1">
      <c r="D794" s="53"/>
      <c r="E794" s="53"/>
      <c r="F794" s="53"/>
      <c r="G794" s="53"/>
      <c r="H794" s="53"/>
      <c r="I794" s="53"/>
      <c r="J794" s="53"/>
      <c r="S794" s="57"/>
    </row>
    <row r="795" spans="4:19" ht="15.75" customHeight="1">
      <c r="D795" s="53"/>
      <c r="E795" s="53"/>
      <c r="F795" s="53"/>
      <c r="G795" s="53"/>
      <c r="H795" s="53"/>
      <c r="I795" s="53"/>
      <c r="J795" s="53"/>
      <c r="S795" s="57"/>
    </row>
    <row r="796" spans="4:19" ht="15.75" customHeight="1">
      <c r="D796" s="53"/>
      <c r="E796" s="53"/>
      <c r="F796" s="53"/>
      <c r="G796" s="53"/>
      <c r="H796" s="53"/>
      <c r="I796" s="53"/>
      <c r="J796" s="53"/>
      <c r="S796" s="57"/>
    </row>
    <row r="797" spans="4:19" ht="15.75" customHeight="1">
      <c r="D797" s="53"/>
      <c r="E797" s="53"/>
      <c r="F797" s="53"/>
      <c r="G797" s="53"/>
      <c r="H797" s="53"/>
      <c r="I797" s="53"/>
      <c r="J797" s="53"/>
      <c r="S797" s="57"/>
    </row>
    <row r="798" spans="4:19" ht="15.75" customHeight="1">
      <c r="D798" s="53"/>
      <c r="E798" s="53"/>
      <c r="F798" s="53"/>
      <c r="G798" s="53"/>
      <c r="H798" s="53"/>
      <c r="I798" s="53"/>
      <c r="J798" s="53"/>
      <c r="S798" s="57"/>
    </row>
    <row r="799" spans="4:19" ht="15.75" customHeight="1">
      <c r="D799" s="53"/>
      <c r="E799" s="53"/>
      <c r="F799" s="53"/>
      <c r="G799" s="53"/>
      <c r="H799" s="53"/>
      <c r="I799" s="53"/>
      <c r="J799" s="53"/>
      <c r="S799" s="57"/>
    </row>
    <row r="800" spans="4:19" ht="15.75" customHeight="1">
      <c r="D800" s="53"/>
      <c r="E800" s="53"/>
      <c r="F800" s="53"/>
      <c r="G800" s="53"/>
      <c r="H800" s="53"/>
      <c r="I800" s="53"/>
      <c r="J800" s="53"/>
      <c r="S800" s="57"/>
    </row>
    <row r="801" spans="4:19" ht="15.75" customHeight="1">
      <c r="D801" s="53"/>
      <c r="E801" s="53"/>
      <c r="F801" s="53"/>
      <c r="G801" s="53"/>
      <c r="H801" s="53"/>
      <c r="I801" s="53"/>
      <c r="J801" s="53"/>
      <c r="S801" s="57"/>
    </row>
    <row r="802" spans="4:19" ht="15.75" customHeight="1">
      <c r="D802" s="53"/>
      <c r="E802" s="53"/>
      <c r="F802" s="53"/>
      <c r="G802" s="53"/>
      <c r="H802" s="53"/>
      <c r="I802" s="53"/>
      <c r="J802" s="53"/>
      <c r="S802" s="57"/>
    </row>
    <row r="803" spans="4:19" ht="15.75" customHeight="1">
      <c r="D803" s="53"/>
      <c r="E803" s="53"/>
      <c r="F803" s="53"/>
      <c r="G803" s="53"/>
      <c r="H803" s="53"/>
      <c r="I803" s="53"/>
      <c r="J803" s="53"/>
      <c r="S803" s="57"/>
    </row>
    <row r="804" spans="4:19" ht="15.75" customHeight="1">
      <c r="D804" s="53"/>
      <c r="E804" s="53"/>
      <c r="F804" s="53"/>
      <c r="G804" s="53"/>
      <c r="H804" s="53"/>
      <c r="I804" s="53"/>
      <c r="J804" s="53"/>
      <c r="S804" s="57"/>
    </row>
    <row r="805" spans="4:19" ht="15.75" customHeight="1">
      <c r="D805" s="53"/>
      <c r="E805" s="53"/>
      <c r="F805" s="53"/>
      <c r="G805" s="53"/>
      <c r="H805" s="53"/>
      <c r="I805" s="53"/>
      <c r="J805" s="53"/>
      <c r="S805" s="57"/>
    </row>
    <row r="806" spans="4:19" ht="15.75" customHeight="1">
      <c r="D806" s="53"/>
      <c r="E806" s="53"/>
      <c r="F806" s="53"/>
      <c r="G806" s="53"/>
      <c r="H806" s="53"/>
      <c r="I806" s="53"/>
      <c r="J806" s="53"/>
      <c r="S806" s="57"/>
    </row>
    <row r="807" spans="4:19" ht="15.75" customHeight="1">
      <c r="D807" s="53"/>
      <c r="E807" s="53"/>
      <c r="F807" s="53"/>
      <c r="G807" s="53"/>
      <c r="H807" s="53"/>
      <c r="I807" s="53"/>
      <c r="J807" s="53"/>
      <c r="S807" s="57"/>
    </row>
    <row r="808" spans="4:19" ht="15.75" customHeight="1">
      <c r="D808" s="53"/>
      <c r="E808" s="53"/>
      <c r="F808" s="53"/>
      <c r="G808" s="53"/>
      <c r="H808" s="53"/>
      <c r="I808" s="53"/>
      <c r="J808" s="53"/>
      <c r="S808" s="57"/>
    </row>
    <row r="809" spans="4:19" ht="15.75" customHeight="1">
      <c r="D809" s="53"/>
      <c r="E809" s="53"/>
      <c r="F809" s="53"/>
      <c r="G809" s="53"/>
      <c r="H809" s="53"/>
      <c r="I809" s="53"/>
      <c r="J809" s="53"/>
      <c r="S809" s="57"/>
    </row>
    <row r="810" spans="4:19" ht="15.75" customHeight="1">
      <c r="D810" s="53"/>
      <c r="E810" s="53"/>
      <c r="F810" s="53"/>
      <c r="G810" s="53"/>
      <c r="H810" s="53"/>
      <c r="I810" s="53"/>
      <c r="J810" s="53"/>
      <c r="S810" s="57"/>
    </row>
    <row r="811" spans="4:19" ht="15.75" customHeight="1">
      <c r="D811" s="53"/>
      <c r="E811" s="53"/>
      <c r="F811" s="53"/>
      <c r="G811" s="53"/>
      <c r="H811" s="53"/>
      <c r="I811" s="53"/>
      <c r="J811" s="53"/>
      <c r="S811" s="57"/>
    </row>
    <row r="812" spans="4:19" ht="15.75" customHeight="1">
      <c r="D812" s="53"/>
      <c r="E812" s="53"/>
      <c r="F812" s="53"/>
      <c r="G812" s="53"/>
      <c r="H812" s="53"/>
      <c r="I812" s="53"/>
      <c r="J812" s="53"/>
      <c r="S812" s="57"/>
    </row>
    <row r="813" spans="4:19" ht="15.75" customHeight="1">
      <c r="D813" s="53"/>
      <c r="E813" s="53"/>
      <c r="F813" s="53"/>
      <c r="G813" s="53"/>
      <c r="H813" s="53"/>
      <c r="I813" s="53"/>
      <c r="J813" s="53"/>
      <c r="S813" s="57"/>
    </row>
    <row r="814" spans="4:19" ht="15.75" customHeight="1">
      <c r="D814" s="53"/>
      <c r="E814" s="53"/>
      <c r="F814" s="53"/>
      <c r="G814" s="53"/>
      <c r="H814" s="53"/>
      <c r="I814" s="53"/>
      <c r="J814" s="53"/>
      <c r="S814" s="57"/>
    </row>
    <row r="815" spans="4:19" ht="15.75" customHeight="1">
      <c r="D815" s="53"/>
      <c r="E815" s="53"/>
      <c r="F815" s="53"/>
      <c r="G815" s="53"/>
      <c r="H815" s="53"/>
      <c r="I815" s="53"/>
      <c r="J815" s="53"/>
      <c r="S815" s="57"/>
    </row>
    <row r="816" spans="4:19" ht="15.75" customHeight="1">
      <c r="D816" s="53"/>
      <c r="E816" s="53"/>
      <c r="F816" s="53"/>
      <c r="G816" s="53"/>
      <c r="H816" s="53"/>
      <c r="I816" s="53"/>
      <c r="J816" s="53"/>
      <c r="S816" s="57"/>
    </row>
    <row r="817" spans="4:19" ht="15.75" customHeight="1">
      <c r="D817" s="53"/>
      <c r="E817" s="53"/>
      <c r="F817" s="53"/>
      <c r="G817" s="53"/>
      <c r="H817" s="53"/>
      <c r="I817" s="53"/>
      <c r="J817" s="53"/>
      <c r="S817" s="57"/>
    </row>
    <row r="818" spans="4:19" ht="15.75" customHeight="1">
      <c r="D818" s="53"/>
      <c r="E818" s="53"/>
      <c r="F818" s="53"/>
      <c r="G818" s="53"/>
      <c r="H818" s="53"/>
      <c r="I818" s="53"/>
      <c r="J818" s="53"/>
      <c r="S818" s="57"/>
    </row>
    <row r="819" spans="4:19" ht="15.75" customHeight="1">
      <c r="D819" s="53"/>
      <c r="E819" s="53"/>
      <c r="F819" s="53"/>
      <c r="G819" s="53"/>
      <c r="H819" s="53"/>
      <c r="I819" s="53"/>
      <c r="J819" s="53"/>
      <c r="S819" s="57"/>
    </row>
    <row r="820" spans="4:19" ht="15.75" customHeight="1">
      <c r="D820" s="53"/>
      <c r="E820" s="53"/>
      <c r="F820" s="53"/>
      <c r="G820" s="53"/>
      <c r="H820" s="53"/>
      <c r="I820" s="53"/>
      <c r="J820" s="53"/>
      <c r="S820" s="57"/>
    </row>
    <row r="821" spans="4:19" ht="15.75" customHeight="1">
      <c r="D821" s="53"/>
      <c r="E821" s="53"/>
      <c r="F821" s="53"/>
      <c r="G821" s="53"/>
      <c r="H821" s="53"/>
      <c r="I821" s="53"/>
      <c r="J821" s="53"/>
      <c r="S821" s="57"/>
    </row>
    <row r="822" spans="4:19" ht="15.75" customHeight="1">
      <c r="D822" s="53"/>
      <c r="E822" s="53"/>
      <c r="F822" s="53"/>
      <c r="G822" s="53"/>
      <c r="H822" s="53"/>
      <c r="I822" s="53"/>
      <c r="J822" s="53"/>
      <c r="S822" s="57"/>
    </row>
    <row r="823" spans="4:19" ht="15.75" customHeight="1">
      <c r="D823" s="53"/>
      <c r="E823" s="53"/>
      <c r="F823" s="53"/>
      <c r="G823" s="53"/>
      <c r="H823" s="53"/>
      <c r="I823" s="53"/>
      <c r="J823" s="53"/>
      <c r="S823" s="57"/>
    </row>
    <row r="824" spans="4:19" ht="15.75" customHeight="1">
      <c r="D824" s="53"/>
      <c r="E824" s="53"/>
      <c r="F824" s="53"/>
      <c r="G824" s="53"/>
      <c r="H824" s="53"/>
      <c r="I824" s="53"/>
      <c r="J824" s="53"/>
      <c r="S824" s="57"/>
    </row>
    <row r="825" spans="4:19" ht="15.75" customHeight="1">
      <c r="D825" s="53"/>
      <c r="E825" s="53"/>
      <c r="F825" s="53"/>
      <c r="G825" s="53"/>
      <c r="H825" s="53"/>
      <c r="I825" s="53"/>
      <c r="J825" s="53"/>
      <c r="S825" s="57"/>
    </row>
    <row r="826" spans="4:19" ht="15.75" customHeight="1">
      <c r="D826" s="53"/>
      <c r="E826" s="53"/>
      <c r="F826" s="53"/>
      <c r="G826" s="53"/>
      <c r="H826" s="53"/>
      <c r="I826" s="53"/>
      <c r="J826" s="53"/>
      <c r="S826" s="57"/>
    </row>
    <row r="827" spans="4:19" ht="15.75" customHeight="1">
      <c r="D827" s="53"/>
      <c r="E827" s="53"/>
      <c r="F827" s="53"/>
      <c r="G827" s="53"/>
      <c r="H827" s="53"/>
      <c r="I827" s="53"/>
      <c r="J827" s="53"/>
      <c r="S827" s="57"/>
    </row>
    <row r="828" spans="4:19" ht="15.75" customHeight="1">
      <c r="D828" s="53"/>
      <c r="E828" s="53"/>
      <c r="F828" s="53"/>
      <c r="G828" s="53"/>
      <c r="H828" s="53"/>
      <c r="I828" s="53"/>
      <c r="J828" s="53"/>
      <c r="S828" s="57"/>
    </row>
    <row r="829" spans="4:19" ht="15.75" customHeight="1">
      <c r="D829" s="53"/>
      <c r="E829" s="53"/>
      <c r="F829" s="53"/>
      <c r="G829" s="53"/>
      <c r="H829" s="53"/>
      <c r="I829" s="53"/>
      <c r="J829" s="53"/>
      <c r="S829" s="57"/>
    </row>
    <row r="830" spans="4:19" ht="15.75" customHeight="1">
      <c r="D830" s="53"/>
      <c r="E830" s="53"/>
      <c r="F830" s="53"/>
      <c r="G830" s="53"/>
      <c r="H830" s="53"/>
      <c r="I830" s="53"/>
      <c r="J830" s="53"/>
      <c r="S830" s="57"/>
    </row>
    <row r="831" spans="4:19" ht="15.75" customHeight="1">
      <c r="D831" s="53"/>
      <c r="E831" s="53"/>
      <c r="F831" s="53"/>
      <c r="G831" s="53"/>
      <c r="H831" s="53"/>
      <c r="I831" s="53"/>
      <c r="J831" s="53"/>
      <c r="S831" s="57"/>
    </row>
    <row r="832" spans="4:19" ht="15.75" customHeight="1">
      <c r="D832" s="53"/>
      <c r="E832" s="53"/>
      <c r="F832" s="53"/>
      <c r="G832" s="53"/>
      <c r="H832" s="53"/>
      <c r="I832" s="53"/>
      <c r="J832" s="53"/>
      <c r="S832" s="57"/>
    </row>
    <row r="833" spans="4:19" ht="15.75" customHeight="1">
      <c r="D833" s="53"/>
      <c r="E833" s="53"/>
      <c r="F833" s="53"/>
      <c r="G833" s="53"/>
      <c r="H833" s="53"/>
      <c r="I833" s="53"/>
      <c r="J833" s="53"/>
      <c r="S833" s="57"/>
    </row>
    <row r="834" spans="4:19" ht="15.75" customHeight="1">
      <c r="D834" s="53"/>
      <c r="E834" s="53"/>
      <c r="F834" s="53"/>
      <c r="G834" s="53"/>
      <c r="H834" s="53"/>
      <c r="I834" s="53"/>
      <c r="J834" s="53"/>
      <c r="S834" s="57"/>
    </row>
    <row r="835" spans="4:19" ht="15.75" customHeight="1">
      <c r="D835" s="53"/>
      <c r="E835" s="53"/>
      <c r="F835" s="53"/>
      <c r="G835" s="53"/>
      <c r="H835" s="53"/>
      <c r="I835" s="53"/>
      <c r="J835" s="53"/>
      <c r="S835" s="57"/>
    </row>
    <row r="836" spans="4:19" ht="15.75" customHeight="1">
      <c r="D836" s="53"/>
      <c r="E836" s="53"/>
      <c r="F836" s="53"/>
      <c r="G836" s="53"/>
      <c r="H836" s="53"/>
      <c r="I836" s="53"/>
      <c r="J836" s="53"/>
      <c r="S836" s="57"/>
    </row>
    <row r="837" spans="4:19" ht="15.75" customHeight="1">
      <c r="D837" s="53"/>
      <c r="E837" s="53"/>
      <c r="F837" s="53"/>
      <c r="G837" s="53"/>
      <c r="H837" s="53"/>
      <c r="I837" s="53"/>
      <c r="J837" s="53"/>
      <c r="S837" s="57"/>
    </row>
    <row r="838" spans="4:19" ht="15.75" customHeight="1">
      <c r="D838" s="53"/>
      <c r="E838" s="53"/>
      <c r="F838" s="53"/>
      <c r="G838" s="53"/>
      <c r="H838" s="53"/>
      <c r="I838" s="53"/>
      <c r="J838" s="53"/>
      <c r="S838" s="57"/>
    </row>
    <row r="839" spans="4:19" ht="15.75" customHeight="1">
      <c r="D839" s="53"/>
      <c r="E839" s="53"/>
      <c r="F839" s="53"/>
      <c r="G839" s="53"/>
      <c r="H839" s="53"/>
      <c r="I839" s="53"/>
      <c r="J839" s="53"/>
      <c r="S839" s="57"/>
    </row>
    <row r="840" spans="4:19" ht="15.75" customHeight="1">
      <c r="D840" s="53"/>
      <c r="E840" s="53"/>
      <c r="F840" s="53"/>
      <c r="G840" s="53"/>
      <c r="H840" s="53"/>
      <c r="I840" s="53"/>
      <c r="J840" s="53"/>
      <c r="S840" s="57"/>
    </row>
    <row r="841" spans="4:19" ht="15.75" customHeight="1">
      <c r="D841" s="53"/>
      <c r="E841" s="53"/>
      <c r="F841" s="53"/>
      <c r="G841" s="53"/>
      <c r="H841" s="53"/>
      <c r="I841" s="53"/>
      <c r="J841" s="53"/>
      <c r="S841" s="57"/>
    </row>
    <row r="842" spans="4:19" ht="15.75" customHeight="1">
      <c r="D842" s="53"/>
      <c r="E842" s="53"/>
      <c r="F842" s="53"/>
      <c r="G842" s="53"/>
      <c r="H842" s="53"/>
      <c r="I842" s="53"/>
      <c r="J842" s="53"/>
      <c r="S842" s="57"/>
    </row>
    <row r="843" spans="4:19" ht="15.75" customHeight="1">
      <c r="D843" s="53"/>
      <c r="E843" s="53"/>
      <c r="F843" s="53"/>
      <c r="G843" s="53"/>
      <c r="H843" s="53"/>
      <c r="I843" s="53"/>
      <c r="J843" s="53"/>
      <c r="S843" s="57"/>
    </row>
    <row r="844" spans="4:19" ht="15.75" customHeight="1">
      <c r="D844" s="53"/>
      <c r="E844" s="53"/>
      <c r="F844" s="53"/>
      <c r="G844" s="53"/>
      <c r="H844" s="53"/>
      <c r="I844" s="53"/>
      <c r="J844" s="53"/>
      <c r="S844" s="57"/>
    </row>
    <row r="845" spans="4:19" ht="15.75" customHeight="1">
      <c r="D845" s="53"/>
      <c r="E845" s="53"/>
      <c r="F845" s="53"/>
      <c r="G845" s="53"/>
      <c r="H845" s="53"/>
      <c r="I845" s="53"/>
      <c r="J845" s="53"/>
      <c r="S845" s="57"/>
    </row>
    <row r="846" spans="4:19" ht="15.75" customHeight="1">
      <c r="D846" s="53"/>
      <c r="E846" s="53"/>
      <c r="F846" s="53"/>
      <c r="G846" s="53"/>
      <c r="H846" s="53"/>
      <c r="I846" s="53"/>
      <c r="J846" s="53"/>
      <c r="S846" s="57"/>
    </row>
    <row r="847" spans="4:19" ht="15.75" customHeight="1">
      <c r="D847" s="53"/>
      <c r="E847" s="53"/>
      <c r="F847" s="53"/>
      <c r="G847" s="53"/>
      <c r="H847" s="53"/>
      <c r="I847" s="53"/>
      <c r="J847" s="53"/>
      <c r="S847" s="57"/>
    </row>
    <row r="848" spans="4:19" ht="15.75" customHeight="1">
      <c r="D848" s="53"/>
      <c r="E848" s="53"/>
      <c r="F848" s="53"/>
      <c r="G848" s="53"/>
      <c r="H848" s="53"/>
      <c r="I848" s="53"/>
      <c r="J848" s="53"/>
      <c r="S848" s="57"/>
    </row>
    <row r="849" spans="4:19" ht="15.75" customHeight="1">
      <c r="D849" s="53"/>
      <c r="E849" s="53"/>
      <c r="F849" s="53"/>
      <c r="G849" s="53"/>
      <c r="H849" s="53"/>
      <c r="I849" s="53"/>
      <c r="J849" s="53"/>
      <c r="S849" s="57"/>
    </row>
    <row r="850" spans="4:19" ht="15.75" customHeight="1">
      <c r="D850" s="53"/>
      <c r="E850" s="53"/>
      <c r="F850" s="53"/>
      <c r="G850" s="53"/>
      <c r="H850" s="53"/>
      <c r="I850" s="53"/>
      <c r="J850" s="53"/>
      <c r="S850" s="57"/>
    </row>
    <row r="851" spans="4:19" ht="15.75" customHeight="1">
      <c r="D851" s="53"/>
      <c r="E851" s="53"/>
      <c r="F851" s="53"/>
      <c r="G851" s="53"/>
      <c r="H851" s="53"/>
      <c r="I851" s="53"/>
      <c r="J851" s="53"/>
      <c r="S851" s="57"/>
    </row>
    <row r="852" spans="4:19" ht="15.75" customHeight="1">
      <c r="D852" s="53"/>
      <c r="E852" s="53"/>
      <c r="F852" s="53"/>
      <c r="G852" s="53"/>
      <c r="H852" s="53"/>
      <c r="I852" s="53"/>
      <c r="J852" s="53"/>
      <c r="S852" s="57"/>
    </row>
    <row r="853" spans="4:19" ht="15.75" customHeight="1">
      <c r="D853" s="53"/>
      <c r="E853" s="53"/>
      <c r="F853" s="53"/>
      <c r="G853" s="53"/>
      <c r="H853" s="53"/>
      <c r="I853" s="53"/>
      <c r="J853" s="53"/>
      <c r="S853" s="57"/>
    </row>
    <row r="854" spans="4:19" ht="15.75" customHeight="1">
      <c r="D854" s="53"/>
      <c r="E854" s="53"/>
      <c r="F854" s="53"/>
      <c r="G854" s="53"/>
      <c r="H854" s="53"/>
      <c r="I854" s="53"/>
      <c r="J854" s="53"/>
      <c r="S854" s="57"/>
    </row>
    <row r="855" spans="4:19" ht="15.75" customHeight="1">
      <c r="D855" s="53"/>
      <c r="E855" s="53"/>
      <c r="F855" s="53"/>
      <c r="G855" s="53"/>
      <c r="H855" s="53"/>
      <c r="I855" s="53"/>
      <c r="J855" s="53"/>
      <c r="S855" s="57"/>
    </row>
    <row r="856" spans="4:19" ht="15.75" customHeight="1">
      <c r="D856" s="53"/>
      <c r="E856" s="53"/>
      <c r="F856" s="53"/>
      <c r="G856" s="53"/>
      <c r="H856" s="53"/>
      <c r="I856" s="53"/>
      <c r="J856" s="53"/>
      <c r="S856" s="57"/>
    </row>
    <row r="857" spans="4:19" ht="15.75" customHeight="1">
      <c r="D857" s="53"/>
      <c r="E857" s="53"/>
      <c r="F857" s="53"/>
      <c r="G857" s="53"/>
      <c r="H857" s="53"/>
      <c r="I857" s="53"/>
      <c r="J857" s="53"/>
      <c r="S857" s="57"/>
    </row>
    <row r="858" spans="4:19" ht="15.75" customHeight="1">
      <c r="D858" s="53"/>
      <c r="E858" s="53"/>
      <c r="F858" s="53"/>
      <c r="G858" s="53"/>
      <c r="H858" s="53"/>
      <c r="I858" s="53"/>
      <c r="J858" s="53"/>
      <c r="S858" s="57"/>
    </row>
    <row r="859" spans="4:19" ht="15.75" customHeight="1">
      <c r="D859" s="53"/>
      <c r="E859" s="53"/>
      <c r="F859" s="53"/>
      <c r="G859" s="53"/>
      <c r="H859" s="53"/>
      <c r="I859" s="53"/>
      <c r="J859" s="53"/>
      <c r="S859" s="57"/>
    </row>
    <row r="860" spans="4:19" ht="15.75" customHeight="1">
      <c r="D860" s="53"/>
      <c r="E860" s="53"/>
      <c r="F860" s="53"/>
      <c r="G860" s="53"/>
      <c r="H860" s="53"/>
      <c r="I860" s="53"/>
      <c r="J860" s="53"/>
      <c r="S860" s="57"/>
    </row>
    <row r="861" spans="4:19" ht="15.75" customHeight="1">
      <c r="D861" s="53"/>
      <c r="E861" s="53"/>
      <c r="F861" s="53"/>
      <c r="G861" s="53"/>
      <c r="H861" s="53"/>
      <c r="I861" s="53"/>
      <c r="J861" s="53"/>
      <c r="S861" s="57"/>
    </row>
    <row r="862" spans="4:19" ht="15.75" customHeight="1">
      <c r="D862" s="53"/>
      <c r="E862" s="53"/>
      <c r="F862" s="53"/>
      <c r="G862" s="53"/>
      <c r="H862" s="53"/>
      <c r="I862" s="53"/>
      <c r="J862" s="53"/>
      <c r="S862" s="57"/>
    </row>
    <row r="863" spans="4:19" ht="15.75" customHeight="1">
      <c r="D863" s="53"/>
      <c r="E863" s="53"/>
      <c r="F863" s="53"/>
      <c r="G863" s="53"/>
      <c r="H863" s="53"/>
      <c r="I863" s="53"/>
      <c r="J863" s="53"/>
      <c r="S863" s="57"/>
    </row>
    <row r="864" spans="4:19" ht="15.75" customHeight="1">
      <c r="D864" s="53"/>
      <c r="E864" s="53"/>
      <c r="F864" s="53"/>
      <c r="G864" s="53"/>
      <c r="H864" s="53"/>
      <c r="I864" s="53"/>
      <c r="J864" s="53"/>
      <c r="S864" s="57"/>
    </row>
    <row r="865" spans="4:19" ht="15.75" customHeight="1">
      <c r="D865" s="53"/>
      <c r="E865" s="53"/>
      <c r="F865" s="53"/>
      <c r="G865" s="53"/>
      <c r="H865" s="53"/>
      <c r="I865" s="53"/>
      <c r="J865" s="53"/>
      <c r="S865" s="57"/>
    </row>
    <row r="866" spans="4:19" ht="15.75" customHeight="1">
      <c r="D866" s="53"/>
      <c r="E866" s="53"/>
      <c r="F866" s="53"/>
      <c r="G866" s="53"/>
      <c r="H866" s="53"/>
      <c r="I866" s="53"/>
      <c r="J866" s="53"/>
      <c r="S866" s="57"/>
    </row>
    <row r="867" spans="4:19" ht="15.75" customHeight="1">
      <c r="D867" s="53"/>
      <c r="E867" s="53"/>
      <c r="F867" s="53"/>
      <c r="G867" s="53"/>
      <c r="H867" s="53"/>
      <c r="I867" s="53"/>
      <c r="J867" s="53"/>
      <c r="S867" s="57"/>
    </row>
    <row r="868" spans="4:19" ht="15.75" customHeight="1">
      <c r="D868" s="53"/>
      <c r="E868" s="53"/>
      <c r="F868" s="53"/>
      <c r="G868" s="53"/>
      <c r="H868" s="53"/>
      <c r="I868" s="53"/>
      <c r="J868" s="53"/>
      <c r="S868" s="57"/>
    </row>
    <row r="869" spans="4:19" ht="15.75" customHeight="1">
      <c r="D869" s="53"/>
      <c r="E869" s="53"/>
      <c r="F869" s="53"/>
      <c r="G869" s="53"/>
      <c r="H869" s="53"/>
      <c r="I869" s="53"/>
      <c r="J869" s="53"/>
      <c r="S869" s="57"/>
    </row>
    <row r="870" spans="4:19" ht="15.75" customHeight="1">
      <c r="D870" s="53"/>
      <c r="E870" s="53"/>
      <c r="F870" s="53"/>
      <c r="G870" s="53"/>
      <c r="H870" s="53"/>
      <c r="I870" s="53"/>
      <c r="J870" s="53"/>
      <c r="S870" s="57"/>
    </row>
    <row r="871" spans="4:19" ht="15.75" customHeight="1">
      <c r="D871" s="53"/>
      <c r="E871" s="53"/>
      <c r="F871" s="53"/>
      <c r="G871" s="53"/>
      <c r="H871" s="53"/>
      <c r="I871" s="53"/>
      <c r="J871" s="53"/>
      <c r="S871" s="57"/>
    </row>
    <row r="872" spans="4:19" ht="15.75" customHeight="1">
      <c r="D872" s="53"/>
      <c r="E872" s="53"/>
      <c r="F872" s="53"/>
      <c r="G872" s="53"/>
      <c r="H872" s="53"/>
      <c r="I872" s="53"/>
      <c r="J872" s="53"/>
      <c r="S872" s="57"/>
    </row>
    <row r="873" spans="4:19" ht="15.75" customHeight="1">
      <c r="D873" s="53"/>
      <c r="E873" s="53"/>
      <c r="F873" s="53"/>
      <c r="G873" s="53"/>
      <c r="H873" s="53"/>
      <c r="I873" s="53"/>
      <c r="J873" s="53"/>
      <c r="S873" s="57"/>
    </row>
    <row r="874" spans="4:19" ht="15.75" customHeight="1">
      <c r="D874" s="53"/>
      <c r="E874" s="53"/>
      <c r="F874" s="53"/>
      <c r="G874" s="53"/>
      <c r="H874" s="53"/>
      <c r="I874" s="53"/>
      <c r="J874" s="53"/>
      <c r="S874" s="57"/>
    </row>
    <row r="875" spans="4:19" ht="15.75" customHeight="1">
      <c r="D875" s="53"/>
      <c r="E875" s="53"/>
      <c r="F875" s="53"/>
      <c r="G875" s="53"/>
      <c r="H875" s="53"/>
      <c r="I875" s="53"/>
      <c r="J875" s="53"/>
      <c r="S875" s="57"/>
    </row>
    <row r="876" spans="4:19" ht="15.75" customHeight="1">
      <c r="D876" s="53"/>
      <c r="E876" s="53"/>
      <c r="F876" s="53"/>
      <c r="G876" s="53"/>
      <c r="H876" s="53"/>
      <c r="I876" s="53"/>
      <c r="J876" s="53"/>
      <c r="S876" s="57"/>
    </row>
    <row r="877" spans="4:19" ht="15.75" customHeight="1">
      <c r="D877" s="53"/>
      <c r="E877" s="53"/>
      <c r="F877" s="53"/>
      <c r="G877" s="53"/>
      <c r="H877" s="53"/>
      <c r="I877" s="53"/>
      <c r="J877" s="53"/>
      <c r="S877" s="57"/>
    </row>
    <row r="878" spans="4:19" ht="15.75" customHeight="1">
      <c r="D878" s="53"/>
      <c r="E878" s="53"/>
      <c r="F878" s="53"/>
      <c r="G878" s="53"/>
      <c r="H878" s="53"/>
      <c r="I878" s="53"/>
      <c r="J878" s="53"/>
      <c r="S878" s="57"/>
    </row>
    <row r="879" spans="4:19" ht="15.75" customHeight="1">
      <c r="D879" s="53"/>
      <c r="E879" s="53"/>
      <c r="F879" s="53"/>
      <c r="G879" s="53"/>
      <c r="H879" s="53"/>
      <c r="I879" s="53"/>
      <c r="J879" s="53"/>
      <c r="S879" s="57"/>
    </row>
    <row r="880" spans="4:19" ht="15.75" customHeight="1">
      <c r="D880" s="53"/>
      <c r="E880" s="53"/>
      <c r="F880" s="53"/>
      <c r="G880" s="53"/>
      <c r="H880" s="53"/>
      <c r="I880" s="53"/>
      <c r="J880" s="53"/>
      <c r="S880" s="57"/>
    </row>
    <row r="881" spans="4:19" ht="15.75" customHeight="1">
      <c r="D881" s="53"/>
      <c r="E881" s="53"/>
      <c r="F881" s="53"/>
      <c r="G881" s="53"/>
      <c r="H881" s="53"/>
      <c r="I881" s="53"/>
      <c r="J881" s="53"/>
      <c r="S881" s="57"/>
    </row>
    <row r="882" spans="4:19" ht="15.75" customHeight="1">
      <c r="D882" s="53"/>
      <c r="E882" s="53"/>
      <c r="F882" s="53"/>
      <c r="G882" s="53"/>
      <c r="H882" s="53"/>
      <c r="I882" s="53"/>
      <c r="J882" s="53"/>
      <c r="S882" s="57"/>
    </row>
    <row r="883" spans="4:19" ht="15.75" customHeight="1">
      <c r="D883" s="53"/>
      <c r="E883" s="53"/>
      <c r="F883" s="53"/>
      <c r="G883" s="53"/>
      <c r="H883" s="53"/>
      <c r="I883" s="53"/>
      <c r="J883" s="53"/>
      <c r="S883" s="57"/>
    </row>
    <row r="884" spans="4:19" ht="15.75" customHeight="1">
      <c r="D884" s="53"/>
      <c r="E884" s="53"/>
      <c r="F884" s="53"/>
      <c r="G884" s="53"/>
      <c r="H884" s="53"/>
      <c r="I884" s="53"/>
      <c r="J884" s="53"/>
      <c r="S884" s="57"/>
    </row>
    <row r="885" spans="4:19" ht="15.75" customHeight="1">
      <c r="D885" s="53"/>
      <c r="E885" s="53"/>
      <c r="F885" s="53"/>
      <c r="G885" s="53"/>
      <c r="H885" s="53"/>
      <c r="I885" s="53"/>
      <c r="J885" s="53"/>
      <c r="S885" s="57"/>
    </row>
    <row r="886" spans="4:19" ht="15.75" customHeight="1">
      <c r="D886" s="53"/>
      <c r="E886" s="53"/>
      <c r="F886" s="53"/>
      <c r="G886" s="53"/>
      <c r="H886" s="53"/>
      <c r="I886" s="53"/>
      <c r="J886" s="53"/>
      <c r="S886" s="57"/>
    </row>
    <row r="887" spans="4:19" ht="15.75" customHeight="1">
      <c r="D887" s="53"/>
      <c r="E887" s="53"/>
      <c r="F887" s="53"/>
      <c r="G887" s="53"/>
      <c r="H887" s="53"/>
      <c r="I887" s="53"/>
      <c r="J887" s="53"/>
      <c r="S887" s="57"/>
    </row>
    <row r="888" spans="4:19" ht="15.75" customHeight="1">
      <c r="D888" s="53"/>
      <c r="E888" s="53"/>
      <c r="F888" s="53"/>
      <c r="G888" s="53"/>
      <c r="H888" s="53"/>
      <c r="I888" s="53"/>
      <c r="J888" s="53"/>
      <c r="S888" s="57"/>
    </row>
    <row r="889" spans="4:19" ht="15.75" customHeight="1">
      <c r="D889" s="53"/>
      <c r="E889" s="53"/>
      <c r="F889" s="53"/>
      <c r="G889" s="53"/>
      <c r="H889" s="53"/>
      <c r="I889" s="53"/>
      <c r="J889" s="53"/>
      <c r="S889" s="57"/>
    </row>
    <row r="890" spans="4:19" ht="15.75" customHeight="1">
      <c r="D890" s="53"/>
      <c r="E890" s="53"/>
      <c r="F890" s="53"/>
      <c r="G890" s="53"/>
      <c r="H890" s="53"/>
      <c r="I890" s="53"/>
      <c r="J890" s="53"/>
      <c r="S890" s="57"/>
    </row>
    <row r="891" spans="4:19" ht="15.75" customHeight="1">
      <c r="D891" s="53"/>
      <c r="E891" s="53"/>
      <c r="F891" s="53"/>
      <c r="G891" s="53"/>
      <c r="H891" s="53"/>
      <c r="I891" s="53"/>
      <c r="J891" s="53"/>
      <c r="S891" s="57"/>
    </row>
    <row r="892" spans="4:19" ht="15.75" customHeight="1">
      <c r="D892" s="53"/>
      <c r="E892" s="53"/>
      <c r="F892" s="53"/>
      <c r="G892" s="53"/>
      <c r="H892" s="53"/>
      <c r="I892" s="53"/>
      <c r="J892" s="53"/>
      <c r="S892" s="57"/>
    </row>
    <row r="893" spans="4:19" ht="15.75" customHeight="1">
      <c r="D893" s="53"/>
      <c r="E893" s="53"/>
      <c r="F893" s="53"/>
      <c r="G893" s="53"/>
      <c r="H893" s="53"/>
      <c r="I893" s="53"/>
      <c r="J893" s="53"/>
      <c r="S893" s="57"/>
    </row>
    <row r="894" spans="4:19" ht="15.75" customHeight="1">
      <c r="D894" s="53"/>
      <c r="E894" s="53"/>
      <c r="F894" s="53"/>
      <c r="G894" s="53"/>
      <c r="H894" s="53"/>
      <c r="I894" s="53"/>
      <c r="J894" s="53"/>
      <c r="S894" s="57"/>
    </row>
    <row r="895" spans="4:19" ht="15.75" customHeight="1">
      <c r="D895" s="53"/>
      <c r="E895" s="53"/>
      <c r="F895" s="53"/>
      <c r="G895" s="53"/>
      <c r="H895" s="53"/>
      <c r="I895" s="53"/>
      <c r="J895" s="53"/>
      <c r="S895" s="57"/>
    </row>
    <row r="896" spans="4:19" ht="15.75" customHeight="1">
      <c r="D896" s="53"/>
      <c r="E896" s="53"/>
      <c r="F896" s="53"/>
      <c r="G896" s="53"/>
      <c r="H896" s="53"/>
      <c r="I896" s="53"/>
      <c r="J896" s="53"/>
      <c r="S896" s="57"/>
    </row>
    <row r="897" spans="4:19" ht="15.75" customHeight="1">
      <c r="D897" s="53"/>
      <c r="E897" s="53"/>
      <c r="F897" s="53"/>
      <c r="G897" s="53"/>
      <c r="H897" s="53"/>
      <c r="I897" s="53"/>
      <c r="J897" s="53"/>
      <c r="S897" s="57"/>
    </row>
    <row r="898" spans="4:19" ht="15.75" customHeight="1">
      <c r="D898" s="53"/>
      <c r="E898" s="53"/>
      <c r="F898" s="53"/>
      <c r="G898" s="53"/>
      <c r="H898" s="53"/>
      <c r="I898" s="53"/>
      <c r="J898" s="53"/>
      <c r="S898" s="57"/>
    </row>
    <row r="899" spans="4:19" ht="15.75" customHeight="1">
      <c r="D899" s="53"/>
      <c r="E899" s="53"/>
      <c r="F899" s="53"/>
      <c r="G899" s="53"/>
      <c r="H899" s="53"/>
      <c r="I899" s="53"/>
      <c r="J899" s="53"/>
      <c r="S899" s="57"/>
    </row>
    <row r="900" spans="4:19" ht="15.75" customHeight="1">
      <c r="D900" s="53"/>
      <c r="E900" s="53"/>
      <c r="F900" s="53"/>
      <c r="G900" s="53"/>
      <c r="H900" s="53"/>
      <c r="I900" s="53"/>
      <c r="J900" s="53"/>
      <c r="S900" s="57"/>
    </row>
    <row r="901" spans="4:19" ht="15.75" customHeight="1">
      <c r="D901" s="53"/>
      <c r="E901" s="53"/>
      <c r="F901" s="53"/>
      <c r="G901" s="53"/>
      <c r="H901" s="53"/>
      <c r="I901" s="53"/>
      <c r="J901" s="53"/>
      <c r="S901" s="57"/>
    </row>
    <row r="902" spans="4:19" ht="15.75" customHeight="1">
      <c r="D902" s="53"/>
      <c r="E902" s="53"/>
      <c r="F902" s="53"/>
      <c r="G902" s="53"/>
      <c r="H902" s="53"/>
      <c r="I902" s="53"/>
      <c r="J902" s="53"/>
      <c r="S902" s="57"/>
    </row>
    <row r="903" spans="4:19" ht="15.75" customHeight="1">
      <c r="D903" s="53"/>
      <c r="E903" s="53"/>
      <c r="F903" s="53"/>
      <c r="G903" s="53"/>
      <c r="H903" s="53"/>
      <c r="I903" s="53"/>
      <c r="J903" s="53"/>
      <c r="S903" s="57"/>
    </row>
    <row r="904" spans="4:19" ht="15.75" customHeight="1">
      <c r="D904" s="53"/>
      <c r="E904" s="53"/>
      <c r="F904" s="53"/>
      <c r="G904" s="53"/>
      <c r="H904" s="53"/>
      <c r="I904" s="53"/>
      <c r="J904" s="53"/>
      <c r="S904" s="57"/>
    </row>
    <row r="905" spans="4:19" ht="15.75" customHeight="1">
      <c r="D905" s="53"/>
      <c r="E905" s="53"/>
      <c r="F905" s="53"/>
      <c r="G905" s="53"/>
      <c r="H905" s="53"/>
      <c r="I905" s="53"/>
      <c r="J905" s="53"/>
      <c r="S905" s="57"/>
    </row>
    <row r="906" spans="4:19" ht="15.75" customHeight="1">
      <c r="D906" s="53"/>
      <c r="E906" s="53"/>
      <c r="F906" s="53"/>
      <c r="G906" s="53"/>
      <c r="H906" s="53"/>
      <c r="I906" s="53"/>
      <c r="J906" s="53"/>
      <c r="S906" s="57"/>
    </row>
    <row r="907" spans="4:19" ht="15.75" customHeight="1">
      <c r="D907" s="53"/>
      <c r="E907" s="53"/>
      <c r="F907" s="53"/>
      <c r="G907" s="53"/>
      <c r="H907" s="53"/>
      <c r="I907" s="53"/>
      <c r="J907" s="53"/>
      <c r="S907" s="57"/>
    </row>
    <row r="908" spans="4:19" ht="15.75" customHeight="1">
      <c r="D908" s="53"/>
      <c r="E908" s="53"/>
      <c r="F908" s="53"/>
      <c r="G908" s="53"/>
      <c r="H908" s="53"/>
      <c r="I908" s="53"/>
      <c r="J908" s="53"/>
      <c r="S908" s="57"/>
    </row>
    <row r="909" spans="4:19" ht="15.75" customHeight="1">
      <c r="D909" s="53"/>
      <c r="E909" s="53"/>
      <c r="F909" s="53"/>
      <c r="G909" s="53"/>
      <c r="H909" s="53"/>
      <c r="I909" s="53"/>
      <c r="J909" s="53"/>
      <c r="S909" s="57"/>
    </row>
    <row r="910" spans="4:19" ht="15.75" customHeight="1">
      <c r="D910" s="53"/>
      <c r="E910" s="53"/>
      <c r="F910" s="53"/>
      <c r="G910" s="53"/>
      <c r="H910" s="53"/>
      <c r="I910" s="53"/>
      <c r="J910" s="53"/>
      <c r="S910" s="57"/>
    </row>
    <row r="911" spans="4:19" ht="15.75" customHeight="1">
      <c r="D911" s="53"/>
      <c r="E911" s="53"/>
      <c r="F911" s="53"/>
      <c r="G911" s="53"/>
      <c r="H911" s="53"/>
      <c r="I911" s="53"/>
      <c r="J911" s="53"/>
      <c r="S911" s="57"/>
    </row>
    <row r="912" spans="4:19" ht="15.75" customHeight="1">
      <c r="D912" s="53"/>
      <c r="E912" s="53"/>
      <c r="F912" s="53"/>
      <c r="G912" s="53"/>
      <c r="H912" s="53"/>
      <c r="I912" s="53"/>
      <c r="J912" s="53"/>
      <c r="S912" s="57"/>
    </row>
    <row r="913" spans="4:19" ht="15.75" customHeight="1">
      <c r="D913" s="53"/>
      <c r="E913" s="53"/>
      <c r="F913" s="53"/>
      <c r="G913" s="53"/>
      <c r="H913" s="53"/>
      <c r="I913" s="53"/>
      <c r="J913" s="53"/>
      <c r="S913" s="57"/>
    </row>
    <row r="914" spans="4:19" ht="15.75" customHeight="1">
      <c r="D914" s="53"/>
      <c r="E914" s="53"/>
      <c r="F914" s="53"/>
      <c r="G914" s="53"/>
      <c r="H914" s="53"/>
      <c r="I914" s="53"/>
      <c r="J914" s="53"/>
      <c r="S914" s="57"/>
    </row>
    <row r="915" spans="4:19" ht="15.75" customHeight="1">
      <c r="D915" s="53"/>
      <c r="E915" s="53"/>
      <c r="F915" s="53"/>
      <c r="G915" s="53"/>
      <c r="H915" s="53"/>
      <c r="I915" s="53"/>
      <c r="J915" s="53"/>
      <c r="S915" s="57"/>
    </row>
    <row r="916" spans="4:19" ht="15.75" customHeight="1">
      <c r="D916" s="53"/>
      <c r="E916" s="53"/>
      <c r="F916" s="53"/>
      <c r="G916" s="53"/>
      <c r="H916" s="53"/>
      <c r="I916" s="53"/>
      <c r="J916" s="53"/>
      <c r="S916" s="57"/>
    </row>
    <row r="917" spans="4:19" ht="15.75" customHeight="1">
      <c r="D917" s="53"/>
      <c r="E917" s="53"/>
      <c r="F917" s="53"/>
      <c r="G917" s="53"/>
      <c r="H917" s="53"/>
      <c r="I917" s="53"/>
      <c r="J917" s="53"/>
      <c r="S917" s="57"/>
    </row>
    <row r="918" spans="4:19" ht="15.75" customHeight="1">
      <c r="D918" s="53"/>
      <c r="E918" s="53"/>
      <c r="F918" s="53"/>
      <c r="G918" s="53"/>
      <c r="H918" s="53"/>
      <c r="I918" s="53"/>
      <c r="J918" s="53"/>
      <c r="S918" s="57"/>
    </row>
    <row r="919" spans="4:19" ht="15.75" customHeight="1">
      <c r="D919" s="53"/>
      <c r="E919" s="53"/>
      <c r="F919" s="53"/>
      <c r="G919" s="53"/>
      <c r="H919" s="53"/>
      <c r="I919" s="53"/>
      <c r="J919" s="53"/>
      <c r="S919" s="57"/>
    </row>
    <row r="920" spans="4:19" ht="15.75" customHeight="1">
      <c r="D920" s="53"/>
      <c r="E920" s="53"/>
      <c r="F920" s="53"/>
      <c r="G920" s="53"/>
      <c r="H920" s="53"/>
      <c r="I920" s="53"/>
      <c r="J920" s="53"/>
      <c r="S920" s="57"/>
    </row>
    <row r="921" spans="4:19" ht="15.75" customHeight="1">
      <c r="D921" s="53"/>
      <c r="E921" s="53"/>
      <c r="F921" s="53"/>
      <c r="G921" s="53"/>
      <c r="H921" s="53"/>
      <c r="I921" s="53"/>
      <c r="J921" s="53"/>
      <c r="S921" s="57"/>
    </row>
    <row r="922" spans="4:19" ht="15.75" customHeight="1">
      <c r="D922" s="53"/>
      <c r="E922" s="53"/>
      <c r="F922" s="53"/>
      <c r="G922" s="53"/>
      <c r="H922" s="53"/>
      <c r="I922" s="53"/>
      <c r="J922" s="53"/>
      <c r="S922" s="57"/>
    </row>
    <row r="923" spans="4:19" ht="15.75" customHeight="1">
      <c r="D923" s="53"/>
      <c r="E923" s="53"/>
      <c r="F923" s="53"/>
      <c r="G923" s="53"/>
      <c r="H923" s="53"/>
      <c r="I923" s="53"/>
      <c r="J923" s="53"/>
      <c r="S923" s="57"/>
    </row>
    <row r="924" spans="4:19" ht="15.75" customHeight="1">
      <c r="D924" s="53"/>
      <c r="E924" s="53"/>
      <c r="F924" s="53"/>
      <c r="G924" s="53"/>
      <c r="H924" s="53"/>
      <c r="I924" s="53"/>
      <c r="J924" s="53"/>
      <c r="S924" s="57"/>
    </row>
    <row r="925" spans="4:19" ht="15.75" customHeight="1">
      <c r="D925" s="53"/>
      <c r="E925" s="53"/>
      <c r="F925" s="53"/>
      <c r="G925" s="53"/>
      <c r="H925" s="53"/>
      <c r="I925" s="53"/>
      <c r="J925" s="53"/>
      <c r="S925" s="57"/>
    </row>
    <row r="926" spans="4:19" ht="15.75" customHeight="1">
      <c r="D926" s="53"/>
      <c r="E926" s="53"/>
      <c r="F926" s="53"/>
      <c r="G926" s="53"/>
      <c r="H926" s="53"/>
      <c r="I926" s="53"/>
      <c r="J926" s="53"/>
      <c r="S926" s="57"/>
    </row>
    <row r="927" spans="4:19" ht="15.75" customHeight="1">
      <c r="D927" s="53"/>
      <c r="E927" s="53"/>
      <c r="F927" s="53"/>
      <c r="G927" s="53"/>
      <c r="H927" s="53"/>
      <c r="I927" s="53"/>
      <c r="J927" s="53"/>
      <c r="S927" s="57"/>
    </row>
    <row r="928" spans="4:19" ht="15.75" customHeight="1">
      <c r="D928" s="53"/>
      <c r="E928" s="53"/>
      <c r="F928" s="53"/>
      <c r="G928" s="53"/>
      <c r="H928" s="53"/>
      <c r="I928" s="53"/>
      <c r="J928" s="53"/>
      <c r="S928" s="57"/>
    </row>
    <row r="929" spans="4:19" ht="15.75" customHeight="1">
      <c r="D929" s="53"/>
      <c r="E929" s="53"/>
      <c r="F929" s="53"/>
      <c r="G929" s="53"/>
      <c r="H929" s="53"/>
      <c r="I929" s="53"/>
      <c r="J929" s="53"/>
      <c r="S929" s="57"/>
    </row>
    <row r="930" spans="4:19" ht="15.75" customHeight="1">
      <c r="D930" s="53"/>
      <c r="E930" s="53"/>
      <c r="F930" s="53"/>
      <c r="G930" s="53"/>
      <c r="H930" s="53"/>
      <c r="I930" s="53"/>
      <c r="J930" s="53"/>
      <c r="S930" s="57"/>
    </row>
    <row r="931" spans="4:19" ht="15.75" customHeight="1">
      <c r="D931" s="53"/>
      <c r="E931" s="53"/>
      <c r="F931" s="53"/>
      <c r="G931" s="53"/>
      <c r="H931" s="53"/>
      <c r="I931" s="53"/>
      <c r="J931" s="53"/>
      <c r="S931" s="57"/>
    </row>
    <row r="932" spans="4:19" ht="15.75" customHeight="1">
      <c r="D932" s="53"/>
      <c r="E932" s="53"/>
      <c r="F932" s="53"/>
      <c r="G932" s="53"/>
      <c r="H932" s="53"/>
      <c r="I932" s="53"/>
      <c r="J932" s="53"/>
      <c r="S932" s="57"/>
    </row>
    <row r="933" spans="4:19" ht="15.75" customHeight="1">
      <c r="D933" s="53"/>
      <c r="E933" s="53"/>
      <c r="F933" s="53"/>
      <c r="G933" s="53"/>
      <c r="H933" s="53"/>
      <c r="I933" s="53"/>
      <c r="J933" s="53"/>
      <c r="S933" s="57"/>
    </row>
    <row r="934" spans="4:19" ht="15.75" customHeight="1">
      <c r="D934" s="53"/>
      <c r="E934" s="53"/>
      <c r="F934" s="53"/>
      <c r="G934" s="53"/>
      <c r="H934" s="53"/>
      <c r="I934" s="53"/>
      <c r="J934" s="53"/>
      <c r="S934" s="57"/>
    </row>
    <row r="935" spans="4:19" ht="15.75" customHeight="1">
      <c r="D935" s="53"/>
      <c r="E935" s="53"/>
      <c r="F935" s="53"/>
      <c r="G935" s="53"/>
      <c r="H935" s="53"/>
      <c r="I935" s="53"/>
      <c r="J935" s="53"/>
      <c r="S935" s="57"/>
    </row>
    <row r="936" spans="4:19" ht="15.75" customHeight="1">
      <c r="D936" s="53"/>
      <c r="E936" s="53"/>
      <c r="F936" s="53"/>
      <c r="G936" s="53"/>
      <c r="H936" s="53"/>
      <c r="I936" s="53"/>
      <c r="J936" s="53"/>
      <c r="S936" s="57"/>
    </row>
    <row r="937" spans="4:19" ht="15.75" customHeight="1">
      <c r="D937" s="53"/>
      <c r="E937" s="53"/>
      <c r="F937" s="53"/>
      <c r="G937" s="53"/>
      <c r="H937" s="53"/>
      <c r="I937" s="53"/>
      <c r="J937" s="53"/>
      <c r="S937" s="57"/>
    </row>
    <row r="938" spans="4:19" ht="15.75" customHeight="1">
      <c r="D938" s="53"/>
      <c r="E938" s="53"/>
      <c r="F938" s="53"/>
      <c r="G938" s="53"/>
      <c r="H938" s="53"/>
      <c r="I938" s="53"/>
      <c r="J938" s="53"/>
      <c r="S938" s="57"/>
    </row>
    <row r="939" spans="4:19" ht="15.75" customHeight="1">
      <c r="D939" s="53"/>
      <c r="E939" s="53"/>
      <c r="F939" s="53"/>
      <c r="G939" s="53"/>
      <c r="H939" s="53"/>
      <c r="I939" s="53"/>
      <c r="J939" s="53"/>
      <c r="S939" s="57"/>
    </row>
    <row r="940" spans="4:19" ht="15.75" customHeight="1">
      <c r="D940" s="53"/>
      <c r="E940" s="53"/>
      <c r="F940" s="53"/>
      <c r="G940" s="53"/>
      <c r="H940" s="53"/>
      <c r="I940" s="53"/>
      <c r="J940" s="53"/>
      <c r="S940" s="57"/>
    </row>
    <row r="941" spans="4:19" ht="15.75" customHeight="1">
      <c r="D941" s="53"/>
      <c r="E941" s="53"/>
      <c r="F941" s="53"/>
      <c r="G941" s="53"/>
      <c r="H941" s="53"/>
      <c r="I941" s="53"/>
      <c r="J941" s="53"/>
      <c r="S941" s="57"/>
    </row>
    <row r="942" spans="4:19" ht="15.75" customHeight="1">
      <c r="D942" s="53"/>
      <c r="E942" s="53"/>
      <c r="F942" s="53"/>
      <c r="G942" s="53"/>
      <c r="H942" s="53"/>
      <c r="I942" s="53"/>
      <c r="J942" s="53"/>
      <c r="S942" s="57"/>
    </row>
    <row r="943" spans="4:19" ht="15.75" customHeight="1">
      <c r="D943" s="53"/>
      <c r="E943" s="53"/>
      <c r="F943" s="53"/>
      <c r="G943" s="53"/>
      <c r="H943" s="53"/>
      <c r="I943" s="53"/>
      <c r="J943" s="53"/>
      <c r="S943" s="57"/>
    </row>
    <row r="944" spans="4:19" ht="15.75" customHeight="1">
      <c r="D944" s="53"/>
      <c r="E944" s="53"/>
      <c r="F944" s="53"/>
      <c r="G944" s="53"/>
      <c r="H944" s="53"/>
      <c r="I944" s="53"/>
      <c r="J944" s="53"/>
      <c r="S944" s="57"/>
    </row>
    <row r="945" spans="4:19" ht="15.75" customHeight="1">
      <c r="D945" s="53"/>
      <c r="E945" s="53"/>
      <c r="F945" s="53"/>
      <c r="G945" s="53"/>
      <c r="H945" s="53"/>
      <c r="I945" s="53"/>
      <c r="J945" s="53"/>
      <c r="S945" s="57"/>
    </row>
    <row r="946" spans="4:19" ht="15.75" customHeight="1">
      <c r="D946" s="53"/>
      <c r="E946" s="53"/>
      <c r="F946" s="53"/>
      <c r="G946" s="53"/>
      <c r="H946" s="53"/>
      <c r="I946" s="53"/>
      <c r="J946" s="53"/>
      <c r="S946" s="57"/>
    </row>
    <row r="947" spans="4:19" ht="15.75" customHeight="1">
      <c r="D947" s="53"/>
      <c r="E947" s="53"/>
      <c r="F947" s="53"/>
      <c r="G947" s="53"/>
      <c r="H947" s="53"/>
      <c r="I947" s="53"/>
      <c r="J947" s="53"/>
      <c r="S947" s="57"/>
    </row>
    <row r="948" spans="4:19" ht="15.75" customHeight="1">
      <c r="D948" s="53"/>
      <c r="E948" s="53"/>
      <c r="F948" s="53"/>
      <c r="G948" s="53"/>
      <c r="H948" s="53"/>
      <c r="I948" s="53"/>
      <c r="J948" s="53"/>
      <c r="S948" s="57"/>
    </row>
    <row r="949" spans="4:19" ht="15.75" customHeight="1">
      <c r="D949" s="53"/>
      <c r="E949" s="53"/>
      <c r="F949" s="53"/>
      <c r="G949" s="53"/>
      <c r="H949" s="53"/>
      <c r="I949" s="53"/>
      <c r="J949" s="53"/>
      <c r="S949" s="57"/>
    </row>
    <row r="950" spans="4:19" ht="15.75" customHeight="1">
      <c r="D950" s="53"/>
      <c r="E950" s="53"/>
      <c r="F950" s="53"/>
      <c r="G950" s="53"/>
      <c r="H950" s="53"/>
      <c r="I950" s="53"/>
      <c r="J950" s="53"/>
      <c r="S950" s="57"/>
    </row>
    <row r="951" spans="4:19" ht="15.75" customHeight="1">
      <c r="D951" s="53"/>
      <c r="E951" s="53"/>
      <c r="F951" s="53"/>
      <c r="G951" s="53"/>
      <c r="H951" s="53"/>
      <c r="I951" s="53"/>
      <c r="J951" s="53"/>
      <c r="S951" s="57"/>
    </row>
    <row r="952" spans="4:19" ht="15.75" customHeight="1">
      <c r="D952" s="53"/>
      <c r="E952" s="53"/>
      <c r="F952" s="53"/>
      <c r="G952" s="53"/>
      <c r="H952" s="53"/>
      <c r="I952" s="53"/>
      <c r="J952" s="53"/>
      <c r="S952" s="57"/>
    </row>
    <row r="953" spans="4:19" ht="15.75" customHeight="1">
      <c r="D953" s="53"/>
      <c r="E953" s="53"/>
      <c r="F953" s="53"/>
      <c r="G953" s="53"/>
      <c r="H953" s="53"/>
      <c r="I953" s="53"/>
      <c r="J953" s="53"/>
      <c r="S953" s="57"/>
    </row>
    <row r="954" spans="4:19" ht="15.75" customHeight="1">
      <c r="D954" s="53"/>
      <c r="E954" s="53"/>
      <c r="F954" s="53"/>
      <c r="G954" s="53"/>
      <c r="H954" s="53"/>
      <c r="I954" s="53"/>
      <c r="J954" s="53"/>
      <c r="S954" s="57"/>
    </row>
    <row r="955" spans="4:19" ht="15.75" customHeight="1">
      <c r="D955" s="53"/>
      <c r="E955" s="53"/>
      <c r="F955" s="53"/>
      <c r="G955" s="53"/>
      <c r="H955" s="53"/>
      <c r="I955" s="53"/>
      <c r="J955" s="53"/>
      <c r="S955" s="57"/>
    </row>
    <row r="956" spans="4:19" ht="15.75" customHeight="1">
      <c r="D956" s="53"/>
      <c r="E956" s="53"/>
      <c r="F956" s="53"/>
      <c r="G956" s="53"/>
      <c r="H956" s="53"/>
      <c r="I956" s="53"/>
      <c r="J956" s="53"/>
      <c r="S956" s="57"/>
    </row>
    <row r="957" spans="4:19" ht="15.75" customHeight="1">
      <c r="D957" s="53"/>
      <c r="E957" s="53"/>
      <c r="F957" s="53"/>
      <c r="G957" s="53"/>
      <c r="H957" s="53"/>
      <c r="I957" s="53"/>
      <c r="J957" s="53"/>
      <c r="S957" s="57"/>
    </row>
    <row r="958" spans="4:19" ht="15.75" customHeight="1">
      <c r="D958" s="53"/>
      <c r="E958" s="53"/>
      <c r="F958" s="53"/>
      <c r="G958" s="53"/>
      <c r="H958" s="53"/>
      <c r="I958" s="53"/>
      <c r="J958" s="53"/>
      <c r="S958" s="57"/>
    </row>
    <row r="959" spans="4:19" ht="15.75" customHeight="1">
      <c r="D959" s="53"/>
      <c r="E959" s="53"/>
      <c r="F959" s="53"/>
      <c r="G959" s="53"/>
      <c r="H959" s="53"/>
      <c r="I959" s="53"/>
      <c r="J959" s="53"/>
      <c r="S959" s="57"/>
    </row>
    <row r="960" spans="4:19" ht="15.75" customHeight="1">
      <c r="D960" s="53"/>
      <c r="E960" s="53"/>
      <c r="F960" s="53"/>
      <c r="G960" s="53"/>
      <c r="H960" s="53"/>
      <c r="I960" s="53"/>
      <c r="J960" s="53"/>
      <c r="S960" s="57"/>
    </row>
    <row r="961" spans="4:19" ht="15.75" customHeight="1">
      <c r="D961" s="53"/>
      <c r="E961" s="53"/>
      <c r="F961" s="53"/>
      <c r="G961" s="53"/>
      <c r="H961" s="53"/>
      <c r="I961" s="53"/>
      <c r="J961" s="53"/>
      <c r="S961" s="57"/>
    </row>
    <row r="962" spans="4:19" ht="15.75" customHeight="1">
      <c r="D962" s="53"/>
      <c r="E962" s="53"/>
      <c r="F962" s="53"/>
      <c r="G962" s="53"/>
      <c r="H962" s="53"/>
      <c r="I962" s="53"/>
      <c r="J962" s="53"/>
      <c r="S962" s="57"/>
    </row>
    <row r="963" spans="4:19" ht="15.75" customHeight="1">
      <c r="D963" s="53"/>
      <c r="E963" s="53"/>
      <c r="F963" s="53"/>
      <c r="G963" s="53"/>
      <c r="H963" s="53"/>
      <c r="I963" s="53"/>
      <c r="J963" s="53"/>
      <c r="S963" s="57"/>
    </row>
    <row r="964" spans="4:19" ht="15.75" customHeight="1">
      <c r="D964" s="53"/>
      <c r="E964" s="53"/>
      <c r="F964" s="53"/>
      <c r="G964" s="53"/>
      <c r="H964" s="53"/>
      <c r="I964" s="53"/>
      <c r="J964" s="53"/>
      <c r="S964" s="57"/>
    </row>
    <row r="965" spans="4:19" ht="15.75" customHeight="1">
      <c r="D965" s="53"/>
      <c r="E965" s="53"/>
      <c r="F965" s="53"/>
      <c r="G965" s="53"/>
      <c r="H965" s="53"/>
      <c r="I965" s="53"/>
      <c r="J965" s="53"/>
      <c r="S965" s="57"/>
    </row>
    <row r="966" spans="4:19" ht="15.75" customHeight="1">
      <c r="D966" s="53"/>
      <c r="E966" s="53"/>
      <c r="F966" s="53"/>
      <c r="G966" s="53"/>
      <c r="H966" s="53"/>
      <c r="I966" s="53"/>
      <c r="J966" s="53"/>
      <c r="S966" s="57"/>
    </row>
    <row r="967" spans="4:19" ht="15.75" customHeight="1">
      <c r="D967" s="53"/>
      <c r="E967" s="53"/>
      <c r="F967" s="53"/>
      <c r="G967" s="53"/>
      <c r="H967" s="53"/>
      <c r="I967" s="53"/>
      <c r="J967" s="53"/>
      <c r="S967" s="57"/>
    </row>
    <row r="968" spans="4:19" ht="15.75" customHeight="1">
      <c r="D968" s="53"/>
      <c r="E968" s="53"/>
      <c r="F968" s="53"/>
      <c r="G968" s="53"/>
      <c r="H968" s="53"/>
      <c r="I968" s="53"/>
      <c r="J968" s="53"/>
      <c r="S968" s="57"/>
    </row>
    <row r="969" spans="4:19" ht="15.75" customHeight="1">
      <c r="D969" s="53"/>
      <c r="E969" s="53"/>
      <c r="F969" s="53"/>
      <c r="G969" s="53"/>
      <c r="H969" s="53"/>
      <c r="I969" s="53"/>
      <c r="J969" s="53"/>
      <c r="S969" s="57"/>
    </row>
    <row r="970" spans="4:19" ht="15.75" customHeight="1">
      <c r="D970" s="53"/>
      <c r="E970" s="53"/>
      <c r="F970" s="53"/>
      <c r="G970" s="53"/>
      <c r="H970" s="53"/>
      <c r="I970" s="53"/>
      <c r="J970" s="53"/>
      <c r="S970" s="57"/>
    </row>
    <row r="971" spans="4:19" ht="15.75" customHeight="1">
      <c r="D971" s="53"/>
      <c r="E971" s="53"/>
      <c r="F971" s="53"/>
      <c r="G971" s="53"/>
      <c r="H971" s="53"/>
      <c r="I971" s="53"/>
      <c r="J971" s="53"/>
      <c r="S971" s="57"/>
    </row>
    <row r="972" spans="4:19" ht="15.75" customHeight="1">
      <c r="D972" s="53"/>
      <c r="E972" s="53"/>
      <c r="F972" s="53"/>
      <c r="G972" s="53"/>
      <c r="H972" s="53"/>
      <c r="I972" s="53"/>
      <c r="J972" s="53"/>
      <c r="S972" s="57"/>
    </row>
    <row r="973" spans="4:19" ht="15.75" customHeight="1">
      <c r="D973" s="53"/>
      <c r="E973" s="53"/>
      <c r="F973" s="53"/>
      <c r="G973" s="53"/>
      <c r="H973" s="53"/>
      <c r="I973" s="53"/>
      <c r="J973" s="53"/>
      <c r="S973" s="57"/>
    </row>
    <row r="974" spans="4:19" ht="15.75" customHeight="1">
      <c r="D974" s="53"/>
      <c r="E974" s="53"/>
      <c r="F974" s="53"/>
      <c r="G974" s="53"/>
      <c r="H974" s="53"/>
      <c r="I974" s="53"/>
      <c r="J974" s="53"/>
      <c r="S974" s="57"/>
    </row>
    <row r="975" spans="4:19" ht="15.75" customHeight="1">
      <c r="D975" s="53"/>
      <c r="E975" s="53"/>
      <c r="F975" s="53"/>
      <c r="G975" s="53"/>
      <c r="H975" s="53"/>
      <c r="I975" s="53"/>
      <c r="J975" s="53"/>
      <c r="S975" s="57"/>
    </row>
    <row r="976" spans="4:19" ht="15.75" customHeight="1">
      <c r="D976" s="53"/>
      <c r="E976" s="53"/>
      <c r="F976" s="53"/>
      <c r="G976" s="53"/>
      <c r="H976" s="53"/>
      <c r="I976" s="53"/>
      <c r="J976" s="53"/>
      <c r="S976" s="57"/>
    </row>
    <row r="977" spans="4:19" ht="15.75" customHeight="1">
      <c r="D977" s="53"/>
      <c r="E977" s="53"/>
      <c r="F977" s="53"/>
      <c r="G977" s="53"/>
      <c r="H977" s="53"/>
      <c r="I977" s="53"/>
      <c r="J977" s="53"/>
      <c r="S977" s="57"/>
    </row>
    <row r="978" spans="4:19" ht="15.75" customHeight="1">
      <c r="D978" s="53"/>
      <c r="E978" s="53"/>
      <c r="F978" s="53"/>
      <c r="G978" s="53"/>
      <c r="H978" s="53"/>
      <c r="I978" s="53"/>
      <c r="J978" s="53"/>
      <c r="S978" s="57"/>
    </row>
    <row r="979" spans="4:19" ht="15.75" customHeight="1">
      <c r="D979" s="53"/>
      <c r="E979" s="53"/>
      <c r="F979" s="53"/>
      <c r="G979" s="53"/>
      <c r="H979" s="53"/>
      <c r="I979" s="53"/>
      <c r="J979" s="53"/>
      <c r="S979" s="57"/>
    </row>
    <row r="980" spans="4:19" ht="15.75" customHeight="1">
      <c r="D980" s="53"/>
      <c r="E980" s="53"/>
      <c r="F980" s="53"/>
      <c r="G980" s="53"/>
      <c r="H980" s="53"/>
      <c r="I980" s="53"/>
      <c r="J980" s="53"/>
      <c r="S980" s="57"/>
    </row>
    <row r="981" spans="4:19" ht="15.75" customHeight="1">
      <c r="D981" s="53"/>
      <c r="E981" s="53"/>
      <c r="F981" s="53"/>
      <c r="G981" s="53"/>
      <c r="H981" s="53"/>
      <c r="I981" s="53"/>
      <c r="J981" s="53"/>
      <c r="S981" s="57"/>
    </row>
    <row r="982" spans="4:19" ht="15.75" customHeight="1">
      <c r="D982" s="53"/>
      <c r="E982" s="53"/>
      <c r="F982" s="53"/>
      <c r="G982" s="53"/>
      <c r="H982" s="53"/>
      <c r="I982" s="53"/>
      <c r="J982" s="53"/>
      <c r="S982" s="57"/>
    </row>
    <row r="983" spans="4:19" ht="15.75" customHeight="1">
      <c r="D983" s="53"/>
      <c r="E983" s="53"/>
      <c r="F983" s="53"/>
      <c r="G983" s="53"/>
      <c r="H983" s="53"/>
      <c r="I983" s="53"/>
      <c r="J983" s="53"/>
      <c r="S983" s="57"/>
    </row>
    <row r="984" spans="4:19" ht="15.75" customHeight="1">
      <c r="D984" s="53"/>
      <c r="E984" s="53"/>
      <c r="F984" s="53"/>
      <c r="G984" s="53"/>
      <c r="H984" s="53"/>
      <c r="I984" s="53"/>
      <c r="J984" s="53"/>
      <c r="S984" s="57"/>
    </row>
    <row r="985" spans="4:19" ht="15.75" customHeight="1">
      <c r="D985" s="53"/>
      <c r="E985" s="53"/>
      <c r="F985" s="53"/>
      <c r="G985" s="53"/>
      <c r="H985" s="53"/>
      <c r="I985" s="53"/>
      <c r="J985" s="53"/>
      <c r="S985" s="57"/>
    </row>
    <row r="986" spans="4:19" ht="15.75" customHeight="1">
      <c r="D986" s="53"/>
      <c r="E986" s="53"/>
      <c r="F986" s="53"/>
      <c r="G986" s="53"/>
      <c r="H986" s="53"/>
      <c r="I986" s="53"/>
      <c r="J986" s="53"/>
      <c r="S986" s="57"/>
    </row>
    <row r="987" spans="4:19" ht="15.75" customHeight="1">
      <c r="D987" s="53"/>
      <c r="E987" s="53"/>
      <c r="F987" s="53"/>
      <c r="G987" s="53"/>
      <c r="H987" s="53"/>
      <c r="I987" s="53"/>
      <c r="J987" s="53"/>
      <c r="S987" s="57"/>
    </row>
    <row r="988" spans="4:19" ht="15.75" customHeight="1">
      <c r="D988" s="53"/>
      <c r="E988" s="53"/>
      <c r="F988" s="53"/>
      <c r="G988" s="53"/>
      <c r="H988" s="53"/>
      <c r="I988" s="53"/>
      <c r="J988" s="53"/>
      <c r="S988" s="57"/>
    </row>
    <row r="989" spans="4:19" ht="15.75" customHeight="1">
      <c r="D989" s="53"/>
      <c r="E989" s="53"/>
      <c r="F989" s="53"/>
      <c r="G989" s="53"/>
      <c r="H989" s="53"/>
      <c r="I989" s="53"/>
      <c r="J989" s="53"/>
      <c r="S989" s="57"/>
    </row>
    <row r="990" spans="4:19" ht="15.75" customHeight="1">
      <c r="D990" s="53"/>
      <c r="E990" s="53"/>
      <c r="F990" s="53"/>
      <c r="G990" s="53"/>
      <c r="H990" s="53"/>
      <c r="I990" s="53"/>
      <c r="J990" s="53"/>
      <c r="S990" s="57"/>
    </row>
    <row r="991" spans="4:19" ht="15.75" customHeight="1">
      <c r="D991" s="53"/>
      <c r="E991" s="53"/>
      <c r="F991" s="53"/>
      <c r="G991" s="53"/>
      <c r="H991" s="53"/>
      <c r="I991" s="53"/>
      <c r="J991" s="53"/>
      <c r="S991" s="57"/>
    </row>
    <row r="992" spans="4:19" ht="15.75" customHeight="1">
      <c r="D992" s="53"/>
      <c r="E992" s="53"/>
      <c r="F992" s="53"/>
      <c r="G992" s="53"/>
      <c r="H992" s="53"/>
      <c r="I992" s="53"/>
      <c r="J992" s="53"/>
      <c r="S992" s="57"/>
    </row>
    <row r="993" spans="4:19" ht="15.75" customHeight="1">
      <c r="D993" s="53"/>
      <c r="E993" s="53"/>
      <c r="F993" s="53"/>
      <c r="G993" s="53"/>
      <c r="H993" s="53"/>
      <c r="I993" s="53"/>
      <c r="J993" s="53"/>
      <c r="S993" s="57"/>
    </row>
    <row r="994" spans="4:19" ht="15.75" customHeight="1">
      <c r="D994" s="53"/>
      <c r="E994" s="53"/>
      <c r="F994" s="53"/>
      <c r="G994" s="53"/>
      <c r="H994" s="53"/>
      <c r="I994" s="53"/>
      <c r="J994" s="53"/>
      <c r="S994" s="57"/>
    </row>
    <row r="995" spans="4:19" ht="15.75" customHeight="1">
      <c r="D995" s="53"/>
      <c r="E995" s="53"/>
      <c r="F995" s="53"/>
      <c r="G995" s="53"/>
      <c r="H995" s="53"/>
      <c r="I995" s="53"/>
      <c r="J995" s="53"/>
      <c r="S995" s="57"/>
    </row>
    <row r="996" spans="4:19" ht="15.75" customHeight="1">
      <c r="D996" s="53"/>
      <c r="E996" s="53"/>
      <c r="F996" s="53"/>
      <c r="G996" s="53"/>
      <c r="H996" s="53"/>
      <c r="I996" s="53"/>
      <c r="J996" s="53"/>
      <c r="S996" s="57"/>
    </row>
    <row r="997" spans="4:19" ht="15.75" customHeight="1">
      <c r="D997" s="53"/>
      <c r="E997" s="53"/>
      <c r="F997" s="53"/>
      <c r="G997" s="53"/>
      <c r="H997" s="53"/>
      <c r="I997" s="53"/>
      <c r="J997" s="53"/>
      <c r="S997" s="57"/>
    </row>
    <row r="998" spans="4:19" ht="15.75" customHeight="1">
      <c r="D998" s="53"/>
      <c r="E998" s="53"/>
      <c r="F998" s="53"/>
      <c r="G998" s="53"/>
      <c r="H998" s="53"/>
      <c r="I998" s="53"/>
      <c r="J998" s="53"/>
      <c r="S998" s="57"/>
    </row>
    <row r="999" spans="4:19" ht="15.75" customHeight="1">
      <c r="D999" s="53"/>
      <c r="E999" s="53"/>
      <c r="F999" s="53"/>
      <c r="G999" s="53"/>
      <c r="H999" s="53"/>
      <c r="I999" s="53"/>
      <c r="J999" s="53"/>
      <c r="S999" s="57"/>
    </row>
    <row r="1000" spans="4:19" ht="15.75" customHeight="1">
      <c r="D1000" s="53"/>
      <c r="E1000" s="53"/>
      <c r="F1000" s="53"/>
      <c r="G1000" s="53"/>
      <c r="H1000" s="53"/>
      <c r="I1000" s="53"/>
      <c r="J1000" s="53"/>
      <c r="S1000" s="57"/>
    </row>
  </sheetData>
  <mergeCells count="6">
    <mergeCell ref="B2:C9"/>
    <mergeCell ref="D2:K5"/>
    <mergeCell ref="L2:M9"/>
    <mergeCell ref="D6:K9"/>
    <mergeCell ref="I14:I15"/>
    <mergeCell ref="J14:J15"/>
  </mergeCells>
  <dataValidations count="1">
    <dataValidation type="list" allowBlank="1" showErrorMessage="1" sqref="L14:L15 L19:L23 L25:L26 L30:L31 L33:L35 L37 L41:L44 L46:L48 L50:L52 L56:L58 L60 L64:L68 L70:L72 L75:L76">
      <formula1>$S$10:$S$16</formula1>
    </dataValidation>
  </dataValidations>
  <hyperlinks>
    <hyperlink ref="J21" r:id="rId1"/>
  </hyperlinks>
  <pageMargins left="0.7" right="0.7" top="0.75" bottom="0.75" header="0" footer="0"/>
  <pageSetup orientation="portrait"/>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7" workbookViewId="0"/>
  </sheetViews>
  <sheetFormatPr baseColWidth="10" defaultColWidth="14.42578125" defaultRowHeight="15" customHeight="1"/>
  <cols>
    <col min="1" max="1" width="12" customWidth="1"/>
    <col min="2" max="2" width="21.5703125" customWidth="1"/>
    <col min="3" max="3" width="25.42578125" customWidth="1"/>
    <col min="4" max="4" width="34.42578125" customWidth="1"/>
    <col min="5" max="5" width="13.28515625" customWidth="1"/>
    <col min="6" max="6" width="17.85546875" customWidth="1"/>
    <col min="7" max="7" width="12.7109375" customWidth="1"/>
    <col min="8" max="8" width="70.42578125" customWidth="1"/>
    <col min="9" max="9" width="28.85546875" customWidth="1"/>
    <col min="10" max="10" width="25.42578125" customWidth="1"/>
    <col min="11" max="11" width="16.7109375" customWidth="1"/>
    <col min="12" max="12" width="63.140625" customWidth="1"/>
    <col min="13" max="13" width="11.5703125" hidden="1" customWidth="1"/>
    <col min="14" max="14" width="9.42578125" hidden="1" customWidth="1"/>
    <col min="15" max="26" width="11.5703125" customWidth="1"/>
  </cols>
  <sheetData>
    <row r="1" spans="1:14">
      <c r="A1" s="162"/>
      <c r="B1" s="1"/>
      <c r="C1" s="99"/>
      <c r="D1" s="53"/>
      <c r="E1" s="57"/>
      <c r="F1" s="53"/>
      <c r="G1" s="53"/>
      <c r="H1" s="53"/>
      <c r="I1" s="53"/>
      <c r="J1" s="53"/>
      <c r="K1" s="56"/>
      <c r="L1" s="163"/>
      <c r="N1" s="56"/>
    </row>
    <row r="2" spans="1:14">
      <c r="A2" s="412" t="s">
        <v>697</v>
      </c>
      <c r="B2" s="422"/>
      <c r="C2" s="453" t="s">
        <v>316</v>
      </c>
      <c r="D2" s="413"/>
      <c r="E2" s="413"/>
      <c r="F2" s="413"/>
      <c r="G2" s="413"/>
      <c r="H2" s="413"/>
      <c r="I2" s="413"/>
      <c r="J2" s="422"/>
      <c r="K2" s="454"/>
      <c r="L2" s="422"/>
      <c r="N2" s="56"/>
    </row>
    <row r="3" spans="1:14">
      <c r="A3" s="414"/>
      <c r="B3" s="423"/>
      <c r="C3" s="414"/>
      <c r="D3" s="378"/>
      <c r="E3" s="378"/>
      <c r="F3" s="378"/>
      <c r="G3" s="378"/>
      <c r="H3" s="378"/>
      <c r="I3" s="378"/>
      <c r="J3" s="423"/>
      <c r="K3" s="414"/>
      <c r="L3" s="423"/>
      <c r="N3" s="56" t="s">
        <v>317</v>
      </c>
    </row>
    <row r="4" spans="1:14">
      <c r="A4" s="414"/>
      <c r="B4" s="423"/>
      <c r="C4" s="414"/>
      <c r="D4" s="378"/>
      <c r="E4" s="378"/>
      <c r="F4" s="378"/>
      <c r="G4" s="378"/>
      <c r="H4" s="378"/>
      <c r="I4" s="378"/>
      <c r="J4" s="423"/>
      <c r="K4" s="414"/>
      <c r="L4" s="423"/>
      <c r="N4" s="56">
        <v>0</v>
      </c>
    </row>
    <row r="5" spans="1:14">
      <c r="A5" s="414"/>
      <c r="B5" s="423"/>
      <c r="C5" s="415"/>
      <c r="D5" s="416"/>
      <c r="E5" s="416"/>
      <c r="F5" s="416"/>
      <c r="G5" s="416"/>
      <c r="H5" s="416"/>
      <c r="I5" s="416"/>
      <c r="J5" s="424"/>
      <c r="K5" s="414"/>
      <c r="L5" s="423"/>
      <c r="N5" s="56">
        <v>20</v>
      </c>
    </row>
    <row r="6" spans="1:14">
      <c r="A6" s="414"/>
      <c r="B6" s="423"/>
      <c r="C6" s="457" t="str">
        <f>PORTADA!D10</f>
        <v>El Instituto para la Investigación Educativa y el Desarrollo Pedagógico,  IDEP</v>
      </c>
      <c r="D6" s="413"/>
      <c r="E6" s="413"/>
      <c r="F6" s="413"/>
      <c r="G6" s="413"/>
      <c r="H6" s="413"/>
      <c r="I6" s="413"/>
      <c r="J6" s="422"/>
      <c r="K6" s="414"/>
      <c r="L6" s="423"/>
      <c r="N6" s="56">
        <v>40</v>
      </c>
    </row>
    <row r="7" spans="1:14">
      <c r="A7" s="414"/>
      <c r="B7" s="423"/>
      <c r="C7" s="414"/>
      <c r="D7" s="378"/>
      <c r="E7" s="378"/>
      <c r="F7" s="378"/>
      <c r="G7" s="378"/>
      <c r="H7" s="378"/>
      <c r="I7" s="378"/>
      <c r="J7" s="423"/>
      <c r="K7" s="414"/>
      <c r="L7" s="423"/>
      <c r="N7" s="56">
        <v>60</v>
      </c>
    </row>
    <row r="8" spans="1:14">
      <c r="A8" s="414"/>
      <c r="B8" s="423"/>
      <c r="C8" s="414"/>
      <c r="D8" s="378"/>
      <c r="E8" s="378"/>
      <c r="F8" s="378"/>
      <c r="G8" s="378"/>
      <c r="H8" s="378"/>
      <c r="I8" s="378"/>
      <c r="J8" s="423"/>
      <c r="K8" s="414"/>
      <c r="L8" s="423"/>
      <c r="N8" s="56">
        <v>80</v>
      </c>
    </row>
    <row r="9" spans="1:14">
      <c r="A9" s="415"/>
      <c r="B9" s="424"/>
      <c r="C9" s="415"/>
      <c r="D9" s="416"/>
      <c r="E9" s="416"/>
      <c r="F9" s="416"/>
      <c r="G9" s="416"/>
      <c r="H9" s="416"/>
      <c r="I9" s="416"/>
      <c r="J9" s="424"/>
      <c r="K9" s="415"/>
      <c r="L9" s="424"/>
      <c r="N9" s="56">
        <v>100</v>
      </c>
    </row>
    <row r="10" spans="1:14">
      <c r="A10" s="162"/>
      <c r="B10" s="1"/>
      <c r="C10" s="99"/>
      <c r="D10" s="53"/>
      <c r="E10" s="57"/>
      <c r="F10" s="53"/>
      <c r="G10" s="53"/>
      <c r="H10" s="53"/>
      <c r="I10" s="53"/>
      <c r="J10" s="53"/>
      <c r="K10" s="56"/>
      <c r="L10" s="163"/>
      <c r="N10" s="56"/>
    </row>
    <row r="11" spans="1:14" ht="63">
      <c r="A11" s="164" t="s">
        <v>698</v>
      </c>
      <c r="B11" s="164" t="s">
        <v>319</v>
      </c>
      <c r="C11" s="165" t="s">
        <v>320</v>
      </c>
      <c r="D11" s="164" t="s">
        <v>321</v>
      </c>
      <c r="E11" s="164" t="s">
        <v>322</v>
      </c>
      <c r="F11" s="164" t="s">
        <v>323</v>
      </c>
      <c r="G11" s="164" t="s">
        <v>324</v>
      </c>
      <c r="H11" s="164" t="s">
        <v>325</v>
      </c>
      <c r="I11" s="164" t="s">
        <v>326</v>
      </c>
      <c r="J11" s="164" t="s">
        <v>327</v>
      </c>
      <c r="K11" s="166" t="s">
        <v>328</v>
      </c>
      <c r="L11" s="165" t="s">
        <v>329</v>
      </c>
      <c r="N11" s="56"/>
    </row>
    <row r="12" spans="1:14">
      <c r="A12" s="167" t="s">
        <v>19</v>
      </c>
      <c r="B12" s="168"/>
      <c r="C12" s="169"/>
      <c r="D12" s="169"/>
      <c r="E12" s="170"/>
      <c r="F12" s="169"/>
      <c r="G12" s="169"/>
      <c r="H12" s="169"/>
      <c r="I12" s="169"/>
      <c r="J12" s="169"/>
      <c r="K12" s="171"/>
      <c r="L12" s="168"/>
      <c r="N12" s="56"/>
    </row>
    <row r="13" spans="1:14" ht="75">
      <c r="A13" s="172" t="s">
        <v>699</v>
      </c>
      <c r="B13" s="173" t="s">
        <v>700</v>
      </c>
      <c r="C13" s="173" t="s">
        <v>19</v>
      </c>
      <c r="D13" s="173"/>
      <c r="E13" s="172" t="s">
        <v>18</v>
      </c>
      <c r="F13" s="173" t="s">
        <v>334</v>
      </c>
      <c r="G13" s="174"/>
      <c r="H13" s="175"/>
      <c r="I13" s="174"/>
      <c r="J13" s="174"/>
      <c r="K13" s="176">
        <f>ROUND(AVERAGE(K14,K17,K24,K26),0)</f>
        <v>66</v>
      </c>
      <c r="L13" s="173"/>
      <c r="N13" s="56"/>
    </row>
    <row r="14" spans="1:14" ht="45">
      <c r="A14" s="121" t="s">
        <v>701</v>
      </c>
      <c r="B14" s="61" t="s">
        <v>332</v>
      </c>
      <c r="C14" s="124" t="s">
        <v>702</v>
      </c>
      <c r="D14" s="177" t="s">
        <v>703</v>
      </c>
      <c r="E14" s="178" t="s">
        <v>704</v>
      </c>
      <c r="F14" s="61" t="s">
        <v>705</v>
      </c>
      <c r="G14" s="179"/>
      <c r="H14" s="180"/>
      <c r="I14" s="61"/>
      <c r="J14" s="181"/>
      <c r="K14" s="182">
        <f>ROUND(AVERAGE(K15:K16),0)</f>
        <v>70</v>
      </c>
      <c r="L14" s="124"/>
      <c r="N14" s="56"/>
    </row>
    <row r="15" spans="1:14" ht="390">
      <c r="A15" s="63" t="s">
        <v>706</v>
      </c>
      <c r="B15" s="61" t="s">
        <v>332</v>
      </c>
      <c r="C15" s="61" t="s">
        <v>707</v>
      </c>
      <c r="D15" s="61" t="s">
        <v>708</v>
      </c>
      <c r="E15" s="39" t="s">
        <v>709</v>
      </c>
      <c r="F15" s="61"/>
      <c r="G15" s="181" t="s">
        <v>441</v>
      </c>
      <c r="H15" s="183" t="s">
        <v>710</v>
      </c>
      <c r="I15" s="184" t="s">
        <v>711</v>
      </c>
      <c r="J15" s="61" t="s">
        <v>712</v>
      </c>
      <c r="K15" s="153">
        <v>60</v>
      </c>
      <c r="L15" s="183" t="s">
        <v>713</v>
      </c>
      <c r="N15" s="56"/>
    </row>
    <row r="16" spans="1:14" ht="180">
      <c r="A16" s="63" t="s">
        <v>714</v>
      </c>
      <c r="B16" s="61" t="s">
        <v>417</v>
      </c>
      <c r="C16" s="61" t="s">
        <v>715</v>
      </c>
      <c r="D16" s="61" t="s">
        <v>716</v>
      </c>
      <c r="E16" s="39" t="s">
        <v>717</v>
      </c>
      <c r="F16" s="61"/>
      <c r="G16" s="61" t="s">
        <v>718</v>
      </c>
      <c r="H16" s="183" t="s">
        <v>719</v>
      </c>
      <c r="I16" s="59" t="s">
        <v>720</v>
      </c>
      <c r="J16" s="61"/>
      <c r="K16" s="63">
        <v>80</v>
      </c>
      <c r="L16" s="61"/>
      <c r="N16" s="56"/>
    </row>
    <row r="17" spans="1:26" ht="60">
      <c r="A17" s="121" t="s">
        <v>721</v>
      </c>
      <c r="B17" s="61" t="s">
        <v>332</v>
      </c>
      <c r="C17" s="124" t="s">
        <v>722</v>
      </c>
      <c r="D17" s="124" t="s">
        <v>723</v>
      </c>
      <c r="E17" s="121" t="s">
        <v>724</v>
      </c>
      <c r="F17" s="61" t="s">
        <v>725</v>
      </c>
      <c r="G17" s="179"/>
      <c r="H17" s="61"/>
      <c r="I17" s="61"/>
      <c r="J17" s="61"/>
      <c r="K17" s="182">
        <f>ROUND(AVERAGE(K18:K23),0)</f>
        <v>60</v>
      </c>
      <c r="L17" s="124"/>
      <c r="N17" s="56"/>
    </row>
    <row r="18" spans="1:26" ht="180">
      <c r="A18" s="63" t="s">
        <v>726</v>
      </c>
      <c r="B18" s="61" t="s">
        <v>332</v>
      </c>
      <c r="C18" s="61" t="s">
        <v>727</v>
      </c>
      <c r="D18" s="61" t="s">
        <v>728</v>
      </c>
      <c r="E18" s="63" t="s">
        <v>729</v>
      </c>
      <c r="F18" s="61"/>
      <c r="G18" s="181" t="s">
        <v>730</v>
      </c>
      <c r="H18" s="61" t="s">
        <v>731</v>
      </c>
      <c r="I18" s="61" t="s">
        <v>732</v>
      </c>
      <c r="J18" s="61" t="s">
        <v>712</v>
      </c>
      <c r="K18" s="63">
        <v>60</v>
      </c>
      <c r="L18" s="61" t="s">
        <v>733</v>
      </c>
      <c r="N18" s="56"/>
    </row>
    <row r="19" spans="1:26" ht="255">
      <c r="A19" s="142" t="s">
        <v>734</v>
      </c>
      <c r="B19" s="61" t="s">
        <v>332</v>
      </c>
      <c r="C19" s="61" t="s">
        <v>735</v>
      </c>
      <c r="D19" s="61" t="s">
        <v>736</v>
      </c>
      <c r="E19" s="63" t="s">
        <v>737</v>
      </c>
      <c r="F19" s="61"/>
      <c r="G19" s="181" t="s">
        <v>730</v>
      </c>
      <c r="H19" s="61" t="s">
        <v>738</v>
      </c>
      <c r="I19" s="61" t="s">
        <v>739</v>
      </c>
      <c r="J19" s="61" t="s">
        <v>740</v>
      </c>
      <c r="K19" s="63">
        <v>60</v>
      </c>
      <c r="L19" s="61" t="s">
        <v>741</v>
      </c>
      <c r="N19" s="56"/>
    </row>
    <row r="20" spans="1:26" ht="409.5">
      <c r="A20" s="142" t="s">
        <v>742</v>
      </c>
      <c r="B20" s="61" t="s">
        <v>332</v>
      </c>
      <c r="C20" s="61" t="s">
        <v>743</v>
      </c>
      <c r="D20" s="61" t="s">
        <v>744</v>
      </c>
      <c r="E20" s="63" t="s">
        <v>745</v>
      </c>
      <c r="F20" s="61"/>
      <c r="G20" s="61" t="s">
        <v>746</v>
      </c>
      <c r="H20" s="61" t="s">
        <v>747</v>
      </c>
      <c r="I20" s="61" t="s">
        <v>748</v>
      </c>
      <c r="J20" s="61" t="s">
        <v>749</v>
      </c>
      <c r="K20" s="63">
        <v>80</v>
      </c>
      <c r="L20" s="61" t="s">
        <v>741</v>
      </c>
      <c r="N20" s="56"/>
    </row>
    <row r="21" spans="1:26" ht="15.75" customHeight="1">
      <c r="A21" s="142" t="s">
        <v>750</v>
      </c>
      <c r="B21" s="61" t="s">
        <v>332</v>
      </c>
      <c r="C21" s="61" t="s">
        <v>751</v>
      </c>
      <c r="D21" s="61" t="s">
        <v>752</v>
      </c>
      <c r="E21" s="63" t="s">
        <v>753</v>
      </c>
      <c r="F21" s="61"/>
      <c r="G21" s="181" t="s">
        <v>730</v>
      </c>
      <c r="H21" s="61" t="s">
        <v>754</v>
      </c>
      <c r="I21" s="61" t="s">
        <v>755</v>
      </c>
      <c r="J21" s="61" t="s">
        <v>756</v>
      </c>
      <c r="K21" s="63">
        <v>80</v>
      </c>
      <c r="L21" s="61" t="s">
        <v>757</v>
      </c>
      <c r="N21" s="56"/>
    </row>
    <row r="22" spans="1:26" ht="197.25" customHeight="1">
      <c r="A22" s="63" t="s">
        <v>758</v>
      </c>
      <c r="B22" s="61" t="s">
        <v>332</v>
      </c>
      <c r="C22" s="61" t="s">
        <v>759</v>
      </c>
      <c r="D22" s="61" t="s">
        <v>760</v>
      </c>
      <c r="E22" s="63" t="s">
        <v>761</v>
      </c>
      <c r="F22" s="61"/>
      <c r="G22" s="181"/>
      <c r="H22" s="61" t="s">
        <v>762</v>
      </c>
      <c r="I22" s="61" t="s">
        <v>763</v>
      </c>
      <c r="J22" s="61" t="s">
        <v>749</v>
      </c>
      <c r="K22" s="63">
        <v>60</v>
      </c>
      <c r="L22" s="61" t="s">
        <v>741</v>
      </c>
      <c r="N22" s="56"/>
    </row>
    <row r="23" spans="1:26" ht="15.75" customHeight="1">
      <c r="A23" s="185" t="s">
        <v>764</v>
      </c>
      <c r="B23" s="186" t="s">
        <v>332</v>
      </c>
      <c r="C23" s="186" t="s">
        <v>765</v>
      </c>
      <c r="D23" s="186" t="s">
        <v>766</v>
      </c>
      <c r="E23" s="185" t="s">
        <v>767</v>
      </c>
      <c r="F23" s="186"/>
      <c r="G23" s="187"/>
      <c r="H23" s="186" t="s">
        <v>768</v>
      </c>
      <c r="I23" s="186" t="s">
        <v>769</v>
      </c>
      <c r="J23" s="186" t="s">
        <v>770</v>
      </c>
      <c r="K23" s="188">
        <v>20</v>
      </c>
      <c r="L23" s="186" t="s">
        <v>771</v>
      </c>
      <c r="M23" s="189"/>
      <c r="N23" s="190"/>
      <c r="O23" s="191"/>
      <c r="P23" s="189"/>
      <c r="Q23" s="189"/>
      <c r="R23" s="189"/>
      <c r="S23" s="189"/>
      <c r="T23" s="189"/>
      <c r="U23" s="189"/>
      <c r="V23" s="189"/>
      <c r="W23" s="189"/>
      <c r="X23" s="189"/>
      <c r="Y23" s="189"/>
      <c r="Z23" s="189"/>
    </row>
    <row r="24" spans="1:26" ht="15.75" customHeight="1">
      <c r="A24" s="121" t="s">
        <v>772</v>
      </c>
      <c r="B24" s="124" t="s">
        <v>332</v>
      </c>
      <c r="C24" s="124" t="s">
        <v>773</v>
      </c>
      <c r="D24" s="124" t="s">
        <v>774</v>
      </c>
      <c r="E24" s="121" t="s">
        <v>775</v>
      </c>
      <c r="F24" s="61" t="s">
        <v>705</v>
      </c>
      <c r="G24" s="179"/>
      <c r="H24" s="124"/>
      <c r="I24" s="61"/>
      <c r="J24" s="61"/>
      <c r="K24" s="182">
        <f>K25</f>
        <v>60</v>
      </c>
      <c r="L24" s="124"/>
      <c r="N24" s="56"/>
    </row>
    <row r="25" spans="1:26" ht="15.75" customHeight="1">
      <c r="A25" s="142" t="s">
        <v>776</v>
      </c>
      <c r="B25" s="61" t="s">
        <v>332</v>
      </c>
      <c r="C25" s="61" t="s">
        <v>777</v>
      </c>
      <c r="D25" s="61" t="s">
        <v>778</v>
      </c>
      <c r="E25" s="63" t="s">
        <v>779</v>
      </c>
      <c r="F25" s="61"/>
      <c r="G25" s="181" t="s">
        <v>730</v>
      </c>
      <c r="H25" s="61" t="s">
        <v>780</v>
      </c>
      <c r="I25" s="61" t="s">
        <v>781</v>
      </c>
      <c r="J25" s="61" t="s">
        <v>782</v>
      </c>
      <c r="K25" s="63">
        <v>60</v>
      </c>
      <c r="L25" s="61" t="s">
        <v>783</v>
      </c>
      <c r="M25" s="2"/>
      <c r="N25" s="56"/>
      <c r="O25" s="2"/>
      <c r="P25" s="2"/>
      <c r="Q25" s="2"/>
      <c r="R25" s="2"/>
      <c r="S25" s="2"/>
      <c r="T25" s="2"/>
      <c r="U25" s="2"/>
      <c r="V25" s="2"/>
      <c r="W25" s="2"/>
      <c r="X25" s="2"/>
      <c r="Y25" s="2"/>
      <c r="Z25" s="2"/>
    </row>
    <row r="26" spans="1:26" ht="15.75" customHeight="1">
      <c r="A26" s="136" t="s">
        <v>784</v>
      </c>
      <c r="B26" s="61" t="s">
        <v>332</v>
      </c>
      <c r="C26" s="124" t="s">
        <v>785</v>
      </c>
      <c r="D26" s="124" t="s">
        <v>786</v>
      </c>
      <c r="E26" s="121" t="s">
        <v>787</v>
      </c>
      <c r="F26" s="61" t="s">
        <v>725</v>
      </c>
      <c r="G26" s="179"/>
      <c r="H26" s="61"/>
      <c r="I26" s="61"/>
      <c r="J26" s="61"/>
      <c r="K26" s="182">
        <f>ROUND(AVERAGE(K27:K31),0)</f>
        <v>75</v>
      </c>
      <c r="L26" s="124"/>
      <c r="N26" s="56"/>
    </row>
    <row r="27" spans="1:26" ht="15.75" customHeight="1">
      <c r="A27" s="63" t="s">
        <v>788</v>
      </c>
      <c r="B27" s="61" t="s">
        <v>332</v>
      </c>
      <c r="C27" s="61" t="s">
        <v>789</v>
      </c>
      <c r="D27" s="61" t="s">
        <v>790</v>
      </c>
      <c r="E27" s="63" t="s">
        <v>791</v>
      </c>
      <c r="F27" s="61"/>
      <c r="G27" s="61" t="s">
        <v>746</v>
      </c>
      <c r="H27" s="61" t="s">
        <v>792</v>
      </c>
      <c r="I27" s="61" t="s">
        <v>793</v>
      </c>
      <c r="J27" s="61" t="s">
        <v>794</v>
      </c>
      <c r="K27" s="63">
        <v>80</v>
      </c>
      <c r="L27" s="61" t="s">
        <v>795</v>
      </c>
      <c r="N27" s="56"/>
    </row>
    <row r="28" spans="1:26" ht="15.75" customHeight="1">
      <c r="A28" s="63" t="s">
        <v>796</v>
      </c>
      <c r="B28" s="61" t="s">
        <v>332</v>
      </c>
      <c r="C28" s="61" t="s">
        <v>797</v>
      </c>
      <c r="D28" s="61" t="s">
        <v>798</v>
      </c>
      <c r="E28" s="63" t="s">
        <v>799</v>
      </c>
      <c r="F28" s="61"/>
      <c r="G28" s="181" t="s">
        <v>730</v>
      </c>
      <c r="H28" s="61" t="s">
        <v>800</v>
      </c>
      <c r="I28" s="61" t="s">
        <v>801</v>
      </c>
      <c r="J28" s="61" t="s">
        <v>802</v>
      </c>
      <c r="K28" s="63">
        <v>60</v>
      </c>
      <c r="L28" s="61" t="s">
        <v>803</v>
      </c>
      <c r="N28" s="56"/>
    </row>
    <row r="29" spans="1:26" ht="15.75" customHeight="1">
      <c r="A29" s="63" t="s">
        <v>804</v>
      </c>
      <c r="B29" s="61" t="s">
        <v>417</v>
      </c>
      <c r="C29" s="61" t="s">
        <v>805</v>
      </c>
      <c r="D29" s="61" t="s">
        <v>806</v>
      </c>
      <c r="E29" s="63" t="s">
        <v>807</v>
      </c>
      <c r="F29" s="61"/>
      <c r="G29" s="181" t="s">
        <v>730</v>
      </c>
      <c r="H29" s="61" t="s">
        <v>808</v>
      </c>
      <c r="I29" s="61" t="s">
        <v>809</v>
      </c>
      <c r="J29" s="61" t="s">
        <v>810</v>
      </c>
      <c r="K29" s="63">
        <v>80</v>
      </c>
      <c r="L29" s="61" t="s">
        <v>811</v>
      </c>
      <c r="N29" s="56"/>
    </row>
    <row r="30" spans="1:26" ht="15.75" customHeight="1">
      <c r="A30" s="63" t="s">
        <v>812</v>
      </c>
      <c r="B30" s="61" t="s">
        <v>417</v>
      </c>
      <c r="C30" s="61" t="s">
        <v>813</v>
      </c>
      <c r="D30" s="61" t="s">
        <v>814</v>
      </c>
      <c r="E30" s="63" t="s">
        <v>815</v>
      </c>
      <c r="F30" s="61"/>
      <c r="G30" s="61" t="s">
        <v>746</v>
      </c>
      <c r="H30" s="61" t="s">
        <v>816</v>
      </c>
      <c r="I30" s="61" t="s">
        <v>817</v>
      </c>
      <c r="J30" s="61" t="s">
        <v>818</v>
      </c>
      <c r="K30" s="63">
        <v>80</v>
      </c>
      <c r="L30" s="61" t="s">
        <v>819</v>
      </c>
      <c r="N30" s="56"/>
    </row>
    <row r="31" spans="1:26" ht="15.75" customHeight="1">
      <c r="A31" s="63" t="s">
        <v>820</v>
      </c>
      <c r="B31" s="61" t="s">
        <v>417</v>
      </c>
      <c r="C31" s="61" t="s">
        <v>821</v>
      </c>
      <c r="D31" s="61" t="s">
        <v>822</v>
      </c>
      <c r="E31" s="63" t="s">
        <v>823</v>
      </c>
      <c r="F31" s="61"/>
      <c r="G31" s="181" t="s">
        <v>441</v>
      </c>
      <c r="H31" s="61" t="s">
        <v>824</v>
      </c>
      <c r="I31" s="61" t="s">
        <v>825</v>
      </c>
      <c r="J31" s="61"/>
      <c r="K31" s="153" t="s">
        <v>317</v>
      </c>
      <c r="L31" s="61"/>
      <c r="N31" s="56"/>
    </row>
    <row r="32" spans="1:26" ht="15.75" customHeight="1">
      <c r="A32" s="192" t="s">
        <v>21</v>
      </c>
      <c r="B32" s="193"/>
      <c r="C32" s="193"/>
      <c r="D32" s="193"/>
      <c r="E32" s="170"/>
      <c r="F32" s="193"/>
      <c r="G32" s="193"/>
      <c r="H32" s="193"/>
      <c r="I32" s="194"/>
      <c r="J32" s="194"/>
      <c r="K32" s="170"/>
      <c r="L32" s="193"/>
      <c r="N32" s="56"/>
    </row>
    <row r="33" spans="1:26" ht="15.75" customHeight="1">
      <c r="A33" s="172" t="s">
        <v>826</v>
      </c>
      <c r="B33" s="173" t="s">
        <v>332</v>
      </c>
      <c r="C33" s="173" t="s">
        <v>21</v>
      </c>
      <c r="D33" s="173" t="s">
        <v>353</v>
      </c>
      <c r="E33" s="172" t="s">
        <v>20</v>
      </c>
      <c r="F33" s="174"/>
      <c r="G33" s="174"/>
      <c r="H33" s="173"/>
      <c r="I33" s="195"/>
      <c r="J33" s="195"/>
      <c r="K33" s="176">
        <f>K34</f>
        <v>0</v>
      </c>
      <c r="L33" s="173"/>
      <c r="N33" s="56"/>
    </row>
    <row r="34" spans="1:26" ht="15.75" customHeight="1">
      <c r="A34" s="121" t="s">
        <v>827</v>
      </c>
      <c r="B34" s="124" t="s">
        <v>332</v>
      </c>
      <c r="C34" s="124" t="s">
        <v>828</v>
      </c>
      <c r="D34" s="124" t="s">
        <v>829</v>
      </c>
      <c r="E34" s="121" t="s">
        <v>830</v>
      </c>
      <c r="F34" s="61" t="s">
        <v>725</v>
      </c>
      <c r="G34" s="179"/>
      <c r="H34" s="124"/>
      <c r="I34" s="61"/>
      <c r="J34" s="61"/>
      <c r="K34" s="182">
        <f>ROUND(AVERAGE(K35:K36),0)</f>
        <v>0</v>
      </c>
      <c r="L34" s="61"/>
      <c r="N34" s="56"/>
    </row>
    <row r="35" spans="1:26" ht="15.75" customHeight="1">
      <c r="A35" s="63" t="s">
        <v>831</v>
      </c>
      <c r="B35" s="61" t="s">
        <v>332</v>
      </c>
      <c r="C35" s="61" t="s">
        <v>832</v>
      </c>
      <c r="D35" s="61" t="s">
        <v>833</v>
      </c>
      <c r="E35" s="63" t="s">
        <v>834</v>
      </c>
      <c r="F35" s="61"/>
      <c r="G35" s="181"/>
      <c r="H35" s="61" t="s">
        <v>835</v>
      </c>
      <c r="I35" s="61" t="s">
        <v>836</v>
      </c>
      <c r="J35" s="61" t="s">
        <v>837</v>
      </c>
      <c r="K35" s="63">
        <v>0</v>
      </c>
      <c r="L35" s="61" t="s">
        <v>838</v>
      </c>
      <c r="M35" s="2"/>
      <c r="N35" s="56"/>
      <c r="O35" s="2"/>
      <c r="P35" s="2"/>
      <c r="Q35" s="2"/>
      <c r="R35" s="2"/>
      <c r="S35" s="2"/>
      <c r="T35" s="2"/>
      <c r="U35" s="2"/>
      <c r="V35" s="2"/>
      <c r="W35" s="2"/>
      <c r="X35" s="2"/>
      <c r="Y35" s="2"/>
      <c r="Z35" s="2"/>
    </row>
    <row r="36" spans="1:26" ht="15.75" customHeight="1">
      <c r="A36" s="63" t="s">
        <v>839</v>
      </c>
      <c r="B36" s="61" t="s">
        <v>332</v>
      </c>
      <c r="C36" s="61" t="s">
        <v>840</v>
      </c>
      <c r="D36" s="61" t="s">
        <v>841</v>
      </c>
      <c r="E36" s="63" t="s">
        <v>842</v>
      </c>
      <c r="F36" s="61"/>
      <c r="G36" s="181"/>
      <c r="H36" s="61" t="s">
        <v>843</v>
      </c>
      <c r="I36" s="61" t="s">
        <v>836</v>
      </c>
      <c r="J36" s="61" t="s">
        <v>837</v>
      </c>
      <c r="K36" s="63">
        <v>0</v>
      </c>
      <c r="L36" s="61" t="s">
        <v>838</v>
      </c>
      <c r="N36" s="56"/>
    </row>
    <row r="37" spans="1:26" ht="15.75" customHeight="1">
      <c r="A37" s="167" t="s">
        <v>23</v>
      </c>
      <c r="B37" s="193"/>
      <c r="C37" s="193"/>
      <c r="D37" s="193"/>
      <c r="E37" s="170"/>
      <c r="F37" s="193"/>
      <c r="G37" s="193"/>
      <c r="H37" s="193"/>
      <c r="I37" s="196"/>
      <c r="J37" s="194"/>
      <c r="K37" s="170"/>
      <c r="L37" s="193"/>
      <c r="N37" s="56"/>
    </row>
    <row r="38" spans="1:26" ht="15.75" customHeight="1">
      <c r="A38" s="172" t="s">
        <v>844</v>
      </c>
      <c r="B38" s="173" t="s">
        <v>845</v>
      </c>
      <c r="C38" s="173" t="s">
        <v>23</v>
      </c>
      <c r="D38" s="173"/>
      <c r="E38" s="172" t="s">
        <v>22</v>
      </c>
      <c r="F38" s="174"/>
      <c r="G38" s="197"/>
      <c r="H38" s="195"/>
      <c r="I38" s="198"/>
      <c r="J38" s="195"/>
      <c r="K38" s="199">
        <f>ROUND(AVERAGE(K39,K46),0)</f>
        <v>52</v>
      </c>
      <c r="L38" s="195"/>
      <c r="N38" s="56"/>
    </row>
    <row r="39" spans="1:26" ht="15.75" customHeight="1">
      <c r="A39" s="121" t="s">
        <v>846</v>
      </c>
      <c r="B39" s="124" t="s">
        <v>244</v>
      </c>
      <c r="C39" s="124" t="s">
        <v>246</v>
      </c>
      <c r="D39" s="124" t="s">
        <v>847</v>
      </c>
      <c r="E39" s="121" t="s">
        <v>848</v>
      </c>
      <c r="F39" s="61" t="s">
        <v>705</v>
      </c>
      <c r="G39" s="179"/>
      <c r="H39" s="124"/>
      <c r="I39" s="61"/>
      <c r="J39" s="61"/>
      <c r="K39" s="182">
        <f>ROUND(AVERAGE(K40:K45),0)</f>
        <v>43</v>
      </c>
      <c r="L39" s="124"/>
      <c r="N39" s="56"/>
    </row>
    <row r="40" spans="1:26" ht="15.75" customHeight="1">
      <c r="A40" s="63" t="s">
        <v>849</v>
      </c>
      <c r="B40" s="200" t="s">
        <v>244</v>
      </c>
      <c r="C40" s="61" t="s">
        <v>247</v>
      </c>
      <c r="D40" s="61" t="s">
        <v>850</v>
      </c>
      <c r="E40" s="63" t="s">
        <v>851</v>
      </c>
      <c r="F40" s="61"/>
      <c r="G40" s="181" t="s">
        <v>852</v>
      </c>
      <c r="H40" s="61" t="s">
        <v>853</v>
      </c>
      <c r="I40" s="61" t="s">
        <v>854</v>
      </c>
      <c r="J40" s="61" t="s">
        <v>855</v>
      </c>
      <c r="K40" s="63">
        <v>40</v>
      </c>
      <c r="L40" s="183" t="s">
        <v>856</v>
      </c>
      <c r="M40" s="2"/>
      <c r="N40" s="56"/>
      <c r="O40" s="2"/>
      <c r="P40" s="2"/>
      <c r="Q40" s="2"/>
      <c r="R40" s="2"/>
      <c r="S40" s="2"/>
      <c r="T40" s="2"/>
      <c r="U40" s="2"/>
      <c r="V40" s="2"/>
      <c r="W40" s="2"/>
      <c r="X40" s="2"/>
      <c r="Y40" s="2"/>
      <c r="Z40" s="2"/>
    </row>
    <row r="41" spans="1:26" ht="15.75" customHeight="1">
      <c r="A41" s="63" t="s">
        <v>857</v>
      </c>
      <c r="B41" s="200" t="s">
        <v>858</v>
      </c>
      <c r="C41" s="61" t="s">
        <v>859</v>
      </c>
      <c r="D41" s="61" t="s">
        <v>860</v>
      </c>
      <c r="E41" s="63" t="s">
        <v>861</v>
      </c>
      <c r="F41" s="61"/>
      <c r="G41" s="61" t="s">
        <v>862</v>
      </c>
      <c r="H41" s="61" t="s">
        <v>863</v>
      </c>
      <c r="I41" s="61" t="s">
        <v>864</v>
      </c>
      <c r="J41" s="61" t="s">
        <v>865</v>
      </c>
      <c r="K41" s="63">
        <v>40</v>
      </c>
      <c r="L41" s="183" t="s">
        <v>866</v>
      </c>
      <c r="N41" s="56"/>
    </row>
    <row r="42" spans="1:26" ht="15.75" customHeight="1">
      <c r="A42" s="63" t="s">
        <v>867</v>
      </c>
      <c r="B42" s="200" t="s">
        <v>868</v>
      </c>
      <c r="C42" s="61" t="s">
        <v>869</v>
      </c>
      <c r="D42" s="61" t="s">
        <v>870</v>
      </c>
      <c r="E42" s="63" t="s">
        <v>871</v>
      </c>
      <c r="F42" s="61"/>
      <c r="G42" s="181"/>
      <c r="H42" s="61" t="s">
        <v>872</v>
      </c>
      <c r="I42" s="61" t="s">
        <v>873</v>
      </c>
      <c r="J42" s="183" t="s">
        <v>874</v>
      </c>
      <c r="K42" s="63">
        <v>60</v>
      </c>
      <c r="L42" s="61" t="s">
        <v>875</v>
      </c>
      <c r="N42" s="56"/>
    </row>
    <row r="43" spans="1:26" ht="15.75" customHeight="1">
      <c r="A43" s="63" t="s">
        <v>876</v>
      </c>
      <c r="B43" s="200" t="s">
        <v>858</v>
      </c>
      <c r="C43" s="61" t="s">
        <v>877</v>
      </c>
      <c r="D43" s="61" t="s">
        <v>878</v>
      </c>
      <c r="E43" s="63" t="s">
        <v>879</v>
      </c>
      <c r="F43" s="61"/>
      <c r="G43" s="61" t="s">
        <v>880</v>
      </c>
      <c r="H43" s="61" t="s">
        <v>881</v>
      </c>
      <c r="I43" s="61" t="s">
        <v>882</v>
      </c>
      <c r="J43" s="183" t="s">
        <v>883</v>
      </c>
      <c r="K43" s="63">
        <v>40</v>
      </c>
      <c r="L43" s="201" t="s">
        <v>884</v>
      </c>
      <c r="M43" s="2"/>
      <c r="N43" s="56"/>
      <c r="O43" s="2"/>
      <c r="P43" s="2"/>
      <c r="Q43" s="2"/>
      <c r="R43" s="2"/>
      <c r="S43" s="2"/>
      <c r="T43" s="2"/>
      <c r="U43" s="2"/>
      <c r="V43" s="2"/>
      <c r="W43" s="2"/>
      <c r="X43" s="2"/>
      <c r="Y43" s="2"/>
      <c r="Z43" s="2"/>
    </row>
    <row r="44" spans="1:26" ht="15.75" customHeight="1">
      <c r="A44" s="185" t="s">
        <v>885</v>
      </c>
      <c r="B44" s="202" t="s">
        <v>858</v>
      </c>
      <c r="C44" s="186" t="s">
        <v>886</v>
      </c>
      <c r="D44" s="186" t="s">
        <v>887</v>
      </c>
      <c r="E44" s="185" t="s">
        <v>888</v>
      </c>
      <c r="F44" s="186" t="s">
        <v>889</v>
      </c>
      <c r="G44" s="187"/>
      <c r="H44" s="186" t="s">
        <v>890</v>
      </c>
      <c r="I44" s="203" t="s">
        <v>891</v>
      </c>
      <c r="J44" s="186" t="s">
        <v>892</v>
      </c>
      <c r="K44" s="185">
        <v>40</v>
      </c>
      <c r="L44" s="203" t="s">
        <v>893</v>
      </c>
      <c r="M44" s="14"/>
      <c r="N44" s="204"/>
      <c r="O44" s="14"/>
      <c r="P44" s="14"/>
      <c r="Q44" s="14"/>
      <c r="R44" s="14"/>
      <c r="S44" s="14"/>
      <c r="T44" s="14"/>
      <c r="U44" s="14"/>
      <c r="V44" s="14"/>
      <c r="W44" s="14"/>
      <c r="X44" s="14"/>
      <c r="Y44" s="14"/>
      <c r="Z44" s="14"/>
    </row>
    <row r="45" spans="1:26" ht="15.75" customHeight="1">
      <c r="A45" s="63" t="s">
        <v>894</v>
      </c>
      <c r="B45" s="200" t="s">
        <v>244</v>
      </c>
      <c r="C45" s="61" t="s">
        <v>248</v>
      </c>
      <c r="D45" s="61" t="s">
        <v>895</v>
      </c>
      <c r="E45" s="63" t="s">
        <v>896</v>
      </c>
      <c r="F45" s="61"/>
      <c r="G45" s="181" t="s">
        <v>852</v>
      </c>
      <c r="H45" s="61" t="s">
        <v>897</v>
      </c>
      <c r="I45" s="183" t="s">
        <v>898</v>
      </c>
      <c r="J45" s="205" t="s">
        <v>899</v>
      </c>
      <c r="K45" s="63">
        <v>40</v>
      </c>
      <c r="L45" s="61" t="s">
        <v>900</v>
      </c>
      <c r="M45" s="2"/>
      <c r="N45" s="56"/>
      <c r="O45" s="2"/>
      <c r="P45" s="2"/>
      <c r="Q45" s="2"/>
      <c r="R45" s="2"/>
      <c r="S45" s="2"/>
      <c r="T45" s="2"/>
      <c r="U45" s="2"/>
      <c r="V45" s="2"/>
      <c r="W45" s="2"/>
      <c r="X45" s="2"/>
      <c r="Y45" s="2"/>
      <c r="Z45" s="2"/>
    </row>
    <row r="46" spans="1:26" ht="15.75" customHeight="1">
      <c r="A46" s="206" t="s">
        <v>901</v>
      </c>
      <c r="B46" s="124" t="s">
        <v>858</v>
      </c>
      <c r="C46" s="124" t="s">
        <v>902</v>
      </c>
      <c r="D46" s="124" t="s">
        <v>903</v>
      </c>
      <c r="E46" s="121" t="s">
        <v>904</v>
      </c>
      <c r="F46" s="61" t="s">
        <v>705</v>
      </c>
      <c r="G46" s="179"/>
      <c r="H46" s="124"/>
      <c r="I46" s="61"/>
      <c r="J46" s="61"/>
      <c r="K46" s="182">
        <f>ROUND(AVERAGE(K47:K55),0)</f>
        <v>60</v>
      </c>
      <c r="L46" s="124"/>
      <c r="M46" s="2"/>
      <c r="N46" s="56"/>
      <c r="O46" s="2"/>
      <c r="P46" s="2"/>
      <c r="Q46" s="2"/>
      <c r="R46" s="2"/>
      <c r="S46" s="2"/>
      <c r="T46" s="2"/>
      <c r="U46" s="2"/>
      <c r="V46" s="2"/>
      <c r="W46" s="2"/>
      <c r="X46" s="2"/>
      <c r="Y46" s="2"/>
      <c r="Z46" s="2"/>
    </row>
    <row r="47" spans="1:26" ht="15.75" customHeight="1">
      <c r="A47" s="63" t="s">
        <v>905</v>
      </c>
      <c r="B47" s="61" t="s">
        <v>858</v>
      </c>
      <c r="C47" s="61" t="s">
        <v>906</v>
      </c>
      <c r="D47" s="61" t="s">
        <v>907</v>
      </c>
      <c r="E47" s="63" t="s">
        <v>908</v>
      </c>
      <c r="F47" s="61"/>
      <c r="G47" s="181" t="s">
        <v>909</v>
      </c>
      <c r="H47" s="61" t="s">
        <v>910</v>
      </c>
      <c r="I47" s="61" t="s">
        <v>911</v>
      </c>
      <c r="J47" s="61" t="s">
        <v>912</v>
      </c>
      <c r="K47" s="63">
        <v>60</v>
      </c>
      <c r="L47" s="183" t="s">
        <v>913</v>
      </c>
      <c r="N47" s="56"/>
    </row>
    <row r="48" spans="1:26" ht="15.75" customHeight="1">
      <c r="A48" s="63" t="s">
        <v>914</v>
      </c>
      <c r="B48" s="61" t="s">
        <v>417</v>
      </c>
      <c r="C48" s="61" t="s">
        <v>915</v>
      </c>
      <c r="D48" s="61" t="s">
        <v>916</v>
      </c>
      <c r="E48" s="63" t="s">
        <v>917</v>
      </c>
      <c r="F48" s="61"/>
      <c r="G48" s="61" t="s">
        <v>918</v>
      </c>
      <c r="H48" s="61" t="s">
        <v>919</v>
      </c>
      <c r="I48" s="61" t="s">
        <v>920</v>
      </c>
      <c r="J48" s="61" t="s">
        <v>921</v>
      </c>
      <c r="K48" s="63">
        <v>60</v>
      </c>
      <c r="L48" s="61" t="s">
        <v>922</v>
      </c>
      <c r="N48" s="56"/>
    </row>
    <row r="49" spans="1:26" ht="15.75" customHeight="1">
      <c r="A49" s="63" t="s">
        <v>923</v>
      </c>
      <c r="B49" s="61" t="s">
        <v>417</v>
      </c>
      <c r="C49" s="61" t="s">
        <v>924</v>
      </c>
      <c r="D49" s="61" t="s">
        <v>925</v>
      </c>
      <c r="E49" s="63" t="s">
        <v>926</v>
      </c>
      <c r="F49" s="61"/>
      <c r="G49" s="61" t="s">
        <v>927</v>
      </c>
      <c r="H49" s="61" t="s">
        <v>928</v>
      </c>
      <c r="I49" s="183" t="s">
        <v>929</v>
      </c>
      <c r="J49" s="61"/>
      <c r="K49" s="63">
        <v>100</v>
      </c>
      <c r="L49" s="61"/>
      <c r="N49" s="56"/>
    </row>
    <row r="50" spans="1:26" ht="15.75" customHeight="1">
      <c r="A50" s="63" t="s">
        <v>930</v>
      </c>
      <c r="B50" s="61" t="s">
        <v>417</v>
      </c>
      <c r="C50" s="61" t="s">
        <v>931</v>
      </c>
      <c r="D50" s="61" t="s">
        <v>932</v>
      </c>
      <c r="E50" s="63" t="s">
        <v>933</v>
      </c>
      <c r="F50" s="61"/>
      <c r="G50" s="61" t="s">
        <v>934</v>
      </c>
      <c r="H50" s="61" t="s">
        <v>935</v>
      </c>
      <c r="I50" s="61" t="s">
        <v>936</v>
      </c>
      <c r="J50" s="61" t="s">
        <v>937</v>
      </c>
      <c r="K50" s="63">
        <v>80</v>
      </c>
      <c r="L50" s="61" t="s">
        <v>938</v>
      </c>
      <c r="N50" s="56"/>
    </row>
    <row r="51" spans="1:26" ht="15.75" customHeight="1">
      <c r="A51" s="63" t="s">
        <v>939</v>
      </c>
      <c r="B51" s="61" t="s">
        <v>417</v>
      </c>
      <c r="C51" s="61" t="s">
        <v>940</v>
      </c>
      <c r="D51" s="61" t="s">
        <v>941</v>
      </c>
      <c r="E51" s="63" t="s">
        <v>942</v>
      </c>
      <c r="F51" s="61"/>
      <c r="G51" s="61" t="s">
        <v>943</v>
      </c>
      <c r="H51" s="61" t="s">
        <v>944</v>
      </c>
      <c r="I51" s="207" t="s">
        <v>945</v>
      </c>
      <c r="J51" s="61"/>
      <c r="K51" s="153">
        <v>100</v>
      </c>
      <c r="L51" s="61"/>
      <c r="N51" s="56"/>
    </row>
    <row r="52" spans="1:26" ht="15.75" customHeight="1">
      <c r="A52" s="185" t="s">
        <v>946</v>
      </c>
      <c r="B52" s="186" t="s">
        <v>858</v>
      </c>
      <c r="C52" s="186" t="s">
        <v>947</v>
      </c>
      <c r="D52" s="186" t="s">
        <v>948</v>
      </c>
      <c r="E52" s="185" t="s">
        <v>949</v>
      </c>
      <c r="F52" s="186"/>
      <c r="G52" s="187" t="s">
        <v>950</v>
      </c>
      <c r="H52" s="186" t="s">
        <v>951</v>
      </c>
      <c r="I52" s="203" t="s">
        <v>952</v>
      </c>
      <c r="J52" s="186"/>
      <c r="K52" s="188">
        <v>80</v>
      </c>
      <c r="L52" s="203" t="s">
        <v>953</v>
      </c>
      <c r="M52" s="14"/>
      <c r="N52" s="204"/>
      <c r="O52" s="14"/>
      <c r="P52" s="14"/>
      <c r="Q52" s="14"/>
      <c r="R52" s="14"/>
      <c r="S52" s="14"/>
      <c r="T52" s="14"/>
      <c r="U52" s="14"/>
      <c r="V52" s="14"/>
      <c r="W52" s="14"/>
      <c r="X52" s="14"/>
      <c r="Y52" s="14"/>
      <c r="Z52" s="14"/>
    </row>
    <row r="53" spans="1:26" ht="15.75" customHeight="1">
      <c r="A53" s="63" t="s">
        <v>954</v>
      </c>
      <c r="B53" s="61" t="s">
        <v>417</v>
      </c>
      <c r="C53" s="61" t="s">
        <v>955</v>
      </c>
      <c r="D53" s="61" t="s">
        <v>956</v>
      </c>
      <c r="E53" s="63" t="s">
        <v>957</v>
      </c>
      <c r="F53" s="61"/>
      <c r="G53" s="61" t="s">
        <v>565</v>
      </c>
      <c r="H53" s="61" t="s">
        <v>958</v>
      </c>
      <c r="I53" s="61" t="s">
        <v>959</v>
      </c>
      <c r="J53" s="61" t="s">
        <v>960</v>
      </c>
      <c r="K53" s="153">
        <v>0</v>
      </c>
      <c r="L53" s="183" t="s">
        <v>961</v>
      </c>
      <c r="N53" s="56"/>
    </row>
    <row r="54" spans="1:26" ht="15.75" customHeight="1">
      <c r="A54" s="63" t="s">
        <v>962</v>
      </c>
      <c r="B54" s="61" t="s">
        <v>858</v>
      </c>
      <c r="C54" s="61" t="s">
        <v>963</v>
      </c>
      <c r="D54" s="61" t="s">
        <v>964</v>
      </c>
      <c r="E54" s="63" t="s">
        <v>965</v>
      </c>
      <c r="F54" s="61"/>
      <c r="G54" s="181"/>
      <c r="H54" s="61" t="s">
        <v>966</v>
      </c>
      <c r="I54" s="208" t="s">
        <v>967</v>
      </c>
      <c r="J54" s="61" t="s">
        <v>968</v>
      </c>
      <c r="K54" s="153">
        <v>40</v>
      </c>
      <c r="L54" s="183" t="s">
        <v>969</v>
      </c>
      <c r="N54" s="56"/>
    </row>
    <row r="55" spans="1:26" ht="15.75" customHeight="1">
      <c r="A55" s="63" t="s">
        <v>970</v>
      </c>
      <c r="B55" s="61" t="s">
        <v>858</v>
      </c>
      <c r="C55" s="61" t="s">
        <v>971</v>
      </c>
      <c r="D55" s="61" t="s">
        <v>972</v>
      </c>
      <c r="E55" s="63" t="s">
        <v>973</v>
      </c>
      <c r="F55" s="61"/>
      <c r="G55" s="181" t="s">
        <v>974</v>
      </c>
      <c r="H55" s="61" t="s">
        <v>975</v>
      </c>
      <c r="I55" s="183" t="s">
        <v>976</v>
      </c>
      <c r="J55" s="183" t="s">
        <v>977</v>
      </c>
      <c r="K55" s="63">
        <v>20</v>
      </c>
      <c r="L55" s="183" t="s">
        <v>978</v>
      </c>
      <c r="N55" s="56"/>
    </row>
    <row r="56" spans="1:26" ht="15.75" customHeight="1">
      <c r="A56" s="167" t="s">
        <v>25</v>
      </c>
      <c r="B56" s="193"/>
      <c r="C56" s="193"/>
      <c r="D56" s="193"/>
      <c r="E56" s="170"/>
      <c r="F56" s="193"/>
      <c r="G56" s="193"/>
      <c r="H56" s="193"/>
      <c r="I56" s="194"/>
      <c r="J56" s="194"/>
      <c r="K56" s="170"/>
      <c r="L56" s="193"/>
      <c r="N56" s="56"/>
    </row>
    <row r="57" spans="1:26" ht="15.75" customHeight="1">
      <c r="A57" s="172" t="s">
        <v>979</v>
      </c>
      <c r="B57" s="173" t="s">
        <v>980</v>
      </c>
      <c r="C57" s="173" t="s">
        <v>25</v>
      </c>
      <c r="D57" s="173"/>
      <c r="E57" s="172" t="s">
        <v>24</v>
      </c>
      <c r="F57" s="174"/>
      <c r="G57" s="197"/>
      <c r="H57" s="195"/>
      <c r="I57" s="195"/>
      <c r="J57" s="195"/>
      <c r="K57" s="199">
        <f>ROUND(AVERAGE(K58,K63,K65,K67,K72,K74,K77),0)</f>
        <v>55</v>
      </c>
      <c r="L57" s="195"/>
      <c r="N57" s="56"/>
    </row>
    <row r="58" spans="1:26" ht="15.75" customHeight="1">
      <c r="A58" s="136" t="s">
        <v>981</v>
      </c>
      <c r="B58" s="209" t="s">
        <v>417</v>
      </c>
      <c r="C58" s="209" t="s">
        <v>267</v>
      </c>
      <c r="D58" s="209" t="s">
        <v>982</v>
      </c>
      <c r="E58" s="136" t="s">
        <v>983</v>
      </c>
      <c r="F58" s="210" t="s">
        <v>705</v>
      </c>
      <c r="G58" s="211"/>
      <c r="H58" s="209" t="s">
        <v>488</v>
      </c>
      <c r="I58" s="210"/>
      <c r="J58" s="210"/>
      <c r="K58" s="212">
        <f>ROUND(AVERAGE(K59:K62),0)</f>
        <v>67</v>
      </c>
      <c r="L58" s="209"/>
      <c r="M58" s="135"/>
      <c r="N58" s="213"/>
      <c r="O58" s="135"/>
      <c r="P58" s="135"/>
      <c r="Q58" s="135"/>
      <c r="R58" s="135"/>
      <c r="S58" s="135"/>
      <c r="T58" s="135"/>
      <c r="U58" s="135"/>
      <c r="V58" s="135"/>
      <c r="W58" s="135"/>
      <c r="X58" s="135"/>
      <c r="Y58" s="135"/>
      <c r="Z58" s="135"/>
    </row>
    <row r="59" spans="1:26" ht="15.75" customHeight="1">
      <c r="A59" s="142" t="s">
        <v>984</v>
      </c>
      <c r="B59" s="209" t="s">
        <v>417</v>
      </c>
      <c r="C59" s="210" t="s">
        <v>268</v>
      </c>
      <c r="D59" s="210" t="s">
        <v>985</v>
      </c>
      <c r="E59" s="142" t="s">
        <v>986</v>
      </c>
      <c r="F59" s="210"/>
      <c r="G59" s="214"/>
      <c r="H59" s="210" t="s">
        <v>987</v>
      </c>
      <c r="I59" s="215" t="s">
        <v>988</v>
      </c>
      <c r="J59" s="215" t="s">
        <v>989</v>
      </c>
      <c r="K59" s="146">
        <v>80</v>
      </c>
      <c r="L59" s="215" t="s">
        <v>990</v>
      </c>
      <c r="M59" s="135"/>
      <c r="N59" s="213"/>
      <c r="O59" s="135"/>
      <c r="P59" s="135"/>
      <c r="Q59" s="135"/>
      <c r="R59" s="135"/>
      <c r="S59" s="135"/>
      <c r="T59" s="135"/>
      <c r="U59" s="135"/>
      <c r="V59" s="135"/>
      <c r="W59" s="135"/>
      <c r="X59" s="135"/>
      <c r="Y59" s="135"/>
      <c r="Z59" s="135"/>
    </row>
    <row r="60" spans="1:26" ht="15.75" customHeight="1">
      <c r="A60" s="142" t="s">
        <v>991</v>
      </c>
      <c r="B60" s="210" t="s">
        <v>417</v>
      </c>
      <c r="C60" s="210" t="s">
        <v>269</v>
      </c>
      <c r="D60" s="210" t="s">
        <v>992</v>
      </c>
      <c r="E60" s="142" t="s">
        <v>993</v>
      </c>
      <c r="F60" s="210"/>
      <c r="G60" s="210" t="s">
        <v>994</v>
      </c>
      <c r="H60" s="210" t="s">
        <v>995</v>
      </c>
      <c r="I60" s="215" t="s">
        <v>996</v>
      </c>
      <c r="J60" s="215" t="s">
        <v>997</v>
      </c>
      <c r="K60" s="146">
        <v>60</v>
      </c>
      <c r="L60" s="215" t="s">
        <v>998</v>
      </c>
      <c r="M60" s="135"/>
      <c r="N60" s="213"/>
      <c r="O60" s="135"/>
      <c r="P60" s="135"/>
      <c r="Q60" s="135"/>
      <c r="R60" s="135"/>
      <c r="S60" s="135"/>
      <c r="T60" s="135"/>
      <c r="U60" s="135"/>
      <c r="V60" s="135"/>
      <c r="W60" s="135"/>
      <c r="X60" s="135"/>
      <c r="Y60" s="135"/>
      <c r="Z60" s="135"/>
    </row>
    <row r="61" spans="1:26" ht="15.75" customHeight="1">
      <c r="A61" s="142" t="s">
        <v>999</v>
      </c>
      <c r="B61" s="210" t="s">
        <v>417</v>
      </c>
      <c r="C61" s="210" t="s">
        <v>270</v>
      </c>
      <c r="D61" s="210" t="s">
        <v>1000</v>
      </c>
      <c r="E61" s="142" t="s">
        <v>1001</v>
      </c>
      <c r="F61" s="210"/>
      <c r="G61" s="214" t="s">
        <v>1002</v>
      </c>
      <c r="H61" s="215" t="s">
        <v>1003</v>
      </c>
      <c r="I61" s="215" t="s">
        <v>1004</v>
      </c>
      <c r="J61" s="215" t="s">
        <v>1005</v>
      </c>
      <c r="K61" s="146">
        <v>60</v>
      </c>
      <c r="L61" s="215" t="s">
        <v>1006</v>
      </c>
      <c r="M61" s="135"/>
      <c r="N61" s="213"/>
      <c r="O61" s="135"/>
      <c r="P61" s="135"/>
      <c r="Q61" s="135"/>
      <c r="R61" s="135"/>
      <c r="S61" s="135"/>
      <c r="T61" s="135"/>
      <c r="U61" s="135"/>
      <c r="V61" s="135"/>
      <c r="W61" s="135"/>
      <c r="X61" s="135"/>
      <c r="Y61" s="135"/>
      <c r="Z61" s="135"/>
    </row>
    <row r="62" spans="1:26" ht="15.75" customHeight="1">
      <c r="A62" s="63" t="s">
        <v>1007</v>
      </c>
      <c r="B62" s="61" t="s">
        <v>417</v>
      </c>
      <c r="C62" s="61" t="s">
        <v>272</v>
      </c>
      <c r="D62" s="61" t="s">
        <v>1008</v>
      </c>
      <c r="E62" s="63" t="s">
        <v>1009</v>
      </c>
      <c r="F62" s="61"/>
      <c r="G62" s="181" t="s">
        <v>1010</v>
      </c>
      <c r="H62" s="61" t="s">
        <v>1011</v>
      </c>
      <c r="I62" s="183" t="s">
        <v>1012</v>
      </c>
      <c r="J62" s="61"/>
      <c r="K62" s="153" t="s">
        <v>317</v>
      </c>
      <c r="L62" s="183" t="s">
        <v>1013</v>
      </c>
      <c r="N62" s="56"/>
    </row>
    <row r="63" spans="1:26" ht="15.75" customHeight="1">
      <c r="A63" s="121" t="s">
        <v>1014</v>
      </c>
      <c r="B63" s="124" t="s">
        <v>332</v>
      </c>
      <c r="C63" s="124" t="s">
        <v>273</v>
      </c>
      <c r="D63" s="124" t="s">
        <v>1015</v>
      </c>
      <c r="E63" s="121" t="s">
        <v>1016</v>
      </c>
      <c r="F63" s="61"/>
      <c r="G63" s="179"/>
      <c r="H63" s="61"/>
      <c r="I63" s="61"/>
      <c r="J63" s="61"/>
      <c r="K63" s="182">
        <f>K64</f>
        <v>80</v>
      </c>
      <c r="L63" s="124"/>
      <c r="N63" s="56"/>
    </row>
    <row r="64" spans="1:26" ht="15.75" customHeight="1">
      <c r="A64" s="142" t="s">
        <v>1017</v>
      </c>
      <c r="B64" s="209" t="s">
        <v>332</v>
      </c>
      <c r="C64" s="210" t="s">
        <v>1018</v>
      </c>
      <c r="D64" s="210" t="s">
        <v>1019</v>
      </c>
      <c r="E64" s="142" t="s">
        <v>1020</v>
      </c>
      <c r="F64" s="210" t="s">
        <v>1021</v>
      </c>
      <c r="G64" s="210" t="s">
        <v>1022</v>
      </c>
      <c r="H64" s="215" t="s">
        <v>1023</v>
      </c>
      <c r="I64" s="215" t="s">
        <v>1024</v>
      </c>
      <c r="J64" s="215" t="s">
        <v>1025</v>
      </c>
      <c r="K64" s="142">
        <v>80</v>
      </c>
      <c r="L64" s="215" t="s">
        <v>1026</v>
      </c>
      <c r="M64" s="135"/>
      <c r="N64" s="213"/>
      <c r="O64" s="135"/>
      <c r="P64" s="135"/>
      <c r="Q64" s="135"/>
      <c r="R64" s="135"/>
      <c r="S64" s="135"/>
      <c r="T64" s="135"/>
      <c r="U64" s="135"/>
      <c r="V64" s="135"/>
      <c r="W64" s="135"/>
      <c r="X64" s="135"/>
      <c r="Y64" s="135"/>
      <c r="Z64" s="135"/>
    </row>
    <row r="65" spans="1:26" ht="15.75" customHeight="1">
      <c r="A65" s="121" t="s">
        <v>1027</v>
      </c>
      <c r="B65" s="124" t="s">
        <v>417</v>
      </c>
      <c r="C65" s="124" t="s">
        <v>274</v>
      </c>
      <c r="D65" s="124" t="s">
        <v>1028</v>
      </c>
      <c r="E65" s="121" t="s">
        <v>1029</v>
      </c>
      <c r="F65" s="61" t="s">
        <v>1021</v>
      </c>
      <c r="G65" s="179"/>
      <c r="H65" s="61"/>
      <c r="I65" s="61"/>
      <c r="J65" s="61"/>
      <c r="K65" s="182">
        <f>K66</f>
        <v>60</v>
      </c>
      <c r="L65" s="124"/>
      <c r="N65" s="56"/>
    </row>
    <row r="66" spans="1:26" ht="15.75" customHeight="1">
      <c r="A66" s="63" t="s">
        <v>1030</v>
      </c>
      <c r="B66" s="61" t="s">
        <v>417</v>
      </c>
      <c r="C66" s="61" t="s">
        <v>1031</v>
      </c>
      <c r="D66" s="61" t="s">
        <v>1032</v>
      </c>
      <c r="E66" s="63" t="s">
        <v>1033</v>
      </c>
      <c r="F66" s="61"/>
      <c r="G66" s="61" t="s">
        <v>1034</v>
      </c>
      <c r="H66" s="61" t="s">
        <v>1035</v>
      </c>
      <c r="I66" s="183" t="s">
        <v>1036</v>
      </c>
      <c r="J66" s="183" t="s">
        <v>1037</v>
      </c>
      <c r="K66" s="63">
        <v>60</v>
      </c>
      <c r="L66" s="183" t="s">
        <v>1038</v>
      </c>
      <c r="N66" s="56"/>
    </row>
    <row r="67" spans="1:26" ht="15.75" customHeight="1">
      <c r="A67" s="216" t="s">
        <v>1039</v>
      </c>
      <c r="B67" s="186" t="s">
        <v>332</v>
      </c>
      <c r="C67" s="217" t="s">
        <v>275</v>
      </c>
      <c r="D67" s="217" t="s">
        <v>1040</v>
      </c>
      <c r="E67" s="216" t="s">
        <v>1041</v>
      </c>
      <c r="F67" s="186" t="s">
        <v>725</v>
      </c>
      <c r="G67" s="218"/>
      <c r="H67" s="186"/>
      <c r="I67" s="186"/>
      <c r="J67" s="186"/>
      <c r="K67" s="219">
        <f>ROUND(AVERAGE(K68:K71),0)</f>
        <v>35</v>
      </c>
      <c r="L67" s="217"/>
      <c r="M67" s="189"/>
      <c r="N67" s="190"/>
      <c r="O67" s="189"/>
      <c r="P67" s="189"/>
      <c r="Q67" s="189"/>
      <c r="R67" s="189"/>
      <c r="S67" s="189"/>
      <c r="T67" s="189"/>
      <c r="U67" s="189"/>
      <c r="V67" s="189"/>
      <c r="W67" s="189"/>
      <c r="X67" s="189"/>
      <c r="Y67" s="189"/>
      <c r="Z67" s="189"/>
    </row>
    <row r="68" spans="1:26" ht="15.75" customHeight="1">
      <c r="A68" s="63" t="s">
        <v>1042</v>
      </c>
      <c r="B68" s="61" t="s">
        <v>332</v>
      </c>
      <c r="C68" s="61" t="s">
        <v>276</v>
      </c>
      <c r="D68" s="61" t="s">
        <v>1043</v>
      </c>
      <c r="E68" s="63" t="s">
        <v>1044</v>
      </c>
      <c r="F68" s="61" t="s">
        <v>725</v>
      </c>
      <c r="G68" s="61" t="s">
        <v>1045</v>
      </c>
      <c r="H68" s="61" t="s">
        <v>1046</v>
      </c>
      <c r="I68" s="183" t="s">
        <v>1047</v>
      </c>
      <c r="J68" s="183" t="s">
        <v>1048</v>
      </c>
      <c r="K68" s="63">
        <v>40</v>
      </c>
      <c r="L68" s="183" t="s">
        <v>1049</v>
      </c>
      <c r="N68" s="56"/>
    </row>
    <row r="69" spans="1:26" ht="15.75" customHeight="1">
      <c r="A69" s="63" t="s">
        <v>1050</v>
      </c>
      <c r="B69" s="61" t="s">
        <v>332</v>
      </c>
      <c r="C69" s="61" t="s">
        <v>277</v>
      </c>
      <c r="D69" s="61" t="s">
        <v>1051</v>
      </c>
      <c r="E69" s="63" t="s">
        <v>1052</v>
      </c>
      <c r="F69" s="61"/>
      <c r="G69" s="181" t="s">
        <v>1053</v>
      </c>
      <c r="H69" s="61" t="s">
        <v>1054</v>
      </c>
      <c r="I69" s="183" t="s">
        <v>1055</v>
      </c>
      <c r="J69" s="183" t="s">
        <v>1056</v>
      </c>
      <c r="K69" s="63">
        <v>20</v>
      </c>
      <c r="L69" s="183" t="s">
        <v>1049</v>
      </c>
      <c r="N69" s="56"/>
    </row>
    <row r="70" spans="1:26" ht="15.75" customHeight="1">
      <c r="A70" s="63" t="s">
        <v>1057</v>
      </c>
      <c r="B70" s="61" t="s">
        <v>332</v>
      </c>
      <c r="C70" s="61" t="s">
        <v>278</v>
      </c>
      <c r="D70" s="61" t="s">
        <v>1058</v>
      </c>
      <c r="E70" s="63" t="s">
        <v>1059</v>
      </c>
      <c r="F70" s="61"/>
      <c r="G70" s="61" t="s">
        <v>1060</v>
      </c>
      <c r="H70" s="61" t="s">
        <v>1061</v>
      </c>
      <c r="I70" s="183" t="s">
        <v>1062</v>
      </c>
      <c r="J70" s="183" t="s">
        <v>1056</v>
      </c>
      <c r="K70" s="63">
        <v>0</v>
      </c>
      <c r="L70" s="183" t="s">
        <v>1061</v>
      </c>
      <c r="N70" s="56"/>
    </row>
    <row r="71" spans="1:26" ht="15.75" customHeight="1">
      <c r="A71" s="63" t="s">
        <v>1063</v>
      </c>
      <c r="B71" s="61" t="s">
        <v>332</v>
      </c>
      <c r="C71" s="61" t="s">
        <v>279</v>
      </c>
      <c r="D71" s="61" t="s">
        <v>1064</v>
      </c>
      <c r="E71" s="63" t="s">
        <v>1065</v>
      </c>
      <c r="F71" s="61"/>
      <c r="G71" s="181" t="s">
        <v>1053</v>
      </c>
      <c r="H71" s="61" t="s">
        <v>1066</v>
      </c>
      <c r="I71" s="183" t="s">
        <v>1067</v>
      </c>
      <c r="J71" s="61"/>
      <c r="K71" s="63">
        <v>80</v>
      </c>
      <c r="L71" s="183" t="s">
        <v>1068</v>
      </c>
      <c r="N71" s="56"/>
    </row>
    <row r="72" spans="1:26" ht="15.75" customHeight="1">
      <c r="A72" s="136" t="s">
        <v>1069</v>
      </c>
      <c r="B72" s="209" t="s">
        <v>417</v>
      </c>
      <c r="C72" s="209" t="s">
        <v>280</v>
      </c>
      <c r="D72" s="209" t="s">
        <v>1070</v>
      </c>
      <c r="E72" s="136" t="s">
        <v>1071</v>
      </c>
      <c r="F72" s="210" t="s">
        <v>705</v>
      </c>
      <c r="G72" s="211"/>
      <c r="H72" s="209"/>
      <c r="I72" s="210"/>
      <c r="J72" s="210"/>
      <c r="K72" s="212">
        <f>K73</f>
        <v>80</v>
      </c>
      <c r="L72" s="209"/>
      <c r="M72" s="135"/>
      <c r="N72" s="213"/>
      <c r="O72" s="135"/>
      <c r="P72" s="135"/>
      <c r="Q72" s="135"/>
      <c r="R72" s="135"/>
      <c r="S72" s="135"/>
      <c r="T72" s="135"/>
      <c r="U72" s="135"/>
      <c r="V72" s="135"/>
      <c r="W72" s="135"/>
      <c r="X72" s="135"/>
      <c r="Y72" s="135"/>
      <c r="Z72" s="135"/>
    </row>
    <row r="73" spans="1:26" ht="15.75" customHeight="1">
      <c r="A73" s="63" t="s">
        <v>1072</v>
      </c>
      <c r="B73" s="61" t="s">
        <v>417</v>
      </c>
      <c r="C73" s="61" t="s">
        <v>281</v>
      </c>
      <c r="D73" s="61" t="s">
        <v>1073</v>
      </c>
      <c r="E73" s="63" t="s">
        <v>1074</v>
      </c>
      <c r="F73" s="61"/>
      <c r="G73" s="61" t="s">
        <v>1075</v>
      </c>
      <c r="H73" s="61" t="s">
        <v>1076</v>
      </c>
      <c r="I73" s="183" t="s">
        <v>1077</v>
      </c>
      <c r="J73" s="183" t="s">
        <v>1078</v>
      </c>
      <c r="K73" s="63">
        <v>80</v>
      </c>
      <c r="L73" s="183" t="s">
        <v>1079</v>
      </c>
      <c r="N73" s="56"/>
    </row>
    <row r="74" spans="1:26" ht="15.75" customHeight="1">
      <c r="A74" s="136" t="s">
        <v>1080</v>
      </c>
      <c r="B74" s="209" t="s">
        <v>332</v>
      </c>
      <c r="C74" s="209" t="s">
        <v>283</v>
      </c>
      <c r="D74" s="209" t="s">
        <v>1081</v>
      </c>
      <c r="E74" s="136" t="s">
        <v>1082</v>
      </c>
      <c r="F74" s="210" t="s">
        <v>1021</v>
      </c>
      <c r="G74" s="211"/>
      <c r="H74" s="210"/>
      <c r="I74" s="210"/>
      <c r="J74" s="210"/>
      <c r="K74" s="212">
        <f>ROUND(AVERAGE(K75:K76),0)</f>
        <v>60</v>
      </c>
      <c r="L74" s="209"/>
      <c r="M74" s="135"/>
      <c r="N74" s="213"/>
      <c r="O74" s="135"/>
      <c r="P74" s="135"/>
      <c r="Q74" s="135"/>
      <c r="R74" s="135"/>
      <c r="S74" s="135"/>
      <c r="T74" s="135"/>
      <c r="U74" s="135"/>
      <c r="V74" s="135"/>
      <c r="W74" s="135"/>
      <c r="X74" s="135"/>
      <c r="Y74" s="135"/>
      <c r="Z74" s="135"/>
    </row>
    <row r="75" spans="1:26" ht="15.75" customHeight="1">
      <c r="A75" s="185" t="s">
        <v>1083</v>
      </c>
      <c r="B75" s="186" t="s">
        <v>332</v>
      </c>
      <c r="C75" s="186" t="s">
        <v>284</v>
      </c>
      <c r="D75" s="186" t="s">
        <v>1084</v>
      </c>
      <c r="E75" s="185" t="s">
        <v>1085</v>
      </c>
      <c r="F75" s="186"/>
      <c r="G75" s="186" t="s">
        <v>1086</v>
      </c>
      <c r="H75" s="186" t="s">
        <v>1087</v>
      </c>
      <c r="I75" s="203" t="s">
        <v>1088</v>
      </c>
      <c r="J75" s="203" t="s">
        <v>1089</v>
      </c>
      <c r="K75" s="188">
        <v>40</v>
      </c>
      <c r="L75" s="203" t="s">
        <v>1090</v>
      </c>
      <c r="M75" s="189"/>
      <c r="N75" s="190"/>
      <c r="O75" s="189"/>
      <c r="P75" s="189"/>
      <c r="Q75" s="189"/>
      <c r="R75" s="189"/>
      <c r="S75" s="189"/>
      <c r="T75" s="189"/>
      <c r="U75" s="189"/>
      <c r="V75" s="189"/>
      <c r="W75" s="189"/>
      <c r="X75" s="189"/>
      <c r="Y75" s="189"/>
      <c r="Z75" s="189"/>
    </row>
    <row r="76" spans="1:26" ht="15.75" customHeight="1">
      <c r="A76" s="185" t="s">
        <v>1091</v>
      </c>
      <c r="B76" s="186" t="s">
        <v>417</v>
      </c>
      <c r="C76" s="186" t="s">
        <v>285</v>
      </c>
      <c r="D76" s="186" t="s">
        <v>1092</v>
      </c>
      <c r="E76" s="185" t="s">
        <v>1093</v>
      </c>
      <c r="F76" s="186"/>
      <c r="G76" s="186" t="s">
        <v>994</v>
      </c>
      <c r="H76" s="186" t="s">
        <v>1094</v>
      </c>
      <c r="I76" s="203" t="s">
        <v>1095</v>
      </c>
      <c r="J76" s="203" t="s">
        <v>1096</v>
      </c>
      <c r="K76" s="185">
        <v>80</v>
      </c>
      <c r="L76" s="203" t="s">
        <v>1097</v>
      </c>
      <c r="M76" s="189"/>
      <c r="N76" s="190"/>
      <c r="O76" s="189"/>
      <c r="P76" s="189"/>
      <c r="Q76" s="189"/>
      <c r="R76" s="189"/>
      <c r="S76" s="189"/>
      <c r="T76" s="189"/>
      <c r="U76" s="189"/>
      <c r="V76" s="189"/>
      <c r="W76" s="189"/>
      <c r="X76" s="189"/>
      <c r="Y76" s="189"/>
      <c r="Z76" s="189"/>
    </row>
    <row r="77" spans="1:26" ht="15.75" customHeight="1">
      <c r="A77" s="216" t="s">
        <v>1098</v>
      </c>
      <c r="B77" s="217" t="s">
        <v>417</v>
      </c>
      <c r="C77" s="217" t="s">
        <v>286</v>
      </c>
      <c r="D77" s="217" t="s">
        <v>1099</v>
      </c>
      <c r="E77" s="216" t="s">
        <v>1100</v>
      </c>
      <c r="F77" s="186" t="s">
        <v>725</v>
      </c>
      <c r="G77" s="218"/>
      <c r="H77" s="186"/>
      <c r="I77" s="186"/>
      <c r="J77" s="186"/>
      <c r="K77" s="219">
        <f>K78</f>
        <v>0</v>
      </c>
      <c r="L77" s="217"/>
      <c r="M77" s="189"/>
      <c r="N77" s="190"/>
      <c r="O77" s="189"/>
      <c r="P77" s="189"/>
      <c r="Q77" s="189"/>
      <c r="R77" s="189"/>
      <c r="S77" s="189"/>
      <c r="T77" s="189"/>
      <c r="U77" s="189"/>
      <c r="V77" s="189"/>
      <c r="W77" s="189"/>
      <c r="X77" s="189"/>
      <c r="Y77" s="189"/>
      <c r="Z77" s="189"/>
    </row>
    <row r="78" spans="1:26" ht="15.75" customHeight="1">
      <c r="A78" s="185" t="s">
        <v>1101</v>
      </c>
      <c r="B78" s="186" t="s">
        <v>417</v>
      </c>
      <c r="C78" s="186" t="s">
        <v>287</v>
      </c>
      <c r="D78" s="186" t="s">
        <v>1102</v>
      </c>
      <c r="E78" s="185" t="s">
        <v>1103</v>
      </c>
      <c r="F78" s="186"/>
      <c r="G78" s="187"/>
      <c r="H78" s="203" t="s">
        <v>1104</v>
      </c>
      <c r="I78" s="203" t="s">
        <v>1105</v>
      </c>
      <c r="J78" s="203" t="s">
        <v>1105</v>
      </c>
      <c r="K78" s="185">
        <v>0</v>
      </c>
      <c r="L78" s="203" t="s">
        <v>1106</v>
      </c>
      <c r="M78" s="189"/>
      <c r="N78" s="190"/>
      <c r="O78" s="189"/>
      <c r="P78" s="189"/>
      <c r="Q78" s="189"/>
      <c r="R78" s="189"/>
      <c r="S78" s="189"/>
      <c r="T78" s="189"/>
      <c r="U78" s="189"/>
      <c r="V78" s="189"/>
      <c r="W78" s="189"/>
      <c r="X78" s="189"/>
      <c r="Y78" s="189"/>
      <c r="Z78" s="189"/>
    </row>
    <row r="79" spans="1:26" ht="15.75" customHeight="1">
      <c r="A79" s="192" t="s">
        <v>27</v>
      </c>
      <c r="B79" s="193"/>
      <c r="C79" s="192"/>
      <c r="D79" s="192"/>
      <c r="E79" s="220"/>
      <c r="F79" s="192"/>
      <c r="G79" s="192"/>
      <c r="H79" s="192"/>
      <c r="I79" s="194"/>
      <c r="J79" s="194"/>
      <c r="K79" s="220"/>
      <c r="L79" s="193"/>
      <c r="N79" s="56"/>
    </row>
    <row r="80" spans="1:26" ht="15.75" customHeight="1">
      <c r="A80" s="221" t="s">
        <v>1107</v>
      </c>
      <c r="B80" s="173" t="s">
        <v>980</v>
      </c>
      <c r="C80" s="173" t="s">
        <v>27</v>
      </c>
      <c r="D80" s="173"/>
      <c r="E80" s="172" t="s">
        <v>26</v>
      </c>
      <c r="F80" s="174"/>
      <c r="G80" s="197"/>
      <c r="H80" s="195"/>
      <c r="I80" s="195"/>
      <c r="J80" s="195"/>
      <c r="K80" s="199">
        <f>ROUND(AVERAGE(K81,K85),0)</f>
        <v>47</v>
      </c>
      <c r="L80" s="195"/>
      <c r="N80" s="56"/>
    </row>
    <row r="81" spans="1:26" ht="15.75" customHeight="1">
      <c r="A81" s="136" t="s">
        <v>1108</v>
      </c>
      <c r="B81" s="209" t="s">
        <v>417</v>
      </c>
      <c r="C81" s="209" t="s">
        <v>288</v>
      </c>
      <c r="D81" s="209" t="s">
        <v>1109</v>
      </c>
      <c r="E81" s="136" t="s">
        <v>1110</v>
      </c>
      <c r="F81" s="210" t="s">
        <v>705</v>
      </c>
      <c r="G81" s="211"/>
      <c r="H81" s="211"/>
      <c r="I81" s="210"/>
      <c r="J81" s="210"/>
      <c r="K81" s="212">
        <f>ROUND(AVERAGE(K82:K84),0)</f>
        <v>53</v>
      </c>
      <c r="L81" s="209"/>
      <c r="M81" s="135"/>
      <c r="N81" s="213"/>
      <c r="O81" s="135"/>
      <c r="P81" s="135"/>
      <c r="Q81" s="135"/>
      <c r="R81" s="135"/>
      <c r="S81" s="135"/>
      <c r="T81" s="135"/>
      <c r="U81" s="135"/>
      <c r="V81" s="135"/>
      <c r="W81" s="135"/>
      <c r="X81" s="135"/>
      <c r="Y81" s="135"/>
      <c r="Z81" s="135"/>
    </row>
    <row r="82" spans="1:26" ht="15.75" customHeight="1">
      <c r="A82" s="185" t="s">
        <v>1111</v>
      </c>
      <c r="B82" s="186" t="s">
        <v>417</v>
      </c>
      <c r="C82" s="186" t="s">
        <v>1112</v>
      </c>
      <c r="D82" s="186" t="s">
        <v>1113</v>
      </c>
      <c r="E82" s="185" t="s">
        <v>1114</v>
      </c>
      <c r="F82" s="186"/>
      <c r="G82" s="186" t="s">
        <v>1115</v>
      </c>
      <c r="H82" s="186" t="s">
        <v>1116</v>
      </c>
      <c r="I82" s="203" t="s">
        <v>1117</v>
      </c>
      <c r="J82" s="203" t="s">
        <v>1118</v>
      </c>
      <c r="K82" s="188">
        <v>60</v>
      </c>
      <c r="L82" s="203" t="s">
        <v>1119</v>
      </c>
      <c r="M82" s="189"/>
      <c r="N82" s="190"/>
      <c r="O82" s="189"/>
      <c r="P82" s="189"/>
      <c r="Q82" s="189"/>
      <c r="R82" s="189"/>
      <c r="S82" s="189"/>
      <c r="T82" s="189"/>
      <c r="U82" s="189"/>
      <c r="V82" s="189"/>
      <c r="W82" s="189"/>
      <c r="X82" s="189"/>
      <c r="Y82" s="189"/>
      <c r="Z82" s="189"/>
    </row>
    <row r="83" spans="1:26" ht="15.75" customHeight="1">
      <c r="A83" s="142" t="s">
        <v>1120</v>
      </c>
      <c r="B83" s="210" t="s">
        <v>332</v>
      </c>
      <c r="C83" s="210" t="s">
        <v>1121</v>
      </c>
      <c r="D83" s="210" t="s">
        <v>1122</v>
      </c>
      <c r="E83" s="142" t="s">
        <v>1123</v>
      </c>
      <c r="F83" s="210"/>
      <c r="G83" s="214"/>
      <c r="H83" s="210" t="s">
        <v>1124</v>
      </c>
      <c r="I83" s="215" t="s">
        <v>1125</v>
      </c>
      <c r="J83" s="215" t="s">
        <v>1126</v>
      </c>
      <c r="K83" s="146">
        <v>80</v>
      </c>
      <c r="L83" s="210"/>
      <c r="M83" s="135"/>
      <c r="N83" s="213"/>
      <c r="O83" s="135"/>
      <c r="P83" s="135"/>
      <c r="Q83" s="135"/>
      <c r="R83" s="135"/>
      <c r="S83" s="135"/>
      <c r="T83" s="135"/>
      <c r="U83" s="135"/>
      <c r="V83" s="135"/>
      <c r="W83" s="135"/>
      <c r="X83" s="135"/>
      <c r="Y83" s="135"/>
      <c r="Z83" s="135"/>
    </row>
    <row r="84" spans="1:26" ht="15.75" customHeight="1">
      <c r="A84" s="142" t="s">
        <v>1127</v>
      </c>
      <c r="B84" s="210" t="s">
        <v>417</v>
      </c>
      <c r="C84" s="210" t="s">
        <v>1128</v>
      </c>
      <c r="D84" s="210" t="s">
        <v>1129</v>
      </c>
      <c r="E84" s="142" t="s">
        <v>1130</v>
      </c>
      <c r="F84" s="210"/>
      <c r="G84" s="210" t="s">
        <v>1131</v>
      </c>
      <c r="H84" s="210" t="s">
        <v>1132</v>
      </c>
      <c r="I84" s="215" t="s">
        <v>1133</v>
      </c>
      <c r="J84" s="215" t="s">
        <v>1134</v>
      </c>
      <c r="K84" s="146">
        <v>20</v>
      </c>
      <c r="L84" s="215" t="s">
        <v>1135</v>
      </c>
      <c r="M84" s="135"/>
      <c r="N84" s="213"/>
      <c r="O84" s="135"/>
      <c r="P84" s="135"/>
      <c r="Q84" s="135"/>
      <c r="R84" s="135"/>
      <c r="S84" s="135"/>
      <c r="T84" s="135"/>
      <c r="U84" s="135"/>
      <c r="V84" s="135"/>
      <c r="W84" s="135"/>
      <c r="X84" s="135"/>
      <c r="Y84" s="135"/>
      <c r="Z84" s="135"/>
    </row>
    <row r="85" spans="1:26" ht="15.75" customHeight="1">
      <c r="A85" s="121" t="s">
        <v>1136</v>
      </c>
      <c r="B85" s="124" t="s">
        <v>417</v>
      </c>
      <c r="C85" s="124" t="s">
        <v>289</v>
      </c>
      <c r="D85" s="124" t="s">
        <v>1137</v>
      </c>
      <c r="E85" s="121" t="s">
        <v>1138</v>
      </c>
      <c r="F85" s="61" t="s">
        <v>705</v>
      </c>
      <c r="G85" s="179"/>
      <c r="H85" s="61"/>
      <c r="I85" s="61"/>
      <c r="J85" s="61"/>
      <c r="K85" s="182">
        <f>ROUND(AVERAGE(K86:K89),0)</f>
        <v>40</v>
      </c>
      <c r="L85" s="124"/>
      <c r="N85" s="56"/>
    </row>
    <row r="86" spans="1:26" ht="15.75" customHeight="1">
      <c r="A86" s="142" t="s">
        <v>1139</v>
      </c>
      <c r="B86" s="210" t="s">
        <v>417</v>
      </c>
      <c r="C86" s="210" t="s">
        <v>1140</v>
      </c>
      <c r="D86" s="210" t="s">
        <v>1141</v>
      </c>
      <c r="E86" s="142" t="s">
        <v>1142</v>
      </c>
      <c r="F86" s="210"/>
      <c r="G86" s="210" t="s">
        <v>1143</v>
      </c>
      <c r="H86" s="210" t="s">
        <v>1144</v>
      </c>
      <c r="I86" s="215" t="s">
        <v>1145</v>
      </c>
      <c r="J86" s="215" t="s">
        <v>1146</v>
      </c>
      <c r="K86" s="142">
        <v>20</v>
      </c>
      <c r="L86" s="215" t="s">
        <v>1147</v>
      </c>
      <c r="M86" s="135"/>
      <c r="N86" s="213"/>
      <c r="O86" s="135"/>
      <c r="P86" s="135"/>
      <c r="Q86" s="135"/>
      <c r="R86" s="135"/>
      <c r="S86" s="135"/>
      <c r="T86" s="135"/>
      <c r="U86" s="135"/>
      <c r="V86" s="135"/>
      <c r="W86" s="135"/>
      <c r="X86" s="135"/>
      <c r="Y86" s="135"/>
      <c r="Z86" s="135"/>
    </row>
    <row r="87" spans="1:26" ht="274.5" customHeight="1">
      <c r="A87" s="63" t="s">
        <v>1148</v>
      </c>
      <c r="B87" s="61" t="s">
        <v>417</v>
      </c>
      <c r="C87" s="61" t="s">
        <v>1149</v>
      </c>
      <c r="D87" s="61" t="s">
        <v>1150</v>
      </c>
      <c r="E87" s="63" t="s">
        <v>1151</v>
      </c>
      <c r="F87" s="61"/>
      <c r="G87" s="181"/>
      <c r="H87" s="61" t="s">
        <v>1152</v>
      </c>
      <c r="I87" s="183" t="s">
        <v>1153</v>
      </c>
      <c r="J87" s="183" t="s">
        <v>1154</v>
      </c>
      <c r="K87" s="153">
        <v>40</v>
      </c>
      <c r="L87" s="183" t="s">
        <v>1155</v>
      </c>
      <c r="N87" s="56"/>
    </row>
    <row r="88" spans="1:26" ht="15.75" customHeight="1">
      <c r="A88" s="63" t="s">
        <v>1156</v>
      </c>
      <c r="B88" s="61" t="s">
        <v>417</v>
      </c>
      <c r="C88" s="61" t="s">
        <v>1157</v>
      </c>
      <c r="D88" s="61" t="s">
        <v>1158</v>
      </c>
      <c r="E88" s="63" t="s">
        <v>1159</v>
      </c>
      <c r="F88" s="61"/>
      <c r="G88" s="61" t="s">
        <v>1160</v>
      </c>
      <c r="H88" s="61" t="s">
        <v>1161</v>
      </c>
      <c r="I88" s="183" t="s">
        <v>1162</v>
      </c>
      <c r="J88" s="183" t="s">
        <v>1163</v>
      </c>
      <c r="K88" s="153">
        <v>20</v>
      </c>
      <c r="L88" s="203" t="s">
        <v>1164</v>
      </c>
      <c r="N88" s="56"/>
    </row>
    <row r="89" spans="1:26" ht="15.75" customHeight="1">
      <c r="A89" s="63" t="s">
        <v>1165</v>
      </c>
      <c r="B89" s="61" t="s">
        <v>332</v>
      </c>
      <c r="C89" s="61" t="s">
        <v>1166</v>
      </c>
      <c r="D89" s="61" t="s">
        <v>1167</v>
      </c>
      <c r="E89" s="63" t="s">
        <v>1168</v>
      </c>
      <c r="F89" s="61"/>
      <c r="G89" s="181" t="s">
        <v>441</v>
      </c>
      <c r="H89" s="61" t="s">
        <v>1169</v>
      </c>
      <c r="I89" s="183" t="s">
        <v>1170</v>
      </c>
      <c r="J89" s="183"/>
      <c r="K89" s="153">
        <v>80</v>
      </c>
      <c r="L89" s="183" t="s">
        <v>1171</v>
      </c>
      <c r="N89" s="56"/>
    </row>
    <row r="90" spans="1:26" ht="15.75" customHeight="1">
      <c r="A90" s="192" t="s">
        <v>29</v>
      </c>
      <c r="B90" s="193"/>
      <c r="C90" s="193"/>
      <c r="D90" s="193"/>
      <c r="E90" s="170"/>
      <c r="F90" s="193"/>
      <c r="G90" s="193"/>
      <c r="H90" s="193"/>
      <c r="I90" s="194"/>
      <c r="J90" s="194"/>
      <c r="K90" s="170"/>
      <c r="L90" s="193" t="s">
        <v>1172</v>
      </c>
      <c r="N90" s="56"/>
    </row>
    <row r="91" spans="1:26" ht="15.75" customHeight="1">
      <c r="A91" s="221" t="s">
        <v>1173</v>
      </c>
      <c r="B91" s="173" t="s">
        <v>700</v>
      </c>
      <c r="C91" s="173" t="s">
        <v>29</v>
      </c>
      <c r="D91" s="173"/>
      <c r="E91" s="172" t="s">
        <v>28</v>
      </c>
      <c r="F91" s="174"/>
      <c r="G91" s="197"/>
      <c r="H91" s="195"/>
      <c r="I91" s="195"/>
      <c r="J91" s="195"/>
      <c r="K91" s="199">
        <f>ROUND(AVERAGE(K92,K96,K106),0)</f>
        <v>64</v>
      </c>
      <c r="L91" s="195"/>
      <c r="N91" s="56"/>
    </row>
    <row r="92" spans="1:26" ht="15.75" customHeight="1">
      <c r="A92" s="121" t="s">
        <v>1174</v>
      </c>
      <c r="B92" s="124" t="s">
        <v>332</v>
      </c>
      <c r="C92" s="124" t="s">
        <v>290</v>
      </c>
      <c r="D92" s="124" t="s">
        <v>1175</v>
      </c>
      <c r="E92" s="121" t="s">
        <v>1176</v>
      </c>
      <c r="F92" s="61" t="s">
        <v>705</v>
      </c>
      <c r="G92" s="179"/>
      <c r="H92" s="124"/>
      <c r="I92" s="61"/>
      <c r="J92" s="61"/>
      <c r="K92" s="182">
        <f>ROUND(AVERAGE(K93:K94),0)</f>
        <v>60</v>
      </c>
      <c r="L92" s="124"/>
      <c r="N92" s="56"/>
    </row>
    <row r="93" spans="1:26" ht="15.75" customHeight="1">
      <c r="A93" s="63" t="s">
        <v>1177</v>
      </c>
      <c r="B93" s="61" t="s">
        <v>332</v>
      </c>
      <c r="C93" s="61" t="s">
        <v>1178</v>
      </c>
      <c r="D93" s="61" t="s">
        <v>1179</v>
      </c>
      <c r="E93" s="63" t="s">
        <v>1180</v>
      </c>
      <c r="F93" s="61"/>
      <c r="G93" s="181" t="s">
        <v>1181</v>
      </c>
      <c r="H93" s="61" t="s">
        <v>1182</v>
      </c>
      <c r="I93" s="183" t="s">
        <v>1183</v>
      </c>
      <c r="J93" s="183" t="s">
        <v>1184</v>
      </c>
      <c r="K93" s="63">
        <v>40</v>
      </c>
      <c r="L93" s="183" t="s">
        <v>1185</v>
      </c>
      <c r="N93" s="56"/>
    </row>
    <row r="94" spans="1:26" ht="15.75" customHeight="1">
      <c r="A94" s="185" t="s">
        <v>1186</v>
      </c>
      <c r="B94" s="186" t="s">
        <v>332</v>
      </c>
      <c r="C94" s="186" t="s">
        <v>1187</v>
      </c>
      <c r="D94" s="186" t="s">
        <v>1188</v>
      </c>
      <c r="E94" s="185" t="s">
        <v>1189</v>
      </c>
      <c r="F94" s="186"/>
      <c r="G94" s="186" t="s">
        <v>1190</v>
      </c>
      <c r="H94" s="186" t="s">
        <v>1191</v>
      </c>
      <c r="I94" s="203" t="s">
        <v>1192</v>
      </c>
      <c r="J94" s="186"/>
      <c r="K94" s="188">
        <v>80</v>
      </c>
      <c r="L94" s="186"/>
      <c r="M94" s="189"/>
      <c r="N94" s="190"/>
      <c r="O94" s="189"/>
      <c r="P94" s="189"/>
      <c r="Q94" s="189"/>
      <c r="R94" s="189"/>
      <c r="S94" s="189"/>
      <c r="T94" s="189"/>
      <c r="U94" s="189"/>
      <c r="V94" s="189"/>
      <c r="W94" s="189"/>
      <c r="X94" s="189"/>
      <c r="Y94" s="189"/>
      <c r="Z94" s="189"/>
    </row>
    <row r="95" spans="1:26" ht="15.75" customHeight="1">
      <c r="A95" s="142" t="s">
        <v>1193</v>
      </c>
      <c r="B95" s="210" t="s">
        <v>332</v>
      </c>
      <c r="C95" s="210" t="s">
        <v>1194</v>
      </c>
      <c r="D95" s="210" t="s">
        <v>1195</v>
      </c>
      <c r="E95" s="142" t="s">
        <v>1196</v>
      </c>
      <c r="F95" s="210"/>
      <c r="G95" s="210" t="s">
        <v>1197</v>
      </c>
      <c r="H95" s="210" t="s">
        <v>1198</v>
      </c>
      <c r="I95" s="215" t="s">
        <v>1199</v>
      </c>
      <c r="J95" s="210"/>
      <c r="K95" s="146">
        <v>80</v>
      </c>
      <c r="L95" s="215" t="s">
        <v>1200</v>
      </c>
      <c r="M95" s="135"/>
      <c r="N95" s="213"/>
      <c r="O95" s="135"/>
      <c r="P95" s="135"/>
      <c r="Q95" s="135"/>
      <c r="R95" s="135"/>
      <c r="S95" s="135"/>
      <c r="T95" s="135"/>
      <c r="U95" s="135"/>
      <c r="V95" s="135"/>
      <c r="W95" s="135"/>
      <c r="X95" s="135"/>
      <c r="Y95" s="135"/>
      <c r="Z95" s="135"/>
    </row>
    <row r="96" spans="1:26" ht="15.75" customHeight="1">
      <c r="A96" s="216" t="s">
        <v>1201</v>
      </c>
      <c r="B96" s="217" t="s">
        <v>332</v>
      </c>
      <c r="C96" s="217" t="s">
        <v>291</v>
      </c>
      <c r="D96" s="217" t="s">
        <v>1202</v>
      </c>
      <c r="E96" s="216" t="s">
        <v>1203</v>
      </c>
      <c r="F96" s="186" t="s">
        <v>705</v>
      </c>
      <c r="G96" s="218"/>
      <c r="H96" s="203" t="s">
        <v>1204</v>
      </c>
      <c r="I96" s="186"/>
      <c r="J96" s="186"/>
      <c r="K96" s="219">
        <f>ROUND(AVERAGE(K97:K105),0)</f>
        <v>68</v>
      </c>
      <c r="L96" s="217"/>
      <c r="M96" s="189"/>
      <c r="N96" s="190"/>
      <c r="O96" s="189"/>
      <c r="P96" s="189"/>
      <c r="Q96" s="189"/>
      <c r="R96" s="189"/>
      <c r="S96" s="189"/>
      <c r="T96" s="189"/>
      <c r="U96" s="189"/>
      <c r="V96" s="189"/>
      <c r="W96" s="189"/>
      <c r="X96" s="189"/>
      <c r="Y96" s="189"/>
      <c r="Z96" s="189"/>
    </row>
    <row r="97" spans="1:26" ht="15.75" customHeight="1">
      <c r="A97" s="63" t="s">
        <v>1205</v>
      </c>
      <c r="B97" s="61" t="s">
        <v>332</v>
      </c>
      <c r="C97" s="61" t="s">
        <v>1206</v>
      </c>
      <c r="D97" s="61" t="s">
        <v>1207</v>
      </c>
      <c r="E97" s="63" t="s">
        <v>1208</v>
      </c>
      <c r="F97" s="61"/>
      <c r="G97" s="181" t="s">
        <v>1181</v>
      </c>
      <c r="H97" s="61" t="s">
        <v>1209</v>
      </c>
      <c r="I97" s="183" t="s">
        <v>1204</v>
      </c>
      <c r="J97" s="183"/>
      <c r="K97" s="153" t="s">
        <v>317</v>
      </c>
      <c r="L97" s="61"/>
      <c r="N97" s="56"/>
    </row>
    <row r="98" spans="1:26" ht="15.75" customHeight="1">
      <c r="A98" s="185" t="s">
        <v>1210</v>
      </c>
      <c r="B98" s="186" t="s">
        <v>417</v>
      </c>
      <c r="C98" s="186" t="s">
        <v>1211</v>
      </c>
      <c r="D98" s="186" t="s">
        <v>1212</v>
      </c>
      <c r="E98" s="185" t="s">
        <v>1213</v>
      </c>
      <c r="F98" s="186"/>
      <c r="G98" s="186" t="s">
        <v>994</v>
      </c>
      <c r="H98" s="186" t="s">
        <v>1214</v>
      </c>
      <c r="I98" s="203" t="s">
        <v>1215</v>
      </c>
      <c r="J98" s="186"/>
      <c r="K98" s="188">
        <v>80</v>
      </c>
      <c r="L98" s="222" t="s">
        <v>1216</v>
      </c>
      <c r="M98" s="189"/>
      <c r="N98" s="190"/>
      <c r="O98" s="189"/>
      <c r="P98" s="189"/>
      <c r="Q98" s="189"/>
      <c r="R98" s="189"/>
      <c r="S98" s="189"/>
      <c r="T98" s="189"/>
      <c r="U98" s="189"/>
      <c r="V98" s="189"/>
      <c r="W98" s="189"/>
      <c r="X98" s="189"/>
      <c r="Y98" s="189"/>
      <c r="Z98" s="189"/>
    </row>
    <row r="99" spans="1:26" ht="15.75" customHeight="1">
      <c r="A99" s="63" t="s">
        <v>1217</v>
      </c>
      <c r="B99" s="61" t="s">
        <v>417</v>
      </c>
      <c r="C99" s="61" t="s">
        <v>1218</v>
      </c>
      <c r="D99" s="61" t="s">
        <v>1219</v>
      </c>
      <c r="E99" s="63" t="s">
        <v>1220</v>
      </c>
      <c r="F99" s="61"/>
      <c r="G99" s="181" t="s">
        <v>1221</v>
      </c>
      <c r="H99" s="61" t="s">
        <v>1222</v>
      </c>
      <c r="I99" s="183" t="s">
        <v>1223</v>
      </c>
      <c r="J99" s="183" t="s">
        <v>1224</v>
      </c>
      <c r="K99" s="153">
        <v>20</v>
      </c>
      <c r="L99" s="183" t="s">
        <v>1225</v>
      </c>
      <c r="N99" s="56"/>
    </row>
    <row r="100" spans="1:26" ht="149.25" customHeight="1">
      <c r="A100" s="185" t="s">
        <v>1226</v>
      </c>
      <c r="B100" s="186" t="s">
        <v>417</v>
      </c>
      <c r="C100" s="186" t="s">
        <v>1227</v>
      </c>
      <c r="D100" s="186" t="s">
        <v>1228</v>
      </c>
      <c r="E100" s="185" t="s">
        <v>1229</v>
      </c>
      <c r="F100" s="186"/>
      <c r="G100" s="187" t="s">
        <v>1221</v>
      </c>
      <c r="H100" s="186" t="s">
        <v>1230</v>
      </c>
      <c r="I100" s="203" t="s">
        <v>1231</v>
      </c>
      <c r="J100" s="186"/>
      <c r="K100" s="188">
        <v>80</v>
      </c>
      <c r="L100" s="203"/>
      <c r="M100" s="189"/>
      <c r="N100" s="190"/>
      <c r="O100" s="189"/>
      <c r="P100" s="189"/>
      <c r="Q100" s="189"/>
      <c r="R100" s="189"/>
      <c r="S100" s="189"/>
      <c r="T100" s="189"/>
      <c r="U100" s="189"/>
      <c r="V100" s="189"/>
      <c r="W100" s="189"/>
      <c r="X100" s="189"/>
      <c r="Y100" s="189"/>
      <c r="Z100" s="189"/>
    </row>
    <row r="101" spans="1:26" ht="15.75" customHeight="1">
      <c r="A101" s="63" t="s">
        <v>1232</v>
      </c>
      <c r="B101" s="61" t="s">
        <v>417</v>
      </c>
      <c r="C101" s="61" t="s">
        <v>1233</v>
      </c>
      <c r="D101" s="61" t="s">
        <v>1234</v>
      </c>
      <c r="E101" s="63" t="s">
        <v>1235</v>
      </c>
      <c r="F101" s="61"/>
      <c r="G101" s="181" t="s">
        <v>1181</v>
      </c>
      <c r="H101" s="61" t="s">
        <v>1236</v>
      </c>
      <c r="I101" s="183" t="s">
        <v>1237</v>
      </c>
      <c r="J101" s="61"/>
      <c r="K101" s="153" t="s">
        <v>317</v>
      </c>
      <c r="L101" s="61"/>
      <c r="N101" s="56"/>
    </row>
    <row r="102" spans="1:26" ht="15.75" customHeight="1">
      <c r="A102" s="63" t="s">
        <v>1238</v>
      </c>
      <c r="B102" s="61" t="s">
        <v>417</v>
      </c>
      <c r="C102" s="61" t="s">
        <v>1239</v>
      </c>
      <c r="D102" s="61" t="s">
        <v>1240</v>
      </c>
      <c r="E102" s="63" t="s">
        <v>1241</v>
      </c>
      <c r="F102" s="61"/>
      <c r="G102" s="181"/>
      <c r="H102" s="61" t="s">
        <v>1242</v>
      </c>
      <c r="I102" s="183" t="s">
        <v>1237</v>
      </c>
      <c r="J102" s="61"/>
      <c r="K102" s="153" t="s">
        <v>317</v>
      </c>
      <c r="L102" s="61"/>
      <c r="N102" s="56"/>
    </row>
    <row r="103" spans="1:26" ht="15.75" customHeight="1">
      <c r="A103" s="63" t="s">
        <v>1243</v>
      </c>
      <c r="B103" s="61" t="s">
        <v>417</v>
      </c>
      <c r="C103" s="61" t="s">
        <v>1244</v>
      </c>
      <c r="D103" s="61" t="s">
        <v>1245</v>
      </c>
      <c r="E103" s="63" t="s">
        <v>1246</v>
      </c>
      <c r="F103" s="61"/>
      <c r="G103" s="181" t="s">
        <v>1247</v>
      </c>
      <c r="H103" s="61" t="s">
        <v>1248</v>
      </c>
      <c r="I103" s="183" t="s">
        <v>1249</v>
      </c>
      <c r="J103" s="61"/>
      <c r="K103" s="63">
        <v>80</v>
      </c>
      <c r="L103" s="61"/>
      <c r="N103" s="56"/>
    </row>
    <row r="104" spans="1:26" ht="15.75" customHeight="1">
      <c r="A104" s="63" t="s">
        <v>1250</v>
      </c>
      <c r="B104" s="61" t="s">
        <v>332</v>
      </c>
      <c r="C104" s="61" t="s">
        <v>1251</v>
      </c>
      <c r="D104" s="61" t="s">
        <v>1252</v>
      </c>
      <c r="E104" s="63" t="s">
        <v>1253</v>
      </c>
      <c r="F104" s="61" t="s">
        <v>725</v>
      </c>
      <c r="G104" s="181" t="s">
        <v>1254</v>
      </c>
      <c r="H104" s="61" t="s">
        <v>1255</v>
      </c>
      <c r="I104" s="61"/>
      <c r="J104" s="61"/>
      <c r="K104" s="153" t="s">
        <v>317</v>
      </c>
      <c r="L104" s="61"/>
      <c r="N104" s="56"/>
    </row>
    <row r="105" spans="1:26" ht="15.75" customHeight="1">
      <c r="A105" s="142" t="s">
        <v>1256</v>
      </c>
      <c r="B105" s="210" t="s">
        <v>417</v>
      </c>
      <c r="C105" s="210" t="s">
        <v>1257</v>
      </c>
      <c r="D105" s="210" t="s">
        <v>1258</v>
      </c>
      <c r="E105" s="142" t="s">
        <v>1259</v>
      </c>
      <c r="F105" s="210"/>
      <c r="G105" s="214"/>
      <c r="H105" s="210" t="s">
        <v>1260</v>
      </c>
      <c r="I105" s="215" t="s">
        <v>1261</v>
      </c>
      <c r="J105" s="210"/>
      <c r="K105" s="146">
        <v>80</v>
      </c>
      <c r="L105" s="210"/>
      <c r="M105" s="135"/>
      <c r="N105" s="213"/>
      <c r="O105" s="135"/>
      <c r="P105" s="135"/>
      <c r="Q105" s="135"/>
      <c r="R105" s="135"/>
      <c r="S105" s="135"/>
      <c r="T105" s="135"/>
      <c r="U105" s="135"/>
      <c r="V105" s="135"/>
      <c r="W105" s="135"/>
      <c r="X105" s="135"/>
      <c r="Y105" s="135"/>
      <c r="Z105" s="135"/>
    </row>
    <row r="106" spans="1:26" ht="15.75" customHeight="1">
      <c r="A106" s="121" t="s">
        <v>1262</v>
      </c>
      <c r="B106" s="61" t="s">
        <v>332</v>
      </c>
      <c r="C106" s="124" t="s">
        <v>292</v>
      </c>
      <c r="D106" s="124" t="s">
        <v>1263</v>
      </c>
      <c r="E106" s="121" t="s">
        <v>1264</v>
      </c>
      <c r="F106" s="61" t="s">
        <v>705</v>
      </c>
      <c r="G106" s="179"/>
      <c r="H106" s="61"/>
      <c r="I106" s="61"/>
      <c r="J106" s="61"/>
      <c r="K106" s="182" t="str">
        <f>K107</f>
        <v>n/a</v>
      </c>
      <c r="L106" s="124"/>
      <c r="N106" s="56"/>
    </row>
    <row r="107" spans="1:26" ht="15.75" customHeight="1">
      <c r="A107" s="142" t="s">
        <v>1265</v>
      </c>
      <c r="B107" s="210" t="s">
        <v>332</v>
      </c>
      <c r="C107" s="210" t="s">
        <v>1266</v>
      </c>
      <c r="D107" s="210" t="s">
        <v>1267</v>
      </c>
      <c r="E107" s="142" t="s">
        <v>1268</v>
      </c>
      <c r="F107" s="210"/>
      <c r="G107" s="214"/>
      <c r="H107" s="210" t="s">
        <v>1269</v>
      </c>
      <c r="I107" s="210" t="s">
        <v>1270</v>
      </c>
      <c r="J107" s="210"/>
      <c r="K107" s="146" t="s">
        <v>317</v>
      </c>
      <c r="L107" s="210"/>
      <c r="M107" s="135"/>
      <c r="N107" s="213"/>
      <c r="O107" s="135"/>
      <c r="P107" s="135"/>
      <c r="Q107" s="135"/>
      <c r="R107" s="135"/>
      <c r="S107" s="135"/>
      <c r="T107" s="135"/>
      <c r="U107" s="135"/>
      <c r="V107" s="135"/>
      <c r="W107" s="135"/>
      <c r="X107" s="135"/>
      <c r="Y107" s="135"/>
      <c r="Z107" s="135"/>
    </row>
    <row r="108" spans="1:26" ht="15.75" customHeight="1">
      <c r="A108" s="192" t="s">
        <v>33</v>
      </c>
      <c r="B108" s="193"/>
      <c r="C108" s="192"/>
      <c r="D108" s="192"/>
      <c r="E108" s="220"/>
      <c r="F108" s="192"/>
      <c r="G108" s="192"/>
      <c r="H108" s="192"/>
      <c r="I108" s="194"/>
      <c r="J108" s="194"/>
      <c r="K108" s="220"/>
      <c r="L108" s="193"/>
      <c r="N108" s="56"/>
    </row>
    <row r="109" spans="1:26" ht="15.75" customHeight="1">
      <c r="A109" s="223" t="s">
        <v>1271</v>
      </c>
      <c r="B109" s="173" t="s">
        <v>700</v>
      </c>
      <c r="C109" s="173" t="s">
        <v>33</v>
      </c>
      <c r="D109" s="173"/>
      <c r="E109" s="172" t="s">
        <v>32</v>
      </c>
      <c r="F109" s="174"/>
      <c r="G109" s="197"/>
      <c r="H109" s="195"/>
      <c r="I109" s="195"/>
      <c r="J109" s="195"/>
      <c r="K109" s="224">
        <f>K110</f>
        <v>66</v>
      </c>
      <c r="L109" s="195"/>
      <c r="N109" s="56"/>
    </row>
    <row r="110" spans="1:26" ht="15.75" customHeight="1">
      <c r="A110" s="121" t="s">
        <v>1272</v>
      </c>
      <c r="B110" s="124" t="s">
        <v>332</v>
      </c>
      <c r="C110" s="124" t="s">
        <v>1273</v>
      </c>
      <c r="D110" s="124" t="s">
        <v>1274</v>
      </c>
      <c r="E110" s="121" t="s">
        <v>1275</v>
      </c>
      <c r="F110" s="61"/>
      <c r="G110" s="179"/>
      <c r="H110" s="61"/>
      <c r="I110" s="61"/>
      <c r="J110" s="61"/>
      <c r="K110" s="182">
        <f>ROUND(AVERAGE(K111:K117),0)</f>
        <v>66</v>
      </c>
      <c r="L110" s="124"/>
      <c r="N110" s="56"/>
    </row>
    <row r="111" spans="1:26" ht="15.75" customHeight="1">
      <c r="A111" s="63" t="s">
        <v>1276</v>
      </c>
      <c r="B111" s="61" t="s">
        <v>332</v>
      </c>
      <c r="C111" s="61" t="s">
        <v>1277</v>
      </c>
      <c r="D111" s="61" t="s">
        <v>1278</v>
      </c>
      <c r="E111" s="63" t="s">
        <v>1279</v>
      </c>
      <c r="F111" s="61"/>
      <c r="G111" s="61" t="s">
        <v>1280</v>
      </c>
      <c r="H111" s="183" t="s">
        <v>1281</v>
      </c>
      <c r="I111" s="183" t="s">
        <v>1282</v>
      </c>
      <c r="J111" s="61"/>
      <c r="K111" s="153">
        <v>80</v>
      </c>
      <c r="L111" s="183"/>
      <c r="N111" s="56"/>
    </row>
    <row r="112" spans="1:26" ht="254.25" customHeight="1">
      <c r="A112" s="142" t="s">
        <v>1283</v>
      </c>
      <c r="B112" s="210" t="s">
        <v>332</v>
      </c>
      <c r="C112" s="210" t="s">
        <v>1284</v>
      </c>
      <c r="D112" s="210" t="s">
        <v>1285</v>
      </c>
      <c r="E112" s="142" t="s">
        <v>1286</v>
      </c>
      <c r="F112" s="210" t="s">
        <v>705</v>
      </c>
      <c r="G112" s="214" t="s">
        <v>1287</v>
      </c>
      <c r="H112" s="210" t="s">
        <v>1288</v>
      </c>
      <c r="I112" s="215" t="s">
        <v>1289</v>
      </c>
      <c r="J112" s="210"/>
      <c r="K112" s="142">
        <v>60</v>
      </c>
      <c r="L112" s="210"/>
      <c r="M112" s="135"/>
      <c r="N112" s="213"/>
      <c r="O112" s="135"/>
      <c r="P112" s="135"/>
      <c r="Q112" s="135"/>
      <c r="R112" s="135"/>
      <c r="S112" s="135"/>
      <c r="T112" s="135"/>
      <c r="U112" s="135"/>
      <c r="V112" s="135"/>
      <c r="W112" s="135"/>
      <c r="X112" s="135"/>
      <c r="Y112" s="135"/>
      <c r="Z112" s="135"/>
    </row>
    <row r="113" spans="1:26" ht="15.75" customHeight="1">
      <c r="A113" s="142" t="s">
        <v>1290</v>
      </c>
      <c r="B113" s="210" t="s">
        <v>332</v>
      </c>
      <c r="C113" s="210" t="s">
        <v>1291</v>
      </c>
      <c r="D113" s="210" t="s">
        <v>1292</v>
      </c>
      <c r="E113" s="142" t="s">
        <v>1293</v>
      </c>
      <c r="F113" s="210" t="s">
        <v>705</v>
      </c>
      <c r="G113" s="214" t="s">
        <v>382</v>
      </c>
      <c r="H113" s="210" t="s">
        <v>1294</v>
      </c>
      <c r="I113" s="215" t="s">
        <v>1295</v>
      </c>
      <c r="J113" s="210"/>
      <c r="K113" s="146">
        <v>100</v>
      </c>
      <c r="L113" s="210"/>
      <c r="M113" s="135"/>
      <c r="N113" s="213"/>
      <c r="O113" s="135"/>
      <c r="P113" s="135"/>
      <c r="Q113" s="135"/>
      <c r="R113" s="135"/>
      <c r="S113" s="135"/>
      <c r="T113" s="135"/>
      <c r="U113" s="135"/>
      <c r="V113" s="135"/>
      <c r="W113" s="135"/>
      <c r="X113" s="135"/>
      <c r="Y113" s="135"/>
      <c r="Z113" s="135"/>
    </row>
    <row r="114" spans="1:26" ht="15.75" customHeight="1">
      <c r="A114" s="142" t="s">
        <v>1296</v>
      </c>
      <c r="B114" s="210" t="s">
        <v>332</v>
      </c>
      <c r="C114" s="210" t="s">
        <v>1297</v>
      </c>
      <c r="D114" s="210" t="s">
        <v>1298</v>
      </c>
      <c r="E114" s="142" t="s">
        <v>1299</v>
      </c>
      <c r="F114" s="210" t="s">
        <v>1300</v>
      </c>
      <c r="G114" s="210" t="s">
        <v>1301</v>
      </c>
      <c r="H114" s="210" t="s">
        <v>1302</v>
      </c>
      <c r="I114" s="215" t="s">
        <v>1303</v>
      </c>
      <c r="J114" s="210"/>
      <c r="K114" s="146">
        <v>80</v>
      </c>
      <c r="L114" s="210"/>
      <c r="M114" s="135"/>
      <c r="N114" s="213"/>
      <c r="O114" s="135"/>
      <c r="P114" s="135"/>
      <c r="Q114" s="135"/>
      <c r="R114" s="135"/>
      <c r="S114" s="135"/>
      <c r="T114" s="135"/>
      <c r="U114" s="135"/>
      <c r="V114" s="135"/>
      <c r="W114" s="135"/>
      <c r="X114" s="135"/>
      <c r="Y114" s="135"/>
      <c r="Z114" s="135"/>
    </row>
    <row r="115" spans="1:26" ht="15.75" customHeight="1">
      <c r="A115" s="142" t="s">
        <v>1304</v>
      </c>
      <c r="B115" s="210" t="s">
        <v>332</v>
      </c>
      <c r="C115" s="210" t="s">
        <v>1305</v>
      </c>
      <c r="D115" s="210" t="s">
        <v>1306</v>
      </c>
      <c r="E115" s="142" t="s">
        <v>1307</v>
      </c>
      <c r="F115" s="210" t="s">
        <v>725</v>
      </c>
      <c r="G115" s="210" t="s">
        <v>1308</v>
      </c>
      <c r="H115" s="210" t="s">
        <v>1309</v>
      </c>
      <c r="I115" s="215" t="s">
        <v>1310</v>
      </c>
      <c r="J115" s="215" t="s">
        <v>1311</v>
      </c>
      <c r="K115" s="146">
        <v>40</v>
      </c>
      <c r="L115" s="215" t="s">
        <v>1312</v>
      </c>
      <c r="M115" s="135"/>
      <c r="N115" s="213"/>
      <c r="O115" s="135"/>
      <c r="P115" s="135"/>
      <c r="Q115" s="135"/>
      <c r="R115" s="135"/>
      <c r="S115" s="135"/>
      <c r="T115" s="135"/>
      <c r="U115" s="135"/>
      <c r="V115" s="135"/>
      <c r="W115" s="135"/>
      <c r="X115" s="135"/>
      <c r="Y115" s="135"/>
      <c r="Z115" s="135"/>
    </row>
    <row r="116" spans="1:26" ht="15.75" customHeight="1">
      <c r="A116" s="142" t="s">
        <v>1313</v>
      </c>
      <c r="B116" s="210" t="s">
        <v>417</v>
      </c>
      <c r="C116" s="210" t="s">
        <v>1314</v>
      </c>
      <c r="D116" s="210" t="s">
        <v>1315</v>
      </c>
      <c r="E116" s="142" t="s">
        <v>1316</v>
      </c>
      <c r="F116" s="210" t="s">
        <v>725</v>
      </c>
      <c r="G116" s="210" t="s">
        <v>1317</v>
      </c>
      <c r="H116" s="210" t="s">
        <v>1318</v>
      </c>
      <c r="I116" s="215" t="s">
        <v>1319</v>
      </c>
      <c r="J116" s="210"/>
      <c r="K116" s="146">
        <v>60</v>
      </c>
      <c r="L116" s="215" t="s">
        <v>1320</v>
      </c>
      <c r="M116" s="135"/>
      <c r="N116" s="213"/>
      <c r="O116" s="135"/>
      <c r="P116" s="135"/>
      <c r="Q116" s="135"/>
      <c r="R116" s="135"/>
      <c r="S116" s="135"/>
      <c r="T116" s="135"/>
      <c r="U116" s="135"/>
      <c r="V116" s="135"/>
      <c r="W116" s="135"/>
      <c r="X116" s="135"/>
      <c r="Y116" s="135"/>
      <c r="Z116" s="135"/>
    </row>
    <row r="117" spans="1:26" ht="15.75" customHeight="1">
      <c r="A117" s="142" t="s">
        <v>1321</v>
      </c>
      <c r="B117" s="210" t="s">
        <v>417</v>
      </c>
      <c r="C117" s="210" t="s">
        <v>1322</v>
      </c>
      <c r="D117" s="210" t="s">
        <v>1323</v>
      </c>
      <c r="E117" s="142" t="s">
        <v>1324</v>
      </c>
      <c r="F117" s="210" t="s">
        <v>1325</v>
      </c>
      <c r="G117" s="214" t="s">
        <v>1326</v>
      </c>
      <c r="H117" s="210" t="s">
        <v>1327</v>
      </c>
      <c r="I117" s="215" t="s">
        <v>1328</v>
      </c>
      <c r="J117" s="210"/>
      <c r="K117" s="142">
        <v>40</v>
      </c>
      <c r="L117" s="215" t="s">
        <v>1329</v>
      </c>
      <c r="M117" s="135"/>
      <c r="N117" s="213"/>
      <c r="O117" s="135"/>
      <c r="P117" s="135"/>
      <c r="Q117" s="135"/>
      <c r="R117" s="135"/>
      <c r="S117" s="135"/>
      <c r="T117" s="135"/>
      <c r="U117" s="135"/>
      <c r="V117" s="135"/>
      <c r="W117" s="135"/>
      <c r="X117" s="135"/>
      <c r="Y117" s="135"/>
      <c r="Z117" s="135"/>
    </row>
    <row r="118" spans="1:26" ht="15.75" customHeight="1">
      <c r="A118" s="57"/>
      <c r="C118" s="99"/>
      <c r="D118" s="53"/>
      <c r="E118" s="57"/>
      <c r="F118" s="53"/>
      <c r="G118" s="53"/>
      <c r="H118" s="53"/>
      <c r="I118" s="53"/>
      <c r="J118" s="53"/>
      <c r="K118" s="56"/>
      <c r="L118" s="163"/>
      <c r="N118" s="56"/>
    </row>
    <row r="119" spans="1:26" ht="15.75" customHeight="1">
      <c r="A119" s="57"/>
      <c r="C119" s="99"/>
      <c r="D119" s="53"/>
      <c r="E119" s="57"/>
      <c r="F119" s="53"/>
      <c r="G119" s="53"/>
      <c r="H119" s="53"/>
      <c r="I119" s="53"/>
      <c r="J119" s="53"/>
      <c r="K119" s="56"/>
      <c r="L119" s="163"/>
      <c r="N119" s="56"/>
    </row>
    <row r="120" spans="1:26" ht="15.75" customHeight="1">
      <c r="C120" s="53"/>
      <c r="D120" s="53"/>
      <c r="E120" s="57"/>
      <c r="F120" s="53"/>
      <c r="G120" s="53"/>
      <c r="H120" s="53"/>
      <c r="I120" s="53"/>
      <c r="J120" s="53"/>
      <c r="N120" s="56"/>
    </row>
    <row r="121" spans="1:26" ht="15.75" customHeight="1">
      <c r="C121" s="53"/>
      <c r="D121" s="53"/>
      <c r="E121" s="57"/>
      <c r="F121" s="53"/>
      <c r="G121" s="53"/>
      <c r="H121" s="53"/>
      <c r="I121" s="53"/>
      <c r="J121" s="53"/>
      <c r="N121" s="56"/>
    </row>
    <row r="122" spans="1:26" ht="15.75" customHeight="1">
      <c r="C122" s="53"/>
      <c r="D122" s="53"/>
      <c r="E122" s="57"/>
      <c r="F122" s="53"/>
      <c r="G122" s="53"/>
      <c r="H122" s="53"/>
      <c r="I122" s="53"/>
      <c r="J122" s="53"/>
      <c r="N122" s="56"/>
    </row>
    <row r="123" spans="1:26" ht="15.75" customHeight="1">
      <c r="C123" s="53"/>
      <c r="D123" s="53"/>
      <c r="E123" s="57"/>
      <c r="F123" s="53"/>
      <c r="G123" s="53"/>
      <c r="H123" s="53"/>
      <c r="I123" s="53"/>
      <c r="J123" s="53"/>
      <c r="N123" s="56"/>
    </row>
    <row r="124" spans="1:26" ht="15.75" customHeight="1">
      <c r="C124" s="53"/>
      <c r="D124" s="53"/>
      <c r="E124" s="57"/>
      <c r="F124" s="53"/>
      <c r="G124" s="53"/>
      <c r="H124" s="53"/>
      <c r="I124" s="53"/>
      <c r="J124" s="53"/>
      <c r="N124" s="56"/>
    </row>
    <row r="125" spans="1:26" ht="15.75" customHeight="1">
      <c r="C125" s="53"/>
      <c r="D125" s="53"/>
      <c r="E125" s="57"/>
      <c r="F125" s="53"/>
      <c r="G125" s="53"/>
      <c r="H125" s="53"/>
      <c r="I125" s="53"/>
      <c r="J125" s="53"/>
      <c r="N125" s="56"/>
    </row>
    <row r="126" spans="1:26" ht="15.75" customHeight="1">
      <c r="C126" s="53"/>
      <c r="D126" s="53"/>
      <c r="E126" s="57"/>
      <c r="F126" s="53"/>
      <c r="G126" s="53"/>
      <c r="H126" s="53"/>
      <c r="I126" s="53"/>
      <c r="J126" s="53"/>
      <c r="N126" s="56"/>
    </row>
    <row r="127" spans="1:26" ht="15.75" customHeight="1">
      <c r="C127" s="53"/>
      <c r="D127" s="53"/>
      <c r="E127" s="57"/>
      <c r="F127" s="53"/>
      <c r="G127" s="53"/>
      <c r="H127" s="53"/>
      <c r="I127" s="53"/>
      <c r="J127" s="53"/>
      <c r="N127" s="56"/>
    </row>
    <row r="128" spans="1:26" ht="15.75" customHeight="1">
      <c r="C128" s="53"/>
      <c r="D128" s="53"/>
      <c r="E128" s="57"/>
      <c r="F128" s="53"/>
      <c r="G128" s="53"/>
      <c r="H128" s="53"/>
      <c r="I128" s="53"/>
      <c r="J128" s="53"/>
      <c r="N128" s="56"/>
    </row>
    <row r="129" spans="3:14" ht="15.75" customHeight="1">
      <c r="C129" s="53"/>
      <c r="D129" s="53"/>
      <c r="E129" s="57"/>
      <c r="F129" s="53"/>
      <c r="G129" s="53"/>
      <c r="H129" s="53"/>
      <c r="I129" s="53"/>
      <c r="J129" s="53"/>
      <c r="N129" s="56"/>
    </row>
    <row r="130" spans="3:14" ht="15.75" customHeight="1">
      <c r="C130" s="53"/>
      <c r="D130" s="53"/>
      <c r="E130" s="57"/>
      <c r="F130" s="53"/>
      <c r="G130" s="53"/>
      <c r="H130" s="53"/>
      <c r="I130" s="53"/>
      <c r="J130" s="53"/>
      <c r="N130" s="56"/>
    </row>
    <row r="131" spans="3:14" ht="15.75" customHeight="1">
      <c r="C131" s="53"/>
      <c r="D131" s="53"/>
      <c r="E131" s="57"/>
      <c r="F131" s="53"/>
      <c r="G131" s="53"/>
      <c r="H131" s="53"/>
      <c r="I131" s="53"/>
      <c r="J131" s="53"/>
      <c r="N131" s="56"/>
    </row>
    <row r="132" spans="3:14" ht="15.75" customHeight="1">
      <c r="C132" s="53"/>
      <c r="D132" s="53"/>
      <c r="E132" s="57"/>
      <c r="F132" s="53"/>
      <c r="G132" s="53"/>
      <c r="H132" s="53"/>
      <c r="I132" s="53"/>
      <c r="J132" s="53"/>
      <c r="N132" s="56"/>
    </row>
    <row r="133" spans="3:14" ht="15.75" customHeight="1">
      <c r="C133" s="53"/>
      <c r="D133" s="53"/>
      <c r="E133" s="57"/>
      <c r="F133" s="53"/>
      <c r="G133" s="53"/>
      <c r="H133" s="53"/>
      <c r="I133" s="53"/>
      <c r="J133" s="53"/>
      <c r="N133" s="56"/>
    </row>
    <row r="134" spans="3:14" ht="15.75" customHeight="1">
      <c r="C134" s="53"/>
      <c r="D134" s="53"/>
      <c r="E134" s="57"/>
      <c r="F134" s="53"/>
      <c r="G134" s="53"/>
      <c r="H134" s="53"/>
      <c r="I134" s="53"/>
      <c r="J134" s="53"/>
      <c r="N134" s="56"/>
    </row>
    <row r="135" spans="3:14" ht="15.75" customHeight="1">
      <c r="C135" s="53"/>
      <c r="D135" s="53"/>
      <c r="E135" s="57"/>
      <c r="F135" s="53"/>
      <c r="G135" s="53"/>
      <c r="H135" s="53"/>
      <c r="I135" s="53"/>
      <c r="J135" s="53"/>
      <c r="N135" s="56"/>
    </row>
    <row r="136" spans="3:14" ht="15.75" customHeight="1">
      <c r="C136" s="53"/>
      <c r="D136" s="53"/>
      <c r="E136" s="57"/>
      <c r="F136" s="53"/>
      <c r="G136" s="53"/>
      <c r="H136" s="53"/>
      <c r="I136" s="53"/>
      <c r="J136" s="53"/>
      <c r="N136" s="56"/>
    </row>
    <row r="137" spans="3:14" ht="15.75" customHeight="1">
      <c r="C137" s="53"/>
      <c r="D137" s="53"/>
      <c r="E137" s="57"/>
      <c r="F137" s="53"/>
      <c r="G137" s="53"/>
      <c r="H137" s="53"/>
      <c r="I137" s="53"/>
      <c r="J137" s="53"/>
      <c r="N137" s="56"/>
    </row>
    <row r="138" spans="3:14" ht="15.75" customHeight="1">
      <c r="C138" s="53"/>
      <c r="D138" s="53"/>
      <c r="E138" s="57"/>
      <c r="F138" s="53"/>
      <c r="G138" s="53"/>
      <c r="H138" s="53"/>
      <c r="I138" s="53"/>
      <c r="J138" s="53"/>
      <c r="N138" s="56"/>
    </row>
    <row r="139" spans="3:14" ht="15.75" customHeight="1">
      <c r="C139" s="53"/>
      <c r="D139" s="53"/>
      <c r="E139" s="57"/>
      <c r="F139" s="53"/>
      <c r="G139" s="53"/>
      <c r="H139" s="53"/>
      <c r="I139" s="53"/>
      <c r="J139" s="53"/>
      <c r="N139" s="56"/>
    </row>
    <row r="140" spans="3:14" ht="15.75" customHeight="1">
      <c r="C140" s="53"/>
      <c r="D140" s="53"/>
      <c r="E140" s="57"/>
      <c r="F140" s="53"/>
      <c r="G140" s="53"/>
      <c r="H140" s="53"/>
      <c r="I140" s="53"/>
      <c r="J140" s="53"/>
      <c r="N140" s="56"/>
    </row>
    <row r="141" spans="3:14" ht="15.75" customHeight="1">
      <c r="C141" s="53"/>
      <c r="D141" s="53"/>
      <c r="E141" s="57"/>
      <c r="F141" s="53"/>
      <c r="G141" s="53"/>
      <c r="H141" s="53"/>
      <c r="I141" s="53"/>
      <c r="J141" s="53"/>
      <c r="N141" s="56"/>
    </row>
    <row r="142" spans="3:14" ht="15.75" customHeight="1">
      <c r="C142" s="53"/>
      <c r="D142" s="53"/>
      <c r="E142" s="57"/>
      <c r="F142" s="53"/>
      <c r="G142" s="53"/>
      <c r="H142" s="53"/>
      <c r="I142" s="53"/>
      <c r="J142" s="53"/>
      <c r="N142" s="56"/>
    </row>
    <row r="143" spans="3:14" ht="15.75" customHeight="1">
      <c r="C143" s="53"/>
      <c r="D143" s="53"/>
      <c r="E143" s="57"/>
      <c r="F143" s="53"/>
      <c r="G143" s="53"/>
      <c r="H143" s="53"/>
      <c r="I143" s="53"/>
      <c r="J143" s="53"/>
      <c r="N143" s="56"/>
    </row>
    <row r="144" spans="3:14" ht="15.75" customHeight="1">
      <c r="C144" s="53"/>
      <c r="D144" s="53"/>
      <c r="E144" s="57"/>
      <c r="F144" s="53"/>
      <c r="G144" s="53"/>
      <c r="H144" s="53"/>
      <c r="I144" s="53"/>
      <c r="J144" s="53"/>
      <c r="N144" s="56"/>
    </row>
    <row r="145" spans="3:14" ht="15.75" customHeight="1">
      <c r="C145" s="53"/>
      <c r="D145" s="53"/>
      <c r="E145" s="57"/>
      <c r="F145" s="53"/>
      <c r="G145" s="53"/>
      <c r="H145" s="53"/>
      <c r="I145" s="53"/>
      <c r="J145" s="53"/>
      <c r="N145" s="56"/>
    </row>
    <row r="146" spans="3:14" ht="15.75" customHeight="1">
      <c r="C146" s="53"/>
      <c r="D146" s="53"/>
      <c r="E146" s="57"/>
      <c r="F146" s="53"/>
      <c r="G146" s="53"/>
      <c r="H146" s="53"/>
      <c r="I146" s="53"/>
      <c r="J146" s="53"/>
      <c r="N146" s="56"/>
    </row>
    <row r="147" spans="3:14" ht="15.75" customHeight="1">
      <c r="C147" s="53"/>
      <c r="D147" s="53"/>
      <c r="E147" s="57"/>
      <c r="F147" s="53"/>
      <c r="G147" s="53"/>
      <c r="H147" s="53"/>
      <c r="I147" s="53"/>
      <c r="J147" s="53"/>
      <c r="N147" s="56"/>
    </row>
    <row r="148" spans="3:14" ht="15.75" customHeight="1">
      <c r="C148" s="53"/>
      <c r="D148" s="53"/>
      <c r="E148" s="57"/>
      <c r="F148" s="53"/>
      <c r="G148" s="53"/>
      <c r="H148" s="53"/>
      <c r="I148" s="53"/>
      <c r="J148" s="53"/>
      <c r="N148" s="56"/>
    </row>
    <row r="149" spans="3:14" ht="15.75" customHeight="1">
      <c r="C149" s="53"/>
      <c r="D149" s="53"/>
      <c r="E149" s="57"/>
      <c r="F149" s="53"/>
      <c r="G149" s="53"/>
      <c r="H149" s="53"/>
      <c r="I149" s="53"/>
      <c r="J149" s="53"/>
      <c r="N149" s="56"/>
    </row>
    <row r="150" spans="3:14" ht="15.75" customHeight="1">
      <c r="C150" s="53"/>
      <c r="D150" s="53"/>
      <c r="E150" s="57"/>
      <c r="F150" s="53"/>
      <c r="G150" s="53"/>
      <c r="H150" s="53"/>
      <c r="I150" s="53"/>
      <c r="J150" s="53"/>
      <c r="N150" s="56"/>
    </row>
    <row r="151" spans="3:14" ht="15.75" customHeight="1">
      <c r="C151" s="53"/>
      <c r="D151" s="53"/>
      <c r="E151" s="57"/>
      <c r="F151" s="53"/>
      <c r="G151" s="53"/>
      <c r="H151" s="53"/>
      <c r="I151" s="53"/>
      <c r="J151" s="53"/>
      <c r="N151" s="56"/>
    </row>
    <row r="152" spans="3:14" ht="15.75" customHeight="1">
      <c r="C152" s="53"/>
      <c r="D152" s="53"/>
      <c r="E152" s="57"/>
      <c r="F152" s="53"/>
      <c r="G152" s="53"/>
      <c r="H152" s="53"/>
      <c r="I152" s="53"/>
      <c r="J152" s="53"/>
      <c r="N152" s="56"/>
    </row>
    <row r="153" spans="3:14" ht="15.75" customHeight="1">
      <c r="C153" s="53"/>
      <c r="D153" s="53"/>
      <c r="E153" s="57"/>
      <c r="F153" s="53"/>
      <c r="G153" s="53"/>
      <c r="H153" s="53"/>
      <c r="I153" s="53"/>
      <c r="J153" s="53"/>
      <c r="N153" s="56"/>
    </row>
    <row r="154" spans="3:14" ht="15.75" customHeight="1">
      <c r="C154" s="53"/>
      <c r="D154" s="53"/>
      <c r="E154" s="57"/>
      <c r="F154" s="53"/>
      <c r="G154" s="53"/>
      <c r="H154" s="53"/>
      <c r="I154" s="53"/>
      <c r="J154" s="53"/>
      <c r="N154" s="56"/>
    </row>
    <row r="155" spans="3:14" ht="15.75" customHeight="1">
      <c r="C155" s="53"/>
      <c r="D155" s="53"/>
      <c r="E155" s="57"/>
      <c r="F155" s="53"/>
      <c r="G155" s="53"/>
      <c r="H155" s="53"/>
      <c r="I155" s="53"/>
      <c r="J155" s="53"/>
      <c r="N155" s="56"/>
    </row>
    <row r="156" spans="3:14" ht="15.75" customHeight="1">
      <c r="C156" s="53"/>
      <c r="D156" s="53"/>
      <c r="E156" s="57"/>
      <c r="F156" s="53"/>
      <c r="G156" s="53"/>
      <c r="H156" s="53"/>
      <c r="I156" s="53"/>
      <c r="J156" s="53"/>
      <c r="N156" s="56"/>
    </row>
    <row r="157" spans="3:14" ht="15.75" customHeight="1">
      <c r="C157" s="53"/>
      <c r="D157" s="53"/>
      <c r="E157" s="57"/>
      <c r="F157" s="53"/>
      <c r="G157" s="53"/>
      <c r="H157" s="53"/>
      <c r="I157" s="53"/>
      <c r="J157" s="53"/>
      <c r="N157" s="56"/>
    </row>
    <row r="158" spans="3:14" ht="15.75" customHeight="1">
      <c r="C158" s="53"/>
      <c r="D158" s="53"/>
      <c r="E158" s="57"/>
      <c r="F158" s="53"/>
      <c r="G158" s="53"/>
      <c r="H158" s="53"/>
      <c r="I158" s="53"/>
      <c r="J158" s="53"/>
      <c r="N158" s="56"/>
    </row>
    <row r="159" spans="3:14" ht="15.75" customHeight="1">
      <c r="C159" s="53"/>
      <c r="D159" s="53"/>
      <c r="E159" s="57"/>
      <c r="F159" s="53"/>
      <c r="G159" s="53"/>
      <c r="H159" s="53"/>
      <c r="I159" s="53"/>
      <c r="J159" s="53"/>
      <c r="N159" s="56"/>
    </row>
    <row r="160" spans="3:14" ht="15.75" customHeight="1">
      <c r="C160" s="53"/>
      <c r="D160" s="53"/>
      <c r="E160" s="57"/>
      <c r="F160" s="53"/>
      <c r="G160" s="53"/>
      <c r="H160" s="53"/>
      <c r="I160" s="53"/>
      <c r="J160" s="53"/>
      <c r="N160" s="56"/>
    </row>
    <row r="161" spans="3:14" ht="15.75" customHeight="1">
      <c r="C161" s="53"/>
      <c r="D161" s="53"/>
      <c r="E161" s="57"/>
      <c r="F161" s="53"/>
      <c r="G161" s="53"/>
      <c r="H161" s="53"/>
      <c r="I161" s="53"/>
      <c r="J161" s="53"/>
      <c r="N161" s="56"/>
    </row>
    <row r="162" spans="3:14" ht="15.75" customHeight="1">
      <c r="C162" s="53"/>
      <c r="D162" s="53"/>
      <c r="E162" s="57"/>
      <c r="F162" s="53"/>
      <c r="G162" s="53"/>
      <c r="H162" s="53"/>
      <c r="I162" s="53"/>
      <c r="J162" s="53"/>
      <c r="N162" s="56"/>
    </row>
    <row r="163" spans="3:14" ht="15.75" customHeight="1">
      <c r="C163" s="53"/>
      <c r="D163" s="53"/>
      <c r="E163" s="57"/>
      <c r="F163" s="53"/>
      <c r="G163" s="53"/>
      <c r="H163" s="53"/>
      <c r="I163" s="53"/>
      <c r="J163" s="53"/>
      <c r="N163" s="56"/>
    </row>
    <row r="164" spans="3:14" ht="15.75" customHeight="1">
      <c r="C164" s="53"/>
      <c r="D164" s="53"/>
      <c r="E164" s="57"/>
      <c r="F164" s="53"/>
      <c r="G164" s="53"/>
      <c r="H164" s="53"/>
      <c r="I164" s="53"/>
      <c r="J164" s="53"/>
      <c r="N164" s="56"/>
    </row>
    <row r="165" spans="3:14" ht="15.75" customHeight="1">
      <c r="C165" s="53"/>
      <c r="D165" s="53"/>
      <c r="E165" s="57"/>
      <c r="F165" s="53"/>
      <c r="G165" s="53"/>
      <c r="H165" s="53"/>
      <c r="I165" s="53"/>
      <c r="J165" s="53"/>
      <c r="N165" s="56"/>
    </row>
    <row r="166" spans="3:14" ht="15.75" customHeight="1">
      <c r="C166" s="53"/>
      <c r="D166" s="53"/>
      <c r="E166" s="57"/>
      <c r="F166" s="53"/>
      <c r="G166" s="53"/>
      <c r="H166" s="53"/>
      <c r="I166" s="53"/>
      <c r="J166" s="53"/>
      <c r="N166" s="56"/>
    </row>
    <row r="167" spans="3:14" ht="15.75" customHeight="1">
      <c r="C167" s="53"/>
      <c r="D167" s="53"/>
      <c r="E167" s="57"/>
      <c r="F167" s="53"/>
      <c r="G167" s="53"/>
      <c r="H167" s="53"/>
      <c r="I167" s="53"/>
      <c r="J167" s="53"/>
      <c r="N167" s="56"/>
    </row>
    <row r="168" spans="3:14" ht="15.75" customHeight="1">
      <c r="C168" s="53"/>
      <c r="D168" s="53"/>
      <c r="E168" s="57"/>
      <c r="F168" s="53"/>
      <c r="G168" s="53"/>
      <c r="H168" s="53"/>
      <c r="I168" s="53"/>
      <c r="J168" s="53"/>
      <c r="N168" s="56"/>
    </row>
    <row r="169" spans="3:14" ht="15.75" customHeight="1">
      <c r="C169" s="53"/>
      <c r="D169" s="53"/>
      <c r="E169" s="57"/>
      <c r="F169" s="53"/>
      <c r="G169" s="53"/>
      <c r="H169" s="53"/>
      <c r="I169" s="53"/>
      <c r="J169" s="53"/>
      <c r="N169" s="56"/>
    </row>
    <row r="170" spans="3:14" ht="15.75" customHeight="1">
      <c r="C170" s="53"/>
      <c r="D170" s="53"/>
      <c r="E170" s="57"/>
      <c r="F170" s="53"/>
      <c r="G170" s="53"/>
      <c r="H170" s="53"/>
      <c r="I170" s="53"/>
      <c r="J170" s="53"/>
      <c r="N170" s="56"/>
    </row>
    <row r="171" spans="3:14" ht="15.75" customHeight="1">
      <c r="C171" s="53"/>
      <c r="D171" s="53"/>
      <c r="E171" s="57"/>
      <c r="F171" s="53"/>
      <c r="G171" s="53"/>
      <c r="H171" s="53"/>
      <c r="I171" s="53"/>
      <c r="J171" s="53"/>
      <c r="N171" s="56"/>
    </row>
    <row r="172" spans="3:14" ht="15.75" customHeight="1">
      <c r="C172" s="53"/>
      <c r="D172" s="53"/>
      <c r="E172" s="57"/>
      <c r="F172" s="53"/>
      <c r="G172" s="53"/>
      <c r="H172" s="53"/>
      <c r="I172" s="53"/>
      <c r="J172" s="53"/>
      <c r="N172" s="56"/>
    </row>
    <row r="173" spans="3:14" ht="15.75" customHeight="1">
      <c r="C173" s="53"/>
      <c r="D173" s="53"/>
      <c r="E173" s="57"/>
      <c r="F173" s="53"/>
      <c r="G173" s="53"/>
      <c r="H173" s="53"/>
      <c r="I173" s="53"/>
      <c r="J173" s="53"/>
      <c r="N173" s="56"/>
    </row>
    <row r="174" spans="3:14" ht="15.75" customHeight="1">
      <c r="C174" s="53"/>
      <c r="D174" s="53"/>
      <c r="E174" s="57"/>
      <c r="F174" s="53"/>
      <c r="G174" s="53"/>
      <c r="H174" s="53"/>
      <c r="I174" s="53"/>
      <c r="J174" s="53"/>
      <c r="N174" s="56"/>
    </row>
    <row r="175" spans="3:14" ht="15.75" customHeight="1">
      <c r="C175" s="53"/>
      <c r="D175" s="53"/>
      <c r="E175" s="57"/>
      <c r="F175" s="53"/>
      <c r="G175" s="53"/>
      <c r="H175" s="53"/>
      <c r="I175" s="53"/>
      <c r="J175" s="53"/>
      <c r="N175" s="56"/>
    </row>
    <row r="176" spans="3:14" ht="15.75" customHeight="1">
      <c r="C176" s="53"/>
      <c r="D176" s="53"/>
      <c r="E176" s="57"/>
      <c r="F176" s="53"/>
      <c r="G176" s="53"/>
      <c r="H176" s="53"/>
      <c r="I176" s="53"/>
      <c r="J176" s="53"/>
      <c r="N176" s="56"/>
    </row>
    <row r="177" spans="3:14" ht="15.75" customHeight="1">
      <c r="C177" s="53"/>
      <c r="D177" s="53"/>
      <c r="E177" s="57"/>
      <c r="F177" s="53"/>
      <c r="G177" s="53"/>
      <c r="H177" s="53"/>
      <c r="I177" s="53"/>
      <c r="J177" s="53"/>
      <c r="N177" s="56"/>
    </row>
    <row r="178" spans="3:14" ht="15.75" customHeight="1">
      <c r="C178" s="53"/>
      <c r="D178" s="53"/>
      <c r="E178" s="57"/>
      <c r="F178" s="53"/>
      <c r="G178" s="53"/>
      <c r="H178" s="53"/>
      <c r="I178" s="53"/>
      <c r="J178" s="53"/>
      <c r="N178" s="56"/>
    </row>
    <row r="179" spans="3:14" ht="15.75" customHeight="1">
      <c r="C179" s="53"/>
      <c r="D179" s="53"/>
      <c r="E179" s="57"/>
      <c r="F179" s="53"/>
      <c r="G179" s="53"/>
      <c r="H179" s="53"/>
      <c r="I179" s="53"/>
      <c r="J179" s="53"/>
      <c r="N179" s="56"/>
    </row>
    <row r="180" spans="3:14" ht="15.75" customHeight="1">
      <c r="C180" s="53"/>
      <c r="D180" s="53"/>
      <c r="E180" s="57"/>
      <c r="F180" s="53"/>
      <c r="G180" s="53"/>
      <c r="H180" s="53"/>
      <c r="I180" s="53"/>
      <c r="J180" s="53"/>
      <c r="N180" s="56"/>
    </row>
    <row r="181" spans="3:14" ht="15.75" customHeight="1">
      <c r="C181" s="53"/>
      <c r="D181" s="53"/>
      <c r="E181" s="57"/>
      <c r="F181" s="53"/>
      <c r="G181" s="53"/>
      <c r="H181" s="53"/>
      <c r="I181" s="53"/>
      <c r="J181" s="53"/>
      <c r="N181" s="56"/>
    </row>
    <row r="182" spans="3:14" ht="15.75" customHeight="1">
      <c r="C182" s="53"/>
      <c r="D182" s="53"/>
      <c r="E182" s="57"/>
      <c r="F182" s="53"/>
      <c r="G182" s="53"/>
      <c r="H182" s="53"/>
      <c r="I182" s="53"/>
      <c r="J182" s="53"/>
      <c r="N182" s="56"/>
    </row>
    <row r="183" spans="3:14" ht="15.75" customHeight="1">
      <c r="C183" s="53"/>
      <c r="D183" s="53"/>
      <c r="E183" s="57"/>
      <c r="F183" s="53"/>
      <c r="G183" s="53"/>
      <c r="H183" s="53"/>
      <c r="I183" s="53"/>
      <c r="J183" s="53"/>
      <c r="N183" s="56"/>
    </row>
    <row r="184" spans="3:14" ht="15.75" customHeight="1">
      <c r="C184" s="53"/>
      <c r="D184" s="53"/>
      <c r="E184" s="57"/>
      <c r="F184" s="53"/>
      <c r="G184" s="53"/>
      <c r="H184" s="53"/>
      <c r="I184" s="53"/>
      <c r="J184" s="53"/>
      <c r="N184" s="56"/>
    </row>
    <row r="185" spans="3:14" ht="15.75" customHeight="1">
      <c r="C185" s="53"/>
      <c r="D185" s="53"/>
      <c r="E185" s="57"/>
      <c r="F185" s="53"/>
      <c r="G185" s="53"/>
      <c r="H185" s="53"/>
      <c r="I185" s="53"/>
      <c r="J185" s="53"/>
      <c r="N185" s="56"/>
    </row>
    <row r="186" spans="3:14" ht="15.75" customHeight="1">
      <c r="C186" s="53"/>
      <c r="D186" s="53"/>
      <c r="E186" s="57"/>
      <c r="F186" s="53"/>
      <c r="G186" s="53"/>
      <c r="H186" s="53"/>
      <c r="I186" s="53"/>
      <c r="J186" s="53"/>
      <c r="N186" s="56"/>
    </row>
    <row r="187" spans="3:14" ht="15.75" customHeight="1">
      <c r="C187" s="53"/>
      <c r="D187" s="53"/>
      <c r="E187" s="57"/>
      <c r="F187" s="53"/>
      <c r="G187" s="53"/>
      <c r="H187" s="53"/>
      <c r="I187" s="53"/>
      <c r="J187" s="53"/>
      <c r="N187" s="56"/>
    </row>
    <row r="188" spans="3:14" ht="15.75" customHeight="1">
      <c r="C188" s="53"/>
      <c r="D188" s="53"/>
      <c r="E188" s="57"/>
      <c r="F188" s="53"/>
      <c r="G188" s="53"/>
      <c r="H188" s="53"/>
      <c r="I188" s="53"/>
      <c r="J188" s="53"/>
      <c r="N188" s="56"/>
    </row>
    <row r="189" spans="3:14" ht="15.75" customHeight="1">
      <c r="C189" s="53"/>
      <c r="D189" s="53"/>
      <c r="E189" s="57"/>
      <c r="F189" s="53"/>
      <c r="G189" s="53"/>
      <c r="H189" s="53"/>
      <c r="I189" s="53"/>
      <c r="J189" s="53"/>
      <c r="N189" s="56"/>
    </row>
    <row r="190" spans="3:14" ht="15.75" customHeight="1">
      <c r="C190" s="53"/>
      <c r="D190" s="53"/>
      <c r="E190" s="57"/>
      <c r="F190" s="53"/>
      <c r="G190" s="53"/>
      <c r="H190" s="53"/>
      <c r="I190" s="53"/>
      <c r="J190" s="53"/>
      <c r="N190" s="56"/>
    </row>
    <row r="191" spans="3:14" ht="15.75" customHeight="1">
      <c r="C191" s="53"/>
      <c r="D191" s="53"/>
      <c r="E191" s="57"/>
      <c r="F191" s="53"/>
      <c r="G191" s="53"/>
      <c r="H191" s="53"/>
      <c r="I191" s="53"/>
      <c r="J191" s="53"/>
      <c r="N191" s="56"/>
    </row>
    <row r="192" spans="3:14" ht="15.75" customHeight="1">
      <c r="C192" s="53"/>
      <c r="D192" s="53"/>
      <c r="E192" s="57"/>
      <c r="F192" s="53"/>
      <c r="G192" s="53"/>
      <c r="H192" s="53"/>
      <c r="I192" s="53"/>
      <c r="J192" s="53"/>
      <c r="N192" s="56"/>
    </row>
    <row r="193" spans="3:14" ht="15.75" customHeight="1">
      <c r="C193" s="53"/>
      <c r="D193" s="53"/>
      <c r="E193" s="57"/>
      <c r="F193" s="53"/>
      <c r="G193" s="53"/>
      <c r="H193" s="53"/>
      <c r="I193" s="53"/>
      <c r="J193" s="53"/>
      <c r="N193" s="56"/>
    </row>
    <row r="194" spans="3:14" ht="15.75" customHeight="1">
      <c r="C194" s="53"/>
      <c r="D194" s="53"/>
      <c r="E194" s="57"/>
      <c r="F194" s="53"/>
      <c r="G194" s="53"/>
      <c r="H194" s="53"/>
      <c r="I194" s="53"/>
      <c r="J194" s="53"/>
      <c r="N194" s="56"/>
    </row>
    <row r="195" spans="3:14" ht="15.75" customHeight="1">
      <c r="C195" s="53"/>
      <c r="D195" s="53"/>
      <c r="E195" s="57"/>
      <c r="F195" s="53"/>
      <c r="G195" s="53"/>
      <c r="H195" s="53"/>
      <c r="I195" s="53"/>
      <c r="J195" s="53"/>
      <c r="N195" s="56"/>
    </row>
    <row r="196" spans="3:14" ht="15.75" customHeight="1">
      <c r="C196" s="53"/>
      <c r="D196" s="53"/>
      <c r="E196" s="57"/>
      <c r="F196" s="53"/>
      <c r="G196" s="53"/>
      <c r="H196" s="53"/>
      <c r="I196" s="53"/>
      <c r="J196" s="53"/>
      <c r="N196" s="56"/>
    </row>
    <row r="197" spans="3:14" ht="15.75" customHeight="1">
      <c r="C197" s="53"/>
      <c r="D197" s="53"/>
      <c r="E197" s="57"/>
      <c r="F197" s="53"/>
      <c r="G197" s="53"/>
      <c r="H197" s="53"/>
      <c r="I197" s="53"/>
      <c r="J197" s="53"/>
      <c r="N197" s="56"/>
    </row>
    <row r="198" spans="3:14" ht="15.75" customHeight="1">
      <c r="C198" s="53"/>
      <c r="D198" s="53"/>
      <c r="E198" s="57"/>
      <c r="F198" s="53"/>
      <c r="G198" s="53"/>
      <c r="H198" s="53"/>
      <c r="I198" s="53"/>
      <c r="J198" s="53"/>
      <c r="N198" s="56"/>
    </row>
    <row r="199" spans="3:14" ht="15.75" customHeight="1">
      <c r="C199" s="53"/>
      <c r="D199" s="53"/>
      <c r="E199" s="57"/>
      <c r="F199" s="53"/>
      <c r="G199" s="53"/>
      <c r="H199" s="53"/>
      <c r="I199" s="53"/>
      <c r="J199" s="53"/>
      <c r="N199" s="56"/>
    </row>
    <row r="200" spans="3:14" ht="15.75" customHeight="1">
      <c r="C200" s="53"/>
      <c r="D200" s="53"/>
      <c r="E200" s="57"/>
      <c r="F200" s="53"/>
      <c r="G200" s="53"/>
      <c r="H200" s="53"/>
      <c r="I200" s="53"/>
      <c r="J200" s="53"/>
      <c r="N200" s="56"/>
    </row>
    <row r="201" spans="3:14" ht="15.75" customHeight="1">
      <c r="C201" s="53"/>
      <c r="D201" s="53"/>
      <c r="E201" s="57"/>
      <c r="F201" s="53"/>
      <c r="G201" s="53"/>
      <c r="H201" s="53"/>
      <c r="I201" s="53"/>
      <c r="J201" s="53"/>
      <c r="N201" s="56"/>
    </row>
    <row r="202" spans="3:14" ht="15.75" customHeight="1">
      <c r="C202" s="53"/>
      <c r="D202" s="53"/>
      <c r="E202" s="57"/>
      <c r="F202" s="53"/>
      <c r="G202" s="53"/>
      <c r="H202" s="53"/>
      <c r="I202" s="53"/>
      <c r="J202" s="53"/>
      <c r="N202" s="56"/>
    </row>
    <row r="203" spans="3:14" ht="15.75" customHeight="1">
      <c r="C203" s="53"/>
      <c r="D203" s="53"/>
      <c r="E203" s="57"/>
      <c r="F203" s="53"/>
      <c r="G203" s="53"/>
      <c r="H203" s="53"/>
      <c r="I203" s="53"/>
      <c r="J203" s="53"/>
      <c r="N203" s="56"/>
    </row>
    <row r="204" spans="3:14" ht="15.75" customHeight="1">
      <c r="C204" s="53"/>
      <c r="D204" s="53"/>
      <c r="E204" s="57"/>
      <c r="F204" s="53"/>
      <c r="G204" s="53"/>
      <c r="H204" s="53"/>
      <c r="I204" s="53"/>
      <c r="J204" s="53"/>
      <c r="N204" s="56"/>
    </row>
    <row r="205" spans="3:14" ht="15.75" customHeight="1">
      <c r="C205" s="53"/>
      <c r="D205" s="53"/>
      <c r="E205" s="57"/>
      <c r="F205" s="53"/>
      <c r="G205" s="53"/>
      <c r="H205" s="53"/>
      <c r="I205" s="53"/>
      <c r="J205" s="53"/>
      <c r="N205" s="56"/>
    </row>
    <row r="206" spans="3:14" ht="15.75" customHeight="1">
      <c r="C206" s="53"/>
      <c r="D206" s="53"/>
      <c r="E206" s="57"/>
      <c r="F206" s="53"/>
      <c r="G206" s="53"/>
      <c r="H206" s="53"/>
      <c r="I206" s="53"/>
      <c r="J206" s="53"/>
      <c r="N206" s="56"/>
    </row>
    <row r="207" spans="3:14" ht="15.75" customHeight="1">
      <c r="C207" s="53"/>
      <c r="D207" s="53"/>
      <c r="E207" s="57"/>
      <c r="F207" s="53"/>
      <c r="G207" s="53"/>
      <c r="H207" s="53"/>
      <c r="I207" s="53"/>
      <c r="J207" s="53"/>
      <c r="N207" s="56"/>
    </row>
    <row r="208" spans="3:14" ht="15.75" customHeight="1">
      <c r="C208" s="53"/>
      <c r="D208" s="53"/>
      <c r="E208" s="57"/>
      <c r="F208" s="53"/>
      <c r="G208" s="53"/>
      <c r="H208" s="53"/>
      <c r="I208" s="53"/>
      <c r="J208" s="53"/>
      <c r="N208" s="56"/>
    </row>
    <row r="209" spans="3:14" ht="15.75" customHeight="1">
      <c r="C209" s="53"/>
      <c r="D209" s="53"/>
      <c r="E209" s="57"/>
      <c r="F209" s="53"/>
      <c r="G209" s="53"/>
      <c r="H209" s="53"/>
      <c r="I209" s="53"/>
      <c r="J209" s="53"/>
      <c r="N209" s="56"/>
    </row>
    <row r="210" spans="3:14" ht="15.75" customHeight="1">
      <c r="C210" s="53"/>
      <c r="D210" s="53"/>
      <c r="E210" s="57"/>
      <c r="F210" s="53"/>
      <c r="G210" s="53"/>
      <c r="H210" s="53"/>
      <c r="I210" s="53"/>
      <c r="J210" s="53"/>
      <c r="N210" s="56"/>
    </row>
    <row r="211" spans="3:14" ht="15.75" customHeight="1">
      <c r="C211" s="53"/>
      <c r="D211" s="53"/>
      <c r="E211" s="57"/>
      <c r="F211" s="53"/>
      <c r="G211" s="53"/>
      <c r="H211" s="53"/>
      <c r="I211" s="53"/>
      <c r="J211" s="53"/>
      <c r="N211" s="56"/>
    </row>
    <row r="212" spans="3:14" ht="15.75" customHeight="1">
      <c r="C212" s="53"/>
      <c r="D212" s="53"/>
      <c r="E212" s="57"/>
      <c r="F212" s="53"/>
      <c r="G212" s="53"/>
      <c r="H212" s="53"/>
      <c r="I212" s="53"/>
      <c r="J212" s="53"/>
      <c r="N212" s="56"/>
    </row>
    <row r="213" spans="3:14" ht="15.75" customHeight="1">
      <c r="C213" s="53"/>
      <c r="D213" s="53"/>
      <c r="E213" s="57"/>
      <c r="F213" s="53"/>
      <c r="G213" s="53"/>
      <c r="H213" s="53"/>
      <c r="I213" s="53"/>
      <c r="J213" s="53"/>
      <c r="N213" s="56"/>
    </row>
    <row r="214" spans="3:14" ht="15.75" customHeight="1">
      <c r="C214" s="53"/>
      <c r="D214" s="53"/>
      <c r="E214" s="57"/>
      <c r="F214" s="53"/>
      <c r="G214" s="53"/>
      <c r="H214" s="53"/>
      <c r="I214" s="53"/>
      <c r="J214" s="53"/>
      <c r="N214" s="56"/>
    </row>
    <row r="215" spans="3:14" ht="15.75" customHeight="1">
      <c r="C215" s="53"/>
      <c r="D215" s="53"/>
      <c r="E215" s="57"/>
      <c r="F215" s="53"/>
      <c r="G215" s="53"/>
      <c r="H215" s="53"/>
      <c r="I215" s="53"/>
      <c r="J215" s="53"/>
      <c r="N215" s="56"/>
    </row>
    <row r="216" spans="3:14" ht="15.75" customHeight="1">
      <c r="C216" s="53"/>
      <c r="D216" s="53"/>
      <c r="E216" s="57"/>
      <c r="F216" s="53"/>
      <c r="G216" s="53"/>
      <c r="H216" s="53"/>
      <c r="I216" s="53"/>
      <c r="J216" s="53"/>
      <c r="N216" s="56"/>
    </row>
    <row r="217" spans="3:14" ht="15.75" customHeight="1">
      <c r="C217" s="53"/>
      <c r="D217" s="53"/>
      <c r="E217" s="57"/>
      <c r="F217" s="53"/>
      <c r="G217" s="53"/>
      <c r="H217" s="53"/>
      <c r="I217" s="53"/>
      <c r="J217" s="53"/>
      <c r="N217" s="56"/>
    </row>
    <row r="218" spans="3:14" ht="15.75" customHeight="1">
      <c r="C218" s="53"/>
      <c r="D218" s="53"/>
      <c r="E218" s="57"/>
      <c r="F218" s="53"/>
      <c r="G218" s="53"/>
      <c r="H218" s="53"/>
      <c r="I218" s="53"/>
      <c r="J218" s="53"/>
      <c r="N218" s="56"/>
    </row>
    <row r="219" spans="3:14" ht="15.75" customHeight="1">
      <c r="C219" s="53"/>
      <c r="D219" s="53"/>
      <c r="E219" s="57"/>
      <c r="F219" s="53"/>
      <c r="G219" s="53"/>
      <c r="H219" s="53"/>
      <c r="I219" s="53"/>
      <c r="J219" s="53"/>
      <c r="N219" s="56"/>
    </row>
    <row r="220" spans="3:14" ht="15.75" customHeight="1">
      <c r="C220" s="53"/>
      <c r="D220" s="53"/>
      <c r="E220" s="57"/>
      <c r="F220" s="53"/>
      <c r="G220" s="53"/>
      <c r="H220" s="53"/>
      <c r="I220" s="53"/>
      <c r="J220" s="53"/>
      <c r="N220" s="56"/>
    </row>
    <row r="221" spans="3:14" ht="15.75" customHeight="1">
      <c r="C221" s="53"/>
      <c r="D221" s="53"/>
      <c r="E221" s="57"/>
      <c r="F221" s="53"/>
      <c r="G221" s="53"/>
      <c r="H221" s="53"/>
      <c r="I221" s="53"/>
      <c r="J221" s="53"/>
      <c r="N221" s="56"/>
    </row>
    <row r="222" spans="3:14" ht="15.75" customHeight="1">
      <c r="C222" s="53"/>
      <c r="D222" s="53"/>
      <c r="E222" s="57"/>
      <c r="F222" s="53"/>
      <c r="G222" s="53"/>
      <c r="H222" s="53"/>
      <c r="I222" s="53"/>
      <c r="J222" s="53"/>
      <c r="N222" s="56"/>
    </row>
    <row r="223" spans="3:14" ht="15.75" customHeight="1">
      <c r="C223" s="53"/>
      <c r="D223" s="53"/>
      <c r="E223" s="57"/>
      <c r="F223" s="53"/>
      <c r="G223" s="53"/>
      <c r="H223" s="53"/>
      <c r="I223" s="53"/>
      <c r="J223" s="53"/>
      <c r="N223" s="56"/>
    </row>
    <row r="224" spans="3:14" ht="15.75" customHeight="1">
      <c r="C224" s="53"/>
      <c r="D224" s="53"/>
      <c r="E224" s="57"/>
      <c r="F224" s="53"/>
      <c r="G224" s="53"/>
      <c r="H224" s="53"/>
      <c r="I224" s="53"/>
      <c r="J224" s="53"/>
      <c r="N224" s="56"/>
    </row>
    <row r="225" spans="3:14" ht="15.75" customHeight="1">
      <c r="C225" s="53"/>
      <c r="D225" s="53"/>
      <c r="E225" s="57"/>
      <c r="F225" s="53"/>
      <c r="G225" s="53"/>
      <c r="H225" s="53"/>
      <c r="I225" s="53"/>
      <c r="J225" s="53"/>
      <c r="N225" s="56"/>
    </row>
    <row r="226" spans="3:14" ht="15.75" customHeight="1">
      <c r="C226" s="53"/>
      <c r="D226" s="53"/>
      <c r="E226" s="57"/>
      <c r="F226" s="53"/>
      <c r="G226" s="53"/>
      <c r="H226" s="53"/>
      <c r="I226" s="53"/>
      <c r="J226" s="53"/>
      <c r="N226" s="56"/>
    </row>
    <row r="227" spans="3:14" ht="15.75" customHeight="1">
      <c r="C227" s="53"/>
      <c r="D227" s="53"/>
      <c r="E227" s="57"/>
      <c r="F227" s="53"/>
      <c r="G227" s="53"/>
      <c r="H227" s="53"/>
      <c r="I227" s="53"/>
      <c r="J227" s="53"/>
      <c r="N227" s="56"/>
    </row>
    <row r="228" spans="3:14" ht="15.75" customHeight="1">
      <c r="C228" s="53"/>
      <c r="D228" s="53"/>
      <c r="E228" s="57"/>
      <c r="F228" s="53"/>
      <c r="G228" s="53"/>
      <c r="H228" s="53"/>
      <c r="I228" s="53"/>
      <c r="J228" s="53"/>
      <c r="N228" s="56"/>
    </row>
    <row r="229" spans="3:14" ht="15.75" customHeight="1">
      <c r="C229" s="53"/>
      <c r="D229" s="53"/>
      <c r="E229" s="57"/>
      <c r="F229" s="53"/>
      <c r="G229" s="53"/>
      <c r="H229" s="53"/>
      <c r="I229" s="53"/>
      <c r="J229" s="53"/>
      <c r="N229" s="56"/>
    </row>
    <row r="230" spans="3:14" ht="15.75" customHeight="1">
      <c r="C230" s="53"/>
      <c r="D230" s="53"/>
      <c r="E230" s="57"/>
      <c r="F230" s="53"/>
      <c r="G230" s="53"/>
      <c r="H230" s="53"/>
      <c r="I230" s="53"/>
      <c r="J230" s="53"/>
      <c r="N230" s="56"/>
    </row>
    <row r="231" spans="3:14" ht="15.75" customHeight="1">
      <c r="C231" s="53"/>
      <c r="D231" s="53"/>
      <c r="E231" s="57"/>
      <c r="F231" s="53"/>
      <c r="G231" s="53"/>
      <c r="H231" s="53"/>
      <c r="I231" s="53"/>
      <c r="J231" s="53"/>
      <c r="N231" s="56"/>
    </row>
    <row r="232" spans="3:14" ht="15.75" customHeight="1">
      <c r="C232" s="53"/>
      <c r="D232" s="53"/>
      <c r="E232" s="57"/>
      <c r="F232" s="53"/>
      <c r="G232" s="53"/>
      <c r="H232" s="53"/>
      <c r="I232" s="53"/>
      <c r="J232" s="53"/>
      <c r="N232" s="56"/>
    </row>
    <row r="233" spans="3:14" ht="15.75" customHeight="1">
      <c r="C233" s="53"/>
      <c r="D233" s="53"/>
      <c r="E233" s="57"/>
      <c r="F233" s="53"/>
      <c r="G233" s="53"/>
      <c r="H233" s="53"/>
      <c r="I233" s="53"/>
      <c r="J233" s="53"/>
      <c r="N233" s="56"/>
    </row>
    <row r="234" spans="3:14" ht="15.75" customHeight="1">
      <c r="C234" s="53"/>
      <c r="D234" s="53"/>
      <c r="E234" s="57"/>
      <c r="F234" s="53"/>
      <c r="G234" s="53"/>
      <c r="H234" s="53"/>
      <c r="I234" s="53"/>
      <c r="J234" s="53"/>
      <c r="N234" s="56"/>
    </row>
    <row r="235" spans="3:14" ht="15.75" customHeight="1">
      <c r="C235" s="53"/>
      <c r="D235" s="53"/>
      <c r="E235" s="57"/>
      <c r="F235" s="53"/>
      <c r="G235" s="53"/>
      <c r="H235" s="53"/>
      <c r="I235" s="53"/>
      <c r="J235" s="53"/>
      <c r="N235" s="56"/>
    </row>
    <row r="236" spans="3:14" ht="15.75" customHeight="1">
      <c r="C236" s="53"/>
      <c r="D236" s="53"/>
      <c r="E236" s="57"/>
      <c r="F236" s="53"/>
      <c r="G236" s="53"/>
      <c r="H236" s="53"/>
      <c r="I236" s="53"/>
      <c r="J236" s="53"/>
      <c r="N236" s="56"/>
    </row>
    <row r="237" spans="3:14" ht="15.75" customHeight="1">
      <c r="C237" s="53"/>
      <c r="D237" s="53"/>
      <c r="E237" s="57"/>
      <c r="F237" s="53"/>
      <c r="G237" s="53"/>
      <c r="H237" s="53"/>
      <c r="I237" s="53"/>
      <c r="J237" s="53"/>
      <c r="N237" s="56"/>
    </row>
    <row r="238" spans="3:14" ht="15.75" customHeight="1">
      <c r="C238" s="53"/>
      <c r="D238" s="53"/>
      <c r="E238" s="57"/>
      <c r="F238" s="53"/>
      <c r="G238" s="53"/>
      <c r="H238" s="53"/>
      <c r="I238" s="53"/>
      <c r="J238" s="53"/>
      <c r="N238" s="56"/>
    </row>
    <row r="239" spans="3:14" ht="15.75" customHeight="1">
      <c r="C239" s="53"/>
      <c r="D239" s="53"/>
      <c r="E239" s="57"/>
      <c r="F239" s="53"/>
      <c r="G239" s="53"/>
      <c r="H239" s="53"/>
      <c r="I239" s="53"/>
      <c r="J239" s="53"/>
      <c r="N239" s="56"/>
    </row>
    <row r="240" spans="3:14" ht="15.75" customHeight="1">
      <c r="C240" s="53"/>
      <c r="D240" s="53"/>
      <c r="E240" s="57"/>
      <c r="F240" s="53"/>
      <c r="G240" s="53"/>
      <c r="H240" s="53"/>
      <c r="I240" s="53"/>
      <c r="J240" s="53"/>
      <c r="N240" s="56"/>
    </row>
    <row r="241" spans="3:14" ht="15.75" customHeight="1">
      <c r="C241" s="53"/>
      <c r="D241" s="53"/>
      <c r="E241" s="57"/>
      <c r="F241" s="53"/>
      <c r="G241" s="53"/>
      <c r="H241" s="53"/>
      <c r="I241" s="53"/>
      <c r="J241" s="53"/>
      <c r="N241" s="56"/>
    </row>
    <row r="242" spans="3:14" ht="15.75" customHeight="1">
      <c r="C242" s="53"/>
      <c r="D242" s="53"/>
      <c r="E242" s="57"/>
      <c r="F242" s="53"/>
      <c r="G242" s="53"/>
      <c r="H242" s="53"/>
      <c r="I242" s="53"/>
      <c r="J242" s="53"/>
      <c r="N242" s="56"/>
    </row>
    <row r="243" spans="3:14" ht="15.75" customHeight="1">
      <c r="C243" s="53"/>
      <c r="D243" s="53"/>
      <c r="E243" s="57"/>
      <c r="F243" s="53"/>
      <c r="G243" s="53"/>
      <c r="H243" s="53"/>
      <c r="I243" s="53"/>
      <c r="J243" s="53"/>
      <c r="N243" s="56"/>
    </row>
    <row r="244" spans="3:14" ht="15.75" customHeight="1">
      <c r="C244" s="53"/>
      <c r="D244" s="53"/>
      <c r="E244" s="57"/>
      <c r="F244" s="53"/>
      <c r="G244" s="53"/>
      <c r="H244" s="53"/>
      <c r="I244" s="53"/>
      <c r="J244" s="53"/>
      <c r="N244" s="56"/>
    </row>
    <row r="245" spans="3:14" ht="15.75" customHeight="1">
      <c r="C245" s="53"/>
      <c r="D245" s="53"/>
      <c r="E245" s="57"/>
      <c r="F245" s="53"/>
      <c r="G245" s="53"/>
      <c r="H245" s="53"/>
      <c r="I245" s="53"/>
      <c r="J245" s="53"/>
      <c r="N245" s="56"/>
    </row>
    <row r="246" spans="3:14" ht="15.75" customHeight="1">
      <c r="C246" s="53"/>
      <c r="D246" s="53"/>
      <c r="E246" s="57"/>
      <c r="F246" s="53"/>
      <c r="G246" s="53"/>
      <c r="H246" s="53"/>
      <c r="I246" s="53"/>
      <c r="J246" s="53"/>
      <c r="N246" s="56"/>
    </row>
    <row r="247" spans="3:14" ht="15.75" customHeight="1">
      <c r="C247" s="53"/>
      <c r="D247" s="53"/>
      <c r="E247" s="57"/>
      <c r="F247" s="53"/>
      <c r="G247" s="53"/>
      <c r="H247" s="53"/>
      <c r="I247" s="53"/>
      <c r="J247" s="53"/>
      <c r="N247" s="56"/>
    </row>
    <row r="248" spans="3:14" ht="15.75" customHeight="1">
      <c r="C248" s="53"/>
      <c r="D248" s="53"/>
      <c r="E248" s="57"/>
      <c r="F248" s="53"/>
      <c r="G248" s="53"/>
      <c r="H248" s="53"/>
      <c r="I248" s="53"/>
      <c r="J248" s="53"/>
      <c r="N248" s="56"/>
    </row>
    <row r="249" spans="3:14" ht="15.75" customHeight="1">
      <c r="C249" s="53"/>
      <c r="D249" s="53"/>
      <c r="E249" s="57"/>
      <c r="F249" s="53"/>
      <c r="G249" s="53"/>
      <c r="H249" s="53"/>
      <c r="I249" s="53"/>
      <c r="J249" s="53"/>
      <c r="N249" s="56"/>
    </row>
    <row r="250" spans="3:14" ht="15.75" customHeight="1">
      <c r="C250" s="53"/>
      <c r="D250" s="53"/>
      <c r="E250" s="57"/>
      <c r="F250" s="53"/>
      <c r="G250" s="53"/>
      <c r="H250" s="53"/>
      <c r="I250" s="53"/>
      <c r="J250" s="53"/>
      <c r="N250" s="56"/>
    </row>
    <row r="251" spans="3:14" ht="15.75" customHeight="1">
      <c r="C251" s="53"/>
      <c r="D251" s="53"/>
      <c r="E251" s="57"/>
      <c r="F251" s="53"/>
      <c r="G251" s="53"/>
      <c r="H251" s="53"/>
      <c r="I251" s="53"/>
      <c r="J251" s="53"/>
      <c r="N251" s="56"/>
    </row>
    <row r="252" spans="3:14" ht="15.75" customHeight="1">
      <c r="C252" s="53"/>
      <c r="D252" s="53"/>
      <c r="E252" s="57"/>
      <c r="F252" s="53"/>
      <c r="G252" s="53"/>
      <c r="H252" s="53"/>
      <c r="I252" s="53"/>
      <c r="J252" s="53"/>
      <c r="N252" s="56"/>
    </row>
    <row r="253" spans="3:14" ht="15.75" customHeight="1">
      <c r="C253" s="53"/>
      <c r="D253" s="53"/>
      <c r="E253" s="57"/>
      <c r="F253" s="53"/>
      <c r="G253" s="53"/>
      <c r="H253" s="53"/>
      <c r="I253" s="53"/>
      <c r="J253" s="53"/>
      <c r="N253" s="56"/>
    </row>
    <row r="254" spans="3:14" ht="15.75" customHeight="1">
      <c r="C254" s="53"/>
      <c r="D254" s="53"/>
      <c r="E254" s="57"/>
      <c r="F254" s="53"/>
      <c r="G254" s="53"/>
      <c r="H254" s="53"/>
      <c r="I254" s="53"/>
      <c r="J254" s="53"/>
      <c r="N254" s="56"/>
    </row>
    <row r="255" spans="3:14" ht="15.75" customHeight="1">
      <c r="C255" s="53"/>
      <c r="D255" s="53"/>
      <c r="E255" s="57"/>
      <c r="F255" s="53"/>
      <c r="G255" s="53"/>
      <c r="H255" s="53"/>
      <c r="I255" s="53"/>
      <c r="J255" s="53"/>
      <c r="N255" s="56"/>
    </row>
    <row r="256" spans="3:14" ht="15.75" customHeight="1">
      <c r="C256" s="53"/>
      <c r="D256" s="53"/>
      <c r="E256" s="57"/>
      <c r="F256" s="53"/>
      <c r="G256" s="53"/>
      <c r="H256" s="53"/>
      <c r="I256" s="53"/>
      <c r="J256" s="53"/>
      <c r="N256" s="56"/>
    </row>
    <row r="257" spans="3:14" ht="15.75" customHeight="1">
      <c r="C257" s="53"/>
      <c r="D257" s="53"/>
      <c r="E257" s="57"/>
      <c r="F257" s="53"/>
      <c r="G257" s="53"/>
      <c r="H257" s="53"/>
      <c r="I257" s="53"/>
      <c r="J257" s="53"/>
      <c r="N257" s="56"/>
    </row>
    <row r="258" spans="3:14" ht="15.75" customHeight="1">
      <c r="C258" s="53"/>
      <c r="D258" s="53"/>
      <c r="E258" s="57"/>
      <c r="F258" s="53"/>
      <c r="G258" s="53"/>
      <c r="H258" s="53"/>
      <c r="I258" s="53"/>
      <c r="J258" s="53"/>
      <c r="N258" s="56"/>
    </row>
    <row r="259" spans="3:14" ht="15.75" customHeight="1">
      <c r="C259" s="53"/>
      <c r="D259" s="53"/>
      <c r="E259" s="57"/>
      <c r="F259" s="53"/>
      <c r="G259" s="53"/>
      <c r="H259" s="53"/>
      <c r="I259" s="53"/>
      <c r="J259" s="53"/>
      <c r="N259" s="56"/>
    </row>
    <row r="260" spans="3:14" ht="15.75" customHeight="1">
      <c r="C260" s="53"/>
      <c r="D260" s="53"/>
      <c r="E260" s="57"/>
      <c r="F260" s="53"/>
      <c r="G260" s="53"/>
      <c r="H260" s="53"/>
      <c r="I260" s="53"/>
      <c r="J260" s="53"/>
      <c r="N260" s="56"/>
    </row>
    <row r="261" spans="3:14" ht="15.75" customHeight="1">
      <c r="C261" s="53"/>
      <c r="D261" s="53"/>
      <c r="E261" s="57"/>
      <c r="F261" s="53"/>
      <c r="G261" s="53"/>
      <c r="H261" s="53"/>
      <c r="I261" s="53"/>
      <c r="J261" s="53"/>
      <c r="N261" s="56"/>
    </row>
    <row r="262" spans="3:14" ht="15.75" customHeight="1">
      <c r="C262" s="53"/>
      <c r="D262" s="53"/>
      <c r="E262" s="57"/>
      <c r="F262" s="53"/>
      <c r="G262" s="53"/>
      <c r="H262" s="53"/>
      <c r="I262" s="53"/>
      <c r="J262" s="53"/>
      <c r="N262" s="56"/>
    </row>
    <row r="263" spans="3:14" ht="15.75" customHeight="1">
      <c r="C263" s="53"/>
      <c r="D263" s="53"/>
      <c r="E263" s="57"/>
      <c r="F263" s="53"/>
      <c r="G263" s="53"/>
      <c r="H263" s="53"/>
      <c r="I263" s="53"/>
      <c r="J263" s="53"/>
      <c r="N263" s="56"/>
    </row>
    <row r="264" spans="3:14" ht="15.75" customHeight="1">
      <c r="C264" s="53"/>
      <c r="D264" s="53"/>
      <c r="E264" s="57"/>
      <c r="F264" s="53"/>
      <c r="G264" s="53"/>
      <c r="H264" s="53"/>
      <c r="I264" s="53"/>
      <c r="J264" s="53"/>
      <c r="N264" s="56"/>
    </row>
    <row r="265" spans="3:14" ht="15.75" customHeight="1">
      <c r="C265" s="53"/>
      <c r="D265" s="53"/>
      <c r="E265" s="57"/>
      <c r="F265" s="53"/>
      <c r="G265" s="53"/>
      <c r="H265" s="53"/>
      <c r="I265" s="53"/>
      <c r="J265" s="53"/>
      <c r="N265" s="56"/>
    </row>
    <row r="266" spans="3:14" ht="15.75" customHeight="1">
      <c r="C266" s="53"/>
      <c r="D266" s="53"/>
      <c r="E266" s="57"/>
      <c r="F266" s="53"/>
      <c r="G266" s="53"/>
      <c r="H266" s="53"/>
      <c r="I266" s="53"/>
      <c r="J266" s="53"/>
      <c r="N266" s="56"/>
    </row>
    <row r="267" spans="3:14" ht="15.75" customHeight="1">
      <c r="C267" s="53"/>
      <c r="D267" s="53"/>
      <c r="E267" s="57"/>
      <c r="F267" s="53"/>
      <c r="G267" s="53"/>
      <c r="H267" s="53"/>
      <c r="I267" s="53"/>
      <c r="J267" s="53"/>
      <c r="N267" s="56"/>
    </row>
    <row r="268" spans="3:14" ht="15.75" customHeight="1">
      <c r="C268" s="53"/>
      <c r="D268" s="53"/>
      <c r="E268" s="57"/>
      <c r="F268" s="53"/>
      <c r="G268" s="53"/>
      <c r="H268" s="53"/>
      <c r="I268" s="53"/>
      <c r="J268" s="53"/>
      <c r="N268" s="56"/>
    </row>
    <row r="269" spans="3:14" ht="15.75" customHeight="1">
      <c r="C269" s="53"/>
      <c r="D269" s="53"/>
      <c r="E269" s="57"/>
      <c r="F269" s="53"/>
      <c r="G269" s="53"/>
      <c r="H269" s="53"/>
      <c r="I269" s="53"/>
      <c r="J269" s="53"/>
      <c r="N269" s="56"/>
    </row>
    <row r="270" spans="3:14" ht="15.75" customHeight="1">
      <c r="C270" s="53"/>
      <c r="D270" s="53"/>
      <c r="E270" s="57"/>
      <c r="F270" s="53"/>
      <c r="G270" s="53"/>
      <c r="H270" s="53"/>
      <c r="I270" s="53"/>
      <c r="J270" s="53"/>
      <c r="N270" s="56"/>
    </row>
    <row r="271" spans="3:14" ht="15.75" customHeight="1">
      <c r="C271" s="53"/>
      <c r="D271" s="53"/>
      <c r="E271" s="57"/>
      <c r="F271" s="53"/>
      <c r="G271" s="53"/>
      <c r="H271" s="53"/>
      <c r="I271" s="53"/>
      <c r="J271" s="53"/>
      <c r="N271" s="56"/>
    </row>
    <row r="272" spans="3:14" ht="15.75" customHeight="1">
      <c r="C272" s="53"/>
      <c r="D272" s="53"/>
      <c r="E272" s="57"/>
      <c r="F272" s="53"/>
      <c r="G272" s="53"/>
      <c r="H272" s="53"/>
      <c r="I272" s="53"/>
      <c r="J272" s="53"/>
      <c r="N272" s="56"/>
    </row>
    <row r="273" spans="3:14" ht="15.75" customHeight="1">
      <c r="C273" s="53"/>
      <c r="D273" s="53"/>
      <c r="E273" s="57"/>
      <c r="F273" s="53"/>
      <c r="G273" s="53"/>
      <c r="H273" s="53"/>
      <c r="I273" s="53"/>
      <c r="J273" s="53"/>
      <c r="N273" s="56"/>
    </row>
    <row r="274" spans="3:14" ht="15.75" customHeight="1">
      <c r="C274" s="53"/>
      <c r="D274" s="53"/>
      <c r="E274" s="57"/>
      <c r="F274" s="53"/>
      <c r="G274" s="53"/>
      <c r="H274" s="53"/>
      <c r="I274" s="53"/>
      <c r="J274" s="53"/>
      <c r="N274" s="56"/>
    </row>
    <row r="275" spans="3:14" ht="15.75" customHeight="1">
      <c r="C275" s="53"/>
      <c r="D275" s="53"/>
      <c r="E275" s="57"/>
      <c r="F275" s="53"/>
      <c r="G275" s="53"/>
      <c r="H275" s="53"/>
      <c r="I275" s="53"/>
      <c r="J275" s="53"/>
      <c r="N275" s="56"/>
    </row>
    <row r="276" spans="3:14" ht="15.75" customHeight="1">
      <c r="C276" s="53"/>
      <c r="D276" s="53"/>
      <c r="E276" s="57"/>
      <c r="F276" s="53"/>
      <c r="G276" s="53"/>
      <c r="H276" s="53"/>
      <c r="I276" s="53"/>
      <c r="J276" s="53"/>
      <c r="N276" s="56"/>
    </row>
    <row r="277" spans="3:14" ht="15.75" customHeight="1">
      <c r="C277" s="53"/>
      <c r="D277" s="53"/>
      <c r="E277" s="57"/>
      <c r="F277" s="53"/>
      <c r="G277" s="53"/>
      <c r="H277" s="53"/>
      <c r="I277" s="53"/>
      <c r="J277" s="53"/>
      <c r="N277" s="56"/>
    </row>
    <row r="278" spans="3:14" ht="15.75" customHeight="1">
      <c r="C278" s="53"/>
      <c r="D278" s="53"/>
      <c r="E278" s="57"/>
      <c r="F278" s="53"/>
      <c r="G278" s="53"/>
      <c r="H278" s="53"/>
      <c r="I278" s="53"/>
      <c r="J278" s="53"/>
      <c r="N278" s="56"/>
    </row>
    <row r="279" spans="3:14" ht="15.75" customHeight="1">
      <c r="C279" s="53"/>
      <c r="D279" s="53"/>
      <c r="E279" s="57"/>
      <c r="F279" s="53"/>
      <c r="G279" s="53"/>
      <c r="H279" s="53"/>
      <c r="I279" s="53"/>
      <c r="J279" s="53"/>
      <c r="N279" s="56"/>
    </row>
    <row r="280" spans="3:14" ht="15.75" customHeight="1">
      <c r="C280" s="53"/>
      <c r="D280" s="53"/>
      <c r="E280" s="57"/>
      <c r="F280" s="53"/>
      <c r="G280" s="53"/>
      <c r="H280" s="53"/>
      <c r="I280" s="53"/>
      <c r="J280" s="53"/>
      <c r="N280" s="56"/>
    </row>
    <row r="281" spans="3:14" ht="15.75" customHeight="1">
      <c r="C281" s="53"/>
      <c r="D281" s="53"/>
      <c r="E281" s="57"/>
      <c r="F281" s="53"/>
      <c r="G281" s="53"/>
      <c r="H281" s="53"/>
      <c r="I281" s="53"/>
      <c r="J281" s="53"/>
      <c r="N281" s="56"/>
    </row>
    <row r="282" spans="3:14" ht="15.75" customHeight="1">
      <c r="C282" s="53"/>
      <c r="D282" s="53"/>
      <c r="E282" s="57"/>
      <c r="F282" s="53"/>
      <c r="G282" s="53"/>
      <c r="H282" s="53"/>
      <c r="I282" s="53"/>
      <c r="J282" s="53"/>
      <c r="N282" s="56"/>
    </row>
    <row r="283" spans="3:14" ht="15.75" customHeight="1">
      <c r="C283" s="53"/>
      <c r="D283" s="53"/>
      <c r="E283" s="57"/>
      <c r="F283" s="53"/>
      <c r="G283" s="53"/>
      <c r="H283" s="53"/>
      <c r="I283" s="53"/>
      <c r="J283" s="53"/>
      <c r="N283" s="56"/>
    </row>
    <row r="284" spans="3:14" ht="15.75" customHeight="1">
      <c r="C284" s="53"/>
      <c r="D284" s="53"/>
      <c r="E284" s="57"/>
      <c r="F284" s="53"/>
      <c r="G284" s="53"/>
      <c r="H284" s="53"/>
      <c r="I284" s="53"/>
      <c r="J284" s="53"/>
      <c r="N284" s="56"/>
    </row>
    <row r="285" spans="3:14" ht="15.75" customHeight="1">
      <c r="C285" s="53"/>
      <c r="D285" s="53"/>
      <c r="E285" s="57"/>
      <c r="F285" s="53"/>
      <c r="G285" s="53"/>
      <c r="H285" s="53"/>
      <c r="I285" s="53"/>
      <c r="J285" s="53"/>
      <c r="N285" s="56"/>
    </row>
    <row r="286" spans="3:14" ht="15.75" customHeight="1">
      <c r="C286" s="53"/>
      <c r="D286" s="53"/>
      <c r="E286" s="57"/>
      <c r="F286" s="53"/>
      <c r="G286" s="53"/>
      <c r="H286" s="53"/>
      <c r="I286" s="53"/>
      <c r="J286" s="53"/>
      <c r="N286" s="56"/>
    </row>
    <row r="287" spans="3:14" ht="15.75" customHeight="1">
      <c r="C287" s="53"/>
      <c r="D287" s="53"/>
      <c r="E287" s="57"/>
      <c r="F287" s="53"/>
      <c r="G287" s="53"/>
      <c r="H287" s="53"/>
      <c r="I287" s="53"/>
      <c r="J287" s="53"/>
      <c r="N287" s="56"/>
    </row>
    <row r="288" spans="3:14" ht="15.75" customHeight="1">
      <c r="C288" s="53"/>
      <c r="D288" s="53"/>
      <c r="E288" s="57"/>
      <c r="F288" s="53"/>
      <c r="G288" s="53"/>
      <c r="H288" s="53"/>
      <c r="I288" s="53"/>
      <c r="J288" s="53"/>
      <c r="N288" s="56"/>
    </row>
    <row r="289" spans="3:14" ht="15.75" customHeight="1">
      <c r="C289" s="53"/>
      <c r="D289" s="53"/>
      <c r="E289" s="57"/>
      <c r="F289" s="53"/>
      <c r="G289" s="53"/>
      <c r="H289" s="53"/>
      <c r="I289" s="53"/>
      <c r="J289" s="53"/>
      <c r="N289" s="56"/>
    </row>
    <row r="290" spans="3:14" ht="15.75" customHeight="1">
      <c r="C290" s="53"/>
      <c r="D290" s="53"/>
      <c r="E290" s="57"/>
      <c r="F290" s="53"/>
      <c r="G290" s="53"/>
      <c r="H290" s="53"/>
      <c r="I290" s="53"/>
      <c r="J290" s="53"/>
      <c r="N290" s="56"/>
    </row>
    <row r="291" spans="3:14" ht="15.75" customHeight="1">
      <c r="C291" s="53"/>
      <c r="D291" s="53"/>
      <c r="E291" s="57"/>
      <c r="F291" s="53"/>
      <c r="G291" s="53"/>
      <c r="H291" s="53"/>
      <c r="I291" s="53"/>
      <c r="J291" s="53"/>
      <c r="N291" s="56"/>
    </row>
    <row r="292" spans="3:14" ht="15.75" customHeight="1">
      <c r="C292" s="53"/>
      <c r="D292" s="53"/>
      <c r="E292" s="57"/>
      <c r="F292" s="53"/>
      <c r="G292" s="53"/>
      <c r="H292" s="53"/>
      <c r="I292" s="53"/>
      <c r="J292" s="53"/>
      <c r="N292" s="56"/>
    </row>
    <row r="293" spans="3:14" ht="15.75" customHeight="1">
      <c r="C293" s="53"/>
      <c r="D293" s="53"/>
      <c r="E293" s="57"/>
      <c r="F293" s="53"/>
      <c r="G293" s="53"/>
      <c r="H293" s="53"/>
      <c r="I293" s="53"/>
      <c r="J293" s="53"/>
      <c r="N293" s="56"/>
    </row>
    <row r="294" spans="3:14" ht="15.75" customHeight="1">
      <c r="C294" s="53"/>
      <c r="D294" s="53"/>
      <c r="E294" s="57"/>
      <c r="F294" s="53"/>
      <c r="G294" s="53"/>
      <c r="H294" s="53"/>
      <c r="I294" s="53"/>
      <c r="J294" s="53"/>
      <c r="N294" s="56"/>
    </row>
    <row r="295" spans="3:14" ht="15.75" customHeight="1">
      <c r="C295" s="53"/>
      <c r="D295" s="53"/>
      <c r="E295" s="57"/>
      <c r="F295" s="53"/>
      <c r="G295" s="53"/>
      <c r="H295" s="53"/>
      <c r="I295" s="53"/>
      <c r="J295" s="53"/>
      <c r="N295" s="56"/>
    </row>
    <row r="296" spans="3:14" ht="15.75" customHeight="1">
      <c r="C296" s="53"/>
      <c r="D296" s="53"/>
      <c r="E296" s="57"/>
      <c r="F296" s="53"/>
      <c r="G296" s="53"/>
      <c r="H296" s="53"/>
      <c r="I296" s="53"/>
      <c r="J296" s="53"/>
      <c r="N296" s="56"/>
    </row>
    <row r="297" spans="3:14" ht="15.75" customHeight="1">
      <c r="C297" s="53"/>
      <c r="D297" s="53"/>
      <c r="E297" s="57"/>
      <c r="F297" s="53"/>
      <c r="G297" s="53"/>
      <c r="H297" s="53"/>
      <c r="I297" s="53"/>
      <c r="J297" s="53"/>
      <c r="N297" s="56"/>
    </row>
    <row r="298" spans="3:14" ht="15.75" customHeight="1">
      <c r="C298" s="53"/>
      <c r="D298" s="53"/>
      <c r="E298" s="57"/>
      <c r="F298" s="53"/>
      <c r="G298" s="53"/>
      <c r="H298" s="53"/>
      <c r="I298" s="53"/>
      <c r="J298" s="53"/>
      <c r="N298" s="56"/>
    </row>
    <row r="299" spans="3:14" ht="15.75" customHeight="1">
      <c r="C299" s="53"/>
      <c r="D299" s="53"/>
      <c r="E299" s="57"/>
      <c r="F299" s="53"/>
      <c r="G299" s="53"/>
      <c r="H299" s="53"/>
      <c r="I299" s="53"/>
      <c r="J299" s="53"/>
      <c r="N299" s="56"/>
    </row>
    <row r="300" spans="3:14" ht="15.75" customHeight="1">
      <c r="C300" s="53"/>
      <c r="D300" s="53"/>
      <c r="E300" s="57"/>
      <c r="F300" s="53"/>
      <c r="G300" s="53"/>
      <c r="H300" s="53"/>
      <c r="I300" s="53"/>
      <c r="J300" s="53"/>
      <c r="N300" s="56"/>
    </row>
    <row r="301" spans="3:14" ht="15.75" customHeight="1">
      <c r="C301" s="53"/>
      <c r="D301" s="53"/>
      <c r="E301" s="57"/>
      <c r="F301" s="53"/>
      <c r="G301" s="53"/>
      <c r="H301" s="53"/>
      <c r="I301" s="53"/>
      <c r="J301" s="53"/>
      <c r="N301" s="56"/>
    </row>
    <row r="302" spans="3:14" ht="15.75" customHeight="1">
      <c r="C302" s="53"/>
      <c r="D302" s="53"/>
      <c r="E302" s="57"/>
      <c r="F302" s="53"/>
      <c r="G302" s="53"/>
      <c r="H302" s="53"/>
      <c r="I302" s="53"/>
      <c r="J302" s="53"/>
      <c r="N302" s="56"/>
    </row>
    <row r="303" spans="3:14" ht="15.75" customHeight="1">
      <c r="C303" s="53"/>
      <c r="D303" s="53"/>
      <c r="E303" s="57"/>
      <c r="F303" s="53"/>
      <c r="G303" s="53"/>
      <c r="H303" s="53"/>
      <c r="I303" s="53"/>
      <c r="J303" s="53"/>
      <c r="N303" s="56"/>
    </row>
    <row r="304" spans="3:14" ht="15.75" customHeight="1">
      <c r="C304" s="53"/>
      <c r="D304" s="53"/>
      <c r="E304" s="57"/>
      <c r="F304" s="53"/>
      <c r="G304" s="53"/>
      <c r="H304" s="53"/>
      <c r="I304" s="53"/>
      <c r="J304" s="53"/>
      <c r="N304" s="56"/>
    </row>
    <row r="305" spans="3:14" ht="15.75" customHeight="1">
      <c r="C305" s="53"/>
      <c r="D305" s="53"/>
      <c r="E305" s="57"/>
      <c r="F305" s="53"/>
      <c r="G305" s="53"/>
      <c r="H305" s="53"/>
      <c r="I305" s="53"/>
      <c r="J305" s="53"/>
      <c r="N305" s="56"/>
    </row>
    <row r="306" spans="3:14" ht="15.75" customHeight="1">
      <c r="C306" s="53"/>
      <c r="D306" s="53"/>
      <c r="E306" s="57"/>
      <c r="F306" s="53"/>
      <c r="G306" s="53"/>
      <c r="H306" s="53"/>
      <c r="I306" s="53"/>
      <c r="J306" s="53"/>
      <c r="N306" s="56"/>
    </row>
    <row r="307" spans="3:14" ht="15.75" customHeight="1">
      <c r="C307" s="53"/>
      <c r="D307" s="53"/>
      <c r="E307" s="57"/>
      <c r="F307" s="53"/>
      <c r="G307" s="53"/>
      <c r="H307" s="53"/>
      <c r="I307" s="53"/>
      <c r="J307" s="53"/>
      <c r="N307" s="56"/>
    </row>
    <row r="308" spans="3:14" ht="15.75" customHeight="1">
      <c r="C308" s="53"/>
      <c r="D308" s="53"/>
      <c r="E308" s="57"/>
      <c r="F308" s="53"/>
      <c r="G308" s="53"/>
      <c r="H308" s="53"/>
      <c r="I308" s="53"/>
      <c r="J308" s="53"/>
      <c r="N308" s="56"/>
    </row>
    <row r="309" spans="3:14" ht="15.75" customHeight="1">
      <c r="C309" s="53"/>
      <c r="D309" s="53"/>
      <c r="E309" s="57"/>
      <c r="F309" s="53"/>
      <c r="G309" s="53"/>
      <c r="H309" s="53"/>
      <c r="I309" s="53"/>
      <c r="J309" s="53"/>
      <c r="N309" s="56"/>
    </row>
    <row r="310" spans="3:14" ht="15.75" customHeight="1">
      <c r="C310" s="53"/>
      <c r="D310" s="53"/>
      <c r="E310" s="57"/>
      <c r="F310" s="53"/>
      <c r="G310" s="53"/>
      <c r="H310" s="53"/>
      <c r="I310" s="53"/>
      <c r="J310" s="53"/>
      <c r="N310" s="56"/>
    </row>
    <row r="311" spans="3:14" ht="15.75" customHeight="1">
      <c r="C311" s="53"/>
      <c r="D311" s="53"/>
      <c r="E311" s="57"/>
      <c r="F311" s="53"/>
      <c r="G311" s="53"/>
      <c r="H311" s="53"/>
      <c r="I311" s="53"/>
      <c r="J311" s="53"/>
      <c r="N311" s="56"/>
    </row>
    <row r="312" spans="3:14" ht="15.75" customHeight="1">
      <c r="C312" s="53"/>
      <c r="D312" s="53"/>
      <c r="E312" s="57"/>
      <c r="F312" s="53"/>
      <c r="G312" s="53"/>
      <c r="H312" s="53"/>
      <c r="I312" s="53"/>
      <c r="J312" s="53"/>
      <c r="N312" s="56"/>
    </row>
    <row r="313" spans="3:14" ht="15.75" customHeight="1">
      <c r="C313" s="53"/>
      <c r="D313" s="53"/>
      <c r="E313" s="57"/>
      <c r="F313" s="53"/>
      <c r="G313" s="53"/>
      <c r="H313" s="53"/>
      <c r="I313" s="53"/>
      <c r="J313" s="53"/>
      <c r="N313" s="56"/>
    </row>
    <row r="314" spans="3:14" ht="15.75" customHeight="1">
      <c r="C314" s="53"/>
      <c r="D314" s="53"/>
      <c r="E314" s="57"/>
      <c r="F314" s="53"/>
      <c r="G314" s="53"/>
      <c r="H314" s="53"/>
      <c r="I314" s="53"/>
      <c r="J314" s="53"/>
      <c r="N314" s="56"/>
    </row>
    <row r="315" spans="3:14" ht="15.75" customHeight="1">
      <c r="C315" s="53"/>
      <c r="D315" s="53"/>
      <c r="E315" s="57"/>
      <c r="F315" s="53"/>
      <c r="G315" s="53"/>
      <c r="H315" s="53"/>
      <c r="I315" s="53"/>
      <c r="J315" s="53"/>
      <c r="N315" s="56"/>
    </row>
    <row r="316" spans="3:14" ht="15.75" customHeight="1">
      <c r="C316" s="53"/>
      <c r="D316" s="53"/>
      <c r="E316" s="57"/>
      <c r="F316" s="53"/>
      <c r="G316" s="53"/>
      <c r="H316" s="53"/>
      <c r="I316" s="53"/>
      <c r="J316" s="53"/>
      <c r="N316" s="56"/>
    </row>
    <row r="317" spans="3:14" ht="15.75" customHeight="1">
      <c r="C317" s="53"/>
      <c r="D317" s="53"/>
      <c r="E317" s="57"/>
      <c r="F317" s="53"/>
      <c r="G317" s="53"/>
      <c r="H317" s="53"/>
      <c r="I317" s="53"/>
      <c r="J317" s="53"/>
      <c r="N317" s="56"/>
    </row>
    <row r="318" spans="3:14" ht="15.75" customHeight="1">
      <c r="C318" s="53"/>
      <c r="D318" s="53"/>
      <c r="E318" s="57"/>
      <c r="F318" s="53"/>
      <c r="G318" s="53"/>
      <c r="H318" s="53"/>
      <c r="I318" s="53"/>
      <c r="J318" s="53"/>
      <c r="N318" s="56"/>
    </row>
    <row r="319" spans="3:14" ht="15.75" customHeight="1">
      <c r="C319" s="53"/>
      <c r="D319" s="53"/>
      <c r="E319" s="57"/>
      <c r="F319" s="53"/>
      <c r="G319" s="53"/>
      <c r="H319" s="53"/>
      <c r="I319" s="53"/>
      <c r="J319" s="53"/>
      <c r="N319" s="56"/>
    </row>
    <row r="320" spans="3:14" ht="15.75" customHeight="1">
      <c r="C320" s="53"/>
      <c r="D320" s="53"/>
      <c r="E320" s="57"/>
      <c r="F320" s="53"/>
      <c r="G320" s="53"/>
      <c r="H320" s="53"/>
      <c r="I320" s="53"/>
      <c r="J320" s="53"/>
      <c r="N320" s="56"/>
    </row>
    <row r="321" spans="3:14" ht="15.75" customHeight="1">
      <c r="C321" s="53"/>
      <c r="D321" s="53"/>
      <c r="E321" s="57"/>
      <c r="F321" s="53"/>
      <c r="G321" s="53"/>
      <c r="H321" s="53"/>
      <c r="I321" s="53"/>
      <c r="J321" s="53"/>
      <c r="N321" s="56"/>
    </row>
    <row r="322" spans="3:14" ht="15.75" customHeight="1">
      <c r="C322" s="53"/>
      <c r="D322" s="53"/>
      <c r="E322" s="57"/>
      <c r="F322" s="53"/>
      <c r="G322" s="53"/>
      <c r="H322" s="53"/>
      <c r="I322" s="53"/>
      <c r="J322" s="53"/>
      <c r="N322" s="56"/>
    </row>
    <row r="323" spans="3:14" ht="15.75" customHeight="1">
      <c r="C323" s="53"/>
      <c r="D323" s="53"/>
      <c r="E323" s="57"/>
      <c r="F323" s="53"/>
      <c r="G323" s="53"/>
      <c r="H323" s="53"/>
      <c r="I323" s="53"/>
      <c r="J323" s="53"/>
      <c r="N323" s="56"/>
    </row>
    <row r="324" spans="3:14" ht="15.75" customHeight="1">
      <c r="C324" s="53"/>
      <c r="D324" s="53"/>
      <c r="E324" s="57"/>
      <c r="F324" s="53"/>
      <c r="G324" s="53"/>
      <c r="H324" s="53"/>
      <c r="I324" s="53"/>
      <c r="J324" s="53"/>
      <c r="N324" s="56"/>
    </row>
    <row r="325" spans="3:14" ht="15.75" customHeight="1">
      <c r="C325" s="53"/>
      <c r="D325" s="53"/>
      <c r="E325" s="57"/>
      <c r="F325" s="53"/>
      <c r="G325" s="53"/>
      <c r="H325" s="53"/>
      <c r="I325" s="53"/>
      <c r="J325" s="53"/>
      <c r="N325" s="56"/>
    </row>
    <row r="326" spans="3:14" ht="15.75" customHeight="1">
      <c r="C326" s="53"/>
      <c r="D326" s="53"/>
      <c r="E326" s="57"/>
      <c r="F326" s="53"/>
      <c r="G326" s="53"/>
      <c r="H326" s="53"/>
      <c r="I326" s="53"/>
      <c r="J326" s="53"/>
      <c r="N326" s="56"/>
    </row>
    <row r="327" spans="3:14" ht="15.75" customHeight="1">
      <c r="C327" s="53"/>
      <c r="D327" s="53"/>
      <c r="E327" s="57"/>
      <c r="F327" s="53"/>
      <c r="G327" s="53"/>
      <c r="H327" s="53"/>
      <c r="I327" s="53"/>
      <c r="J327" s="53"/>
      <c r="N327" s="56"/>
    </row>
    <row r="328" spans="3:14" ht="15.75" customHeight="1">
      <c r="C328" s="53"/>
      <c r="D328" s="53"/>
      <c r="E328" s="57"/>
      <c r="F328" s="53"/>
      <c r="G328" s="53"/>
      <c r="H328" s="53"/>
      <c r="I328" s="53"/>
      <c r="J328" s="53"/>
      <c r="N328" s="56"/>
    </row>
    <row r="329" spans="3:14" ht="15.75" customHeight="1">
      <c r="C329" s="53"/>
      <c r="D329" s="53"/>
      <c r="E329" s="57"/>
      <c r="F329" s="53"/>
      <c r="G329" s="53"/>
      <c r="H329" s="53"/>
      <c r="I329" s="53"/>
      <c r="J329" s="53"/>
      <c r="N329" s="56"/>
    </row>
    <row r="330" spans="3:14" ht="15.75" customHeight="1">
      <c r="C330" s="53"/>
      <c r="D330" s="53"/>
      <c r="E330" s="57"/>
      <c r="F330" s="53"/>
      <c r="G330" s="53"/>
      <c r="H330" s="53"/>
      <c r="I330" s="53"/>
      <c r="J330" s="53"/>
      <c r="N330" s="56"/>
    </row>
    <row r="331" spans="3:14" ht="15.75" customHeight="1">
      <c r="C331" s="53"/>
      <c r="D331" s="53"/>
      <c r="E331" s="57"/>
      <c r="F331" s="53"/>
      <c r="G331" s="53"/>
      <c r="H331" s="53"/>
      <c r="I331" s="53"/>
      <c r="J331" s="53"/>
      <c r="N331" s="56"/>
    </row>
    <row r="332" spans="3:14" ht="15.75" customHeight="1">
      <c r="C332" s="53"/>
      <c r="D332" s="53"/>
      <c r="E332" s="57"/>
      <c r="F332" s="53"/>
      <c r="G332" s="53"/>
      <c r="H332" s="53"/>
      <c r="I332" s="53"/>
      <c r="J332" s="53"/>
      <c r="N332" s="56"/>
    </row>
    <row r="333" spans="3:14" ht="15.75" customHeight="1">
      <c r="C333" s="53"/>
      <c r="D333" s="53"/>
      <c r="E333" s="57"/>
      <c r="F333" s="53"/>
      <c r="G333" s="53"/>
      <c r="H333" s="53"/>
      <c r="I333" s="53"/>
      <c r="J333" s="53"/>
      <c r="N333" s="56"/>
    </row>
    <row r="334" spans="3:14" ht="15.75" customHeight="1">
      <c r="C334" s="53"/>
      <c r="D334" s="53"/>
      <c r="E334" s="57"/>
      <c r="F334" s="53"/>
      <c r="G334" s="53"/>
      <c r="H334" s="53"/>
      <c r="I334" s="53"/>
      <c r="J334" s="53"/>
      <c r="N334" s="56"/>
    </row>
    <row r="335" spans="3:14" ht="15.75" customHeight="1">
      <c r="C335" s="53"/>
      <c r="D335" s="53"/>
      <c r="E335" s="57"/>
      <c r="F335" s="53"/>
      <c r="G335" s="53"/>
      <c r="H335" s="53"/>
      <c r="I335" s="53"/>
      <c r="J335" s="53"/>
      <c r="N335" s="56"/>
    </row>
    <row r="336" spans="3:14" ht="15.75" customHeight="1">
      <c r="C336" s="53"/>
      <c r="D336" s="53"/>
      <c r="E336" s="57"/>
      <c r="F336" s="53"/>
      <c r="G336" s="53"/>
      <c r="H336" s="53"/>
      <c r="I336" s="53"/>
      <c r="J336" s="53"/>
      <c r="N336" s="56"/>
    </row>
    <row r="337" spans="3:14" ht="15.75" customHeight="1">
      <c r="C337" s="53"/>
      <c r="D337" s="53"/>
      <c r="E337" s="57"/>
      <c r="F337" s="53"/>
      <c r="G337" s="53"/>
      <c r="H337" s="53"/>
      <c r="I337" s="53"/>
      <c r="J337" s="53"/>
      <c r="N337" s="56"/>
    </row>
    <row r="338" spans="3:14" ht="15.75" customHeight="1">
      <c r="C338" s="53"/>
      <c r="D338" s="53"/>
      <c r="E338" s="57"/>
      <c r="F338" s="53"/>
      <c r="G338" s="53"/>
      <c r="H338" s="53"/>
      <c r="I338" s="53"/>
      <c r="J338" s="53"/>
      <c r="N338" s="56"/>
    </row>
    <row r="339" spans="3:14" ht="15.75" customHeight="1">
      <c r="C339" s="53"/>
      <c r="D339" s="53"/>
      <c r="E339" s="57"/>
      <c r="F339" s="53"/>
      <c r="G339" s="53"/>
      <c r="H339" s="53"/>
      <c r="I339" s="53"/>
      <c r="J339" s="53"/>
      <c r="N339" s="56"/>
    </row>
    <row r="340" spans="3:14" ht="15.75" customHeight="1">
      <c r="C340" s="53"/>
      <c r="D340" s="53"/>
      <c r="E340" s="57"/>
      <c r="F340" s="53"/>
      <c r="G340" s="53"/>
      <c r="H340" s="53"/>
      <c r="I340" s="53"/>
      <c r="J340" s="53"/>
      <c r="N340" s="56"/>
    </row>
    <row r="341" spans="3:14" ht="15.75" customHeight="1">
      <c r="C341" s="53"/>
      <c r="D341" s="53"/>
      <c r="E341" s="57"/>
      <c r="F341" s="53"/>
      <c r="G341" s="53"/>
      <c r="H341" s="53"/>
      <c r="I341" s="53"/>
      <c r="J341" s="53"/>
      <c r="N341" s="56"/>
    </row>
    <row r="342" spans="3:14" ht="15.75" customHeight="1">
      <c r="C342" s="53"/>
      <c r="D342" s="53"/>
      <c r="E342" s="57"/>
      <c r="F342" s="53"/>
      <c r="G342" s="53"/>
      <c r="H342" s="53"/>
      <c r="I342" s="53"/>
      <c r="J342" s="53"/>
      <c r="N342" s="56"/>
    </row>
    <row r="343" spans="3:14" ht="15.75" customHeight="1">
      <c r="C343" s="53"/>
      <c r="D343" s="53"/>
      <c r="E343" s="57"/>
      <c r="F343" s="53"/>
      <c r="G343" s="53"/>
      <c r="H343" s="53"/>
      <c r="I343" s="53"/>
      <c r="J343" s="53"/>
      <c r="N343" s="56"/>
    </row>
    <row r="344" spans="3:14" ht="15.75" customHeight="1">
      <c r="C344" s="53"/>
      <c r="D344" s="53"/>
      <c r="E344" s="57"/>
      <c r="F344" s="53"/>
      <c r="G344" s="53"/>
      <c r="H344" s="53"/>
      <c r="I344" s="53"/>
      <c r="J344" s="53"/>
      <c r="N344" s="56"/>
    </row>
    <row r="345" spans="3:14" ht="15.75" customHeight="1">
      <c r="C345" s="53"/>
      <c r="D345" s="53"/>
      <c r="E345" s="57"/>
      <c r="F345" s="53"/>
      <c r="G345" s="53"/>
      <c r="H345" s="53"/>
      <c r="I345" s="53"/>
      <c r="J345" s="53"/>
      <c r="N345" s="56"/>
    </row>
    <row r="346" spans="3:14" ht="15.75" customHeight="1">
      <c r="C346" s="53"/>
      <c r="D346" s="53"/>
      <c r="E346" s="57"/>
      <c r="F346" s="53"/>
      <c r="G346" s="53"/>
      <c r="H346" s="53"/>
      <c r="I346" s="53"/>
      <c r="J346" s="53"/>
      <c r="N346" s="56"/>
    </row>
    <row r="347" spans="3:14" ht="15.75" customHeight="1">
      <c r="C347" s="53"/>
      <c r="D347" s="53"/>
      <c r="E347" s="57"/>
      <c r="F347" s="53"/>
      <c r="G347" s="53"/>
      <c r="H347" s="53"/>
      <c r="I347" s="53"/>
      <c r="J347" s="53"/>
      <c r="N347" s="56"/>
    </row>
    <row r="348" spans="3:14" ht="15.75" customHeight="1">
      <c r="C348" s="53"/>
      <c r="D348" s="53"/>
      <c r="E348" s="57"/>
      <c r="F348" s="53"/>
      <c r="G348" s="53"/>
      <c r="H348" s="53"/>
      <c r="I348" s="53"/>
      <c r="J348" s="53"/>
      <c r="N348" s="56"/>
    </row>
    <row r="349" spans="3:14" ht="15.75" customHeight="1">
      <c r="C349" s="53"/>
      <c r="D349" s="53"/>
      <c r="E349" s="57"/>
      <c r="F349" s="53"/>
      <c r="G349" s="53"/>
      <c r="H349" s="53"/>
      <c r="I349" s="53"/>
      <c r="J349" s="53"/>
      <c r="N349" s="56"/>
    </row>
    <row r="350" spans="3:14" ht="15.75" customHeight="1">
      <c r="C350" s="53"/>
      <c r="D350" s="53"/>
      <c r="E350" s="57"/>
      <c r="F350" s="53"/>
      <c r="G350" s="53"/>
      <c r="H350" s="53"/>
      <c r="I350" s="53"/>
      <c r="J350" s="53"/>
      <c r="N350" s="56"/>
    </row>
    <row r="351" spans="3:14" ht="15.75" customHeight="1">
      <c r="C351" s="53"/>
      <c r="D351" s="53"/>
      <c r="E351" s="57"/>
      <c r="F351" s="53"/>
      <c r="G351" s="53"/>
      <c r="H351" s="53"/>
      <c r="I351" s="53"/>
      <c r="J351" s="53"/>
      <c r="N351" s="56"/>
    </row>
    <row r="352" spans="3:14" ht="15.75" customHeight="1">
      <c r="C352" s="53"/>
      <c r="D352" s="53"/>
      <c r="E352" s="57"/>
      <c r="F352" s="53"/>
      <c r="G352" s="53"/>
      <c r="H352" s="53"/>
      <c r="I352" s="53"/>
      <c r="J352" s="53"/>
      <c r="N352" s="56"/>
    </row>
    <row r="353" spans="3:14" ht="15.75" customHeight="1">
      <c r="C353" s="53"/>
      <c r="D353" s="53"/>
      <c r="E353" s="57"/>
      <c r="F353" s="53"/>
      <c r="G353" s="53"/>
      <c r="H353" s="53"/>
      <c r="I353" s="53"/>
      <c r="J353" s="53"/>
      <c r="N353" s="56"/>
    </row>
    <row r="354" spans="3:14" ht="15.75" customHeight="1">
      <c r="C354" s="53"/>
      <c r="D354" s="53"/>
      <c r="E354" s="57"/>
      <c r="F354" s="53"/>
      <c r="G354" s="53"/>
      <c r="H354" s="53"/>
      <c r="I354" s="53"/>
      <c r="J354" s="53"/>
      <c r="N354" s="56"/>
    </row>
    <row r="355" spans="3:14" ht="15.75" customHeight="1">
      <c r="C355" s="53"/>
      <c r="D355" s="53"/>
      <c r="E355" s="57"/>
      <c r="F355" s="53"/>
      <c r="G355" s="53"/>
      <c r="H355" s="53"/>
      <c r="I355" s="53"/>
      <c r="J355" s="53"/>
      <c r="N355" s="56"/>
    </row>
    <row r="356" spans="3:14" ht="15.75" customHeight="1">
      <c r="C356" s="53"/>
      <c r="D356" s="53"/>
      <c r="E356" s="57"/>
      <c r="F356" s="53"/>
      <c r="G356" s="53"/>
      <c r="H356" s="53"/>
      <c r="I356" s="53"/>
      <c r="J356" s="53"/>
      <c r="N356" s="56"/>
    </row>
    <row r="357" spans="3:14" ht="15.75" customHeight="1">
      <c r="C357" s="53"/>
      <c r="D357" s="53"/>
      <c r="E357" s="57"/>
      <c r="F357" s="53"/>
      <c r="G357" s="53"/>
      <c r="H357" s="53"/>
      <c r="I357" s="53"/>
      <c r="J357" s="53"/>
      <c r="N357" s="56"/>
    </row>
    <row r="358" spans="3:14" ht="15.75" customHeight="1">
      <c r="C358" s="53"/>
      <c r="D358" s="53"/>
      <c r="E358" s="57"/>
      <c r="F358" s="53"/>
      <c r="G358" s="53"/>
      <c r="H358" s="53"/>
      <c r="I358" s="53"/>
      <c r="J358" s="53"/>
      <c r="N358" s="56"/>
    </row>
    <row r="359" spans="3:14" ht="15.75" customHeight="1">
      <c r="C359" s="53"/>
      <c r="D359" s="53"/>
      <c r="E359" s="57"/>
      <c r="F359" s="53"/>
      <c r="G359" s="53"/>
      <c r="H359" s="53"/>
      <c r="I359" s="53"/>
      <c r="J359" s="53"/>
      <c r="N359" s="56"/>
    </row>
    <row r="360" spans="3:14" ht="15.75" customHeight="1">
      <c r="C360" s="53"/>
      <c r="D360" s="53"/>
      <c r="E360" s="57"/>
      <c r="F360" s="53"/>
      <c r="G360" s="53"/>
      <c r="H360" s="53"/>
      <c r="I360" s="53"/>
      <c r="J360" s="53"/>
      <c r="N360" s="56"/>
    </row>
    <row r="361" spans="3:14" ht="15.75" customHeight="1">
      <c r="C361" s="53"/>
      <c r="D361" s="53"/>
      <c r="E361" s="57"/>
      <c r="F361" s="53"/>
      <c r="G361" s="53"/>
      <c r="H361" s="53"/>
      <c r="I361" s="53"/>
      <c r="J361" s="53"/>
      <c r="N361" s="56"/>
    </row>
    <row r="362" spans="3:14" ht="15.75" customHeight="1">
      <c r="C362" s="53"/>
      <c r="D362" s="53"/>
      <c r="E362" s="57"/>
      <c r="F362" s="53"/>
      <c r="G362" s="53"/>
      <c r="H362" s="53"/>
      <c r="I362" s="53"/>
      <c r="J362" s="53"/>
      <c r="N362" s="56"/>
    </row>
    <row r="363" spans="3:14" ht="15.75" customHeight="1">
      <c r="C363" s="53"/>
      <c r="D363" s="53"/>
      <c r="E363" s="57"/>
      <c r="F363" s="53"/>
      <c r="G363" s="53"/>
      <c r="H363" s="53"/>
      <c r="I363" s="53"/>
      <c r="J363" s="53"/>
      <c r="N363" s="56"/>
    </row>
    <row r="364" spans="3:14" ht="15.75" customHeight="1">
      <c r="C364" s="53"/>
      <c r="D364" s="53"/>
      <c r="E364" s="57"/>
      <c r="F364" s="53"/>
      <c r="G364" s="53"/>
      <c r="H364" s="53"/>
      <c r="I364" s="53"/>
      <c r="J364" s="53"/>
      <c r="N364" s="56"/>
    </row>
    <row r="365" spans="3:14" ht="15.75" customHeight="1">
      <c r="C365" s="53"/>
      <c r="D365" s="53"/>
      <c r="E365" s="57"/>
      <c r="F365" s="53"/>
      <c r="G365" s="53"/>
      <c r="H365" s="53"/>
      <c r="I365" s="53"/>
      <c r="J365" s="53"/>
      <c r="N365" s="56"/>
    </row>
    <row r="366" spans="3:14" ht="15.75" customHeight="1">
      <c r="C366" s="53"/>
      <c r="D366" s="53"/>
      <c r="E366" s="57"/>
      <c r="F366" s="53"/>
      <c r="G366" s="53"/>
      <c r="H366" s="53"/>
      <c r="I366" s="53"/>
      <c r="J366" s="53"/>
      <c r="N366" s="56"/>
    </row>
    <row r="367" spans="3:14" ht="15.75" customHeight="1">
      <c r="C367" s="53"/>
      <c r="D367" s="53"/>
      <c r="E367" s="57"/>
      <c r="F367" s="53"/>
      <c r="G367" s="53"/>
      <c r="H367" s="53"/>
      <c r="I367" s="53"/>
      <c r="J367" s="53"/>
      <c r="N367" s="56"/>
    </row>
    <row r="368" spans="3:14" ht="15.75" customHeight="1">
      <c r="C368" s="53"/>
      <c r="D368" s="53"/>
      <c r="E368" s="57"/>
      <c r="F368" s="53"/>
      <c r="G368" s="53"/>
      <c r="H368" s="53"/>
      <c r="I368" s="53"/>
      <c r="J368" s="53"/>
      <c r="N368" s="56"/>
    </row>
    <row r="369" spans="3:14" ht="15.75" customHeight="1">
      <c r="C369" s="53"/>
      <c r="D369" s="53"/>
      <c r="E369" s="57"/>
      <c r="F369" s="53"/>
      <c r="G369" s="53"/>
      <c r="H369" s="53"/>
      <c r="I369" s="53"/>
      <c r="J369" s="53"/>
      <c r="N369" s="56"/>
    </row>
    <row r="370" spans="3:14" ht="15.75" customHeight="1">
      <c r="C370" s="53"/>
      <c r="D370" s="53"/>
      <c r="E370" s="57"/>
      <c r="F370" s="53"/>
      <c r="G370" s="53"/>
      <c r="H370" s="53"/>
      <c r="I370" s="53"/>
      <c r="J370" s="53"/>
      <c r="N370" s="56"/>
    </row>
    <row r="371" spans="3:14" ht="15.75" customHeight="1">
      <c r="C371" s="53"/>
      <c r="D371" s="53"/>
      <c r="E371" s="57"/>
      <c r="F371" s="53"/>
      <c r="G371" s="53"/>
      <c r="H371" s="53"/>
      <c r="I371" s="53"/>
      <c r="J371" s="53"/>
      <c r="N371" s="56"/>
    </row>
    <row r="372" spans="3:14" ht="15.75" customHeight="1">
      <c r="C372" s="53"/>
      <c r="D372" s="53"/>
      <c r="E372" s="57"/>
      <c r="F372" s="53"/>
      <c r="G372" s="53"/>
      <c r="H372" s="53"/>
      <c r="I372" s="53"/>
      <c r="J372" s="53"/>
      <c r="N372" s="56"/>
    </row>
    <row r="373" spans="3:14" ht="15.75" customHeight="1">
      <c r="C373" s="53"/>
      <c r="D373" s="53"/>
      <c r="E373" s="57"/>
      <c r="F373" s="53"/>
      <c r="G373" s="53"/>
      <c r="H373" s="53"/>
      <c r="I373" s="53"/>
      <c r="J373" s="53"/>
      <c r="N373" s="56"/>
    </row>
    <row r="374" spans="3:14" ht="15.75" customHeight="1">
      <c r="C374" s="53"/>
      <c r="D374" s="53"/>
      <c r="E374" s="57"/>
      <c r="F374" s="53"/>
      <c r="G374" s="53"/>
      <c r="H374" s="53"/>
      <c r="I374" s="53"/>
      <c r="J374" s="53"/>
      <c r="N374" s="56"/>
    </row>
    <row r="375" spans="3:14" ht="15.75" customHeight="1">
      <c r="C375" s="53"/>
      <c r="D375" s="53"/>
      <c r="E375" s="57"/>
      <c r="F375" s="53"/>
      <c r="G375" s="53"/>
      <c r="H375" s="53"/>
      <c r="I375" s="53"/>
      <c r="J375" s="53"/>
      <c r="N375" s="56"/>
    </row>
    <row r="376" spans="3:14" ht="15.75" customHeight="1">
      <c r="C376" s="53"/>
      <c r="D376" s="53"/>
      <c r="E376" s="57"/>
      <c r="F376" s="53"/>
      <c r="G376" s="53"/>
      <c r="H376" s="53"/>
      <c r="I376" s="53"/>
      <c r="J376" s="53"/>
      <c r="N376" s="56"/>
    </row>
    <row r="377" spans="3:14" ht="15.75" customHeight="1">
      <c r="C377" s="53"/>
      <c r="D377" s="53"/>
      <c r="E377" s="57"/>
      <c r="F377" s="53"/>
      <c r="G377" s="53"/>
      <c r="H377" s="53"/>
      <c r="I377" s="53"/>
      <c r="J377" s="53"/>
      <c r="N377" s="56"/>
    </row>
    <row r="378" spans="3:14" ht="15.75" customHeight="1">
      <c r="C378" s="53"/>
      <c r="D378" s="53"/>
      <c r="E378" s="57"/>
      <c r="F378" s="53"/>
      <c r="G378" s="53"/>
      <c r="H378" s="53"/>
      <c r="I378" s="53"/>
      <c r="J378" s="53"/>
      <c r="N378" s="56"/>
    </row>
    <row r="379" spans="3:14" ht="15.75" customHeight="1">
      <c r="C379" s="53"/>
      <c r="D379" s="53"/>
      <c r="E379" s="57"/>
      <c r="F379" s="53"/>
      <c r="G379" s="53"/>
      <c r="H379" s="53"/>
      <c r="I379" s="53"/>
      <c r="J379" s="53"/>
      <c r="N379" s="56"/>
    </row>
    <row r="380" spans="3:14" ht="15.75" customHeight="1">
      <c r="C380" s="53"/>
      <c r="D380" s="53"/>
      <c r="E380" s="57"/>
      <c r="F380" s="53"/>
      <c r="G380" s="53"/>
      <c r="H380" s="53"/>
      <c r="I380" s="53"/>
      <c r="J380" s="53"/>
      <c r="N380" s="56"/>
    </row>
    <row r="381" spans="3:14" ht="15.75" customHeight="1">
      <c r="C381" s="53"/>
      <c r="D381" s="53"/>
      <c r="E381" s="57"/>
      <c r="F381" s="53"/>
      <c r="G381" s="53"/>
      <c r="H381" s="53"/>
      <c r="I381" s="53"/>
      <c r="J381" s="53"/>
      <c r="N381" s="56"/>
    </row>
    <row r="382" spans="3:14" ht="15.75" customHeight="1">
      <c r="C382" s="53"/>
      <c r="D382" s="53"/>
      <c r="E382" s="57"/>
      <c r="F382" s="53"/>
      <c r="G382" s="53"/>
      <c r="H382" s="53"/>
      <c r="I382" s="53"/>
      <c r="J382" s="53"/>
      <c r="N382" s="56"/>
    </row>
    <row r="383" spans="3:14" ht="15.75" customHeight="1">
      <c r="C383" s="53"/>
      <c r="D383" s="53"/>
      <c r="E383" s="57"/>
      <c r="F383" s="53"/>
      <c r="G383" s="53"/>
      <c r="H383" s="53"/>
      <c r="I383" s="53"/>
      <c r="J383" s="53"/>
      <c r="N383" s="56"/>
    </row>
    <row r="384" spans="3:14" ht="15.75" customHeight="1">
      <c r="C384" s="53"/>
      <c r="D384" s="53"/>
      <c r="E384" s="57"/>
      <c r="F384" s="53"/>
      <c r="G384" s="53"/>
      <c r="H384" s="53"/>
      <c r="I384" s="53"/>
      <c r="J384" s="53"/>
      <c r="N384" s="56"/>
    </row>
    <row r="385" spans="3:14" ht="15.75" customHeight="1">
      <c r="C385" s="53"/>
      <c r="D385" s="53"/>
      <c r="E385" s="57"/>
      <c r="F385" s="53"/>
      <c r="G385" s="53"/>
      <c r="H385" s="53"/>
      <c r="I385" s="53"/>
      <c r="J385" s="53"/>
      <c r="N385" s="56"/>
    </row>
    <row r="386" spans="3:14" ht="15.75" customHeight="1">
      <c r="C386" s="53"/>
      <c r="D386" s="53"/>
      <c r="E386" s="57"/>
      <c r="F386" s="53"/>
      <c r="G386" s="53"/>
      <c r="H386" s="53"/>
      <c r="I386" s="53"/>
      <c r="J386" s="53"/>
      <c r="N386" s="56"/>
    </row>
    <row r="387" spans="3:14" ht="15.75" customHeight="1">
      <c r="C387" s="53"/>
      <c r="D387" s="53"/>
      <c r="E387" s="57"/>
      <c r="F387" s="53"/>
      <c r="G387" s="53"/>
      <c r="H387" s="53"/>
      <c r="I387" s="53"/>
      <c r="J387" s="53"/>
      <c r="N387" s="56"/>
    </row>
    <row r="388" spans="3:14" ht="15.75" customHeight="1">
      <c r="C388" s="53"/>
      <c r="D388" s="53"/>
      <c r="E388" s="57"/>
      <c r="F388" s="53"/>
      <c r="G388" s="53"/>
      <c r="H388" s="53"/>
      <c r="I388" s="53"/>
      <c r="J388" s="53"/>
      <c r="N388" s="56"/>
    </row>
    <row r="389" spans="3:14" ht="15.75" customHeight="1">
      <c r="C389" s="53"/>
      <c r="D389" s="53"/>
      <c r="E389" s="57"/>
      <c r="F389" s="53"/>
      <c r="G389" s="53"/>
      <c r="H389" s="53"/>
      <c r="I389" s="53"/>
      <c r="J389" s="53"/>
      <c r="N389" s="56"/>
    </row>
    <row r="390" spans="3:14" ht="15.75" customHeight="1">
      <c r="C390" s="53"/>
      <c r="D390" s="53"/>
      <c r="E390" s="57"/>
      <c r="F390" s="53"/>
      <c r="G390" s="53"/>
      <c r="H390" s="53"/>
      <c r="I390" s="53"/>
      <c r="J390" s="53"/>
      <c r="N390" s="56"/>
    </row>
    <row r="391" spans="3:14" ht="15.75" customHeight="1">
      <c r="C391" s="53"/>
      <c r="D391" s="53"/>
      <c r="E391" s="57"/>
      <c r="F391" s="53"/>
      <c r="G391" s="53"/>
      <c r="H391" s="53"/>
      <c r="I391" s="53"/>
      <c r="J391" s="53"/>
      <c r="N391" s="56"/>
    </row>
    <row r="392" spans="3:14" ht="15.75" customHeight="1">
      <c r="C392" s="53"/>
      <c r="D392" s="53"/>
      <c r="E392" s="57"/>
      <c r="F392" s="53"/>
      <c r="G392" s="53"/>
      <c r="H392" s="53"/>
      <c r="I392" s="53"/>
      <c r="J392" s="53"/>
      <c r="N392" s="56"/>
    </row>
    <row r="393" spans="3:14" ht="15.75" customHeight="1">
      <c r="C393" s="53"/>
      <c r="D393" s="53"/>
      <c r="E393" s="57"/>
      <c r="F393" s="53"/>
      <c r="G393" s="53"/>
      <c r="H393" s="53"/>
      <c r="I393" s="53"/>
      <c r="J393" s="53"/>
      <c r="N393" s="56"/>
    </row>
    <row r="394" spans="3:14" ht="15.75" customHeight="1">
      <c r="C394" s="53"/>
      <c r="D394" s="53"/>
      <c r="E394" s="57"/>
      <c r="F394" s="53"/>
      <c r="G394" s="53"/>
      <c r="H394" s="53"/>
      <c r="I394" s="53"/>
      <c r="J394" s="53"/>
      <c r="N394" s="56"/>
    </row>
    <row r="395" spans="3:14" ht="15.75" customHeight="1">
      <c r="C395" s="53"/>
      <c r="D395" s="53"/>
      <c r="E395" s="57"/>
      <c r="F395" s="53"/>
      <c r="G395" s="53"/>
      <c r="H395" s="53"/>
      <c r="I395" s="53"/>
      <c r="J395" s="53"/>
      <c r="N395" s="56"/>
    </row>
    <row r="396" spans="3:14" ht="15.75" customHeight="1">
      <c r="C396" s="53"/>
      <c r="D396" s="53"/>
      <c r="E396" s="57"/>
      <c r="F396" s="53"/>
      <c r="G396" s="53"/>
      <c r="H396" s="53"/>
      <c r="I396" s="53"/>
      <c r="J396" s="53"/>
      <c r="N396" s="56"/>
    </row>
    <row r="397" spans="3:14" ht="15.75" customHeight="1">
      <c r="C397" s="53"/>
      <c r="D397" s="53"/>
      <c r="E397" s="57"/>
      <c r="F397" s="53"/>
      <c r="G397" s="53"/>
      <c r="H397" s="53"/>
      <c r="I397" s="53"/>
      <c r="J397" s="53"/>
      <c r="N397" s="56"/>
    </row>
    <row r="398" spans="3:14" ht="15.75" customHeight="1">
      <c r="C398" s="53"/>
      <c r="D398" s="53"/>
      <c r="E398" s="57"/>
      <c r="F398" s="53"/>
      <c r="G398" s="53"/>
      <c r="H398" s="53"/>
      <c r="I398" s="53"/>
      <c r="J398" s="53"/>
      <c r="N398" s="56"/>
    </row>
    <row r="399" spans="3:14" ht="15.75" customHeight="1">
      <c r="C399" s="53"/>
      <c r="D399" s="53"/>
      <c r="E399" s="57"/>
      <c r="F399" s="53"/>
      <c r="G399" s="53"/>
      <c r="H399" s="53"/>
      <c r="I399" s="53"/>
      <c r="J399" s="53"/>
      <c r="N399" s="56"/>
    </row>
    <row r="400" spans="3:14" ht="15.75" customHeight="1">
      <c r="C400" s="53"/>
      <c r="D400" s="53"/>
      <c r="E400" s="57"/>
      <c r="F400" s="53"/>
      <c r="G400" s="53"/>
      <c r="H400" s="53"/>
      <c r="I400" s="53"/>
      <c r="J400" s="53"/>
      <c r="N400" s="56"/>
    </row>
    <row r="401" spans="3:14" ht="15.75" customHeight="1">
      <c r="C401" s="53"/>
      <c r="D401" s="53"/>
      <c r="E401" s="57"/>
      <c r="F401" s="53"/>
      <c r="G401" s="53"/>
      <c r="H401" s="53"/>
      <c r="I401" s="53"/>
      <c r="J401" s="53"/>
      <c r="N401" s="56"/>
    </row>
    <row r="402" spans="3:14" ht="15.75" customHeight="1">
      <c r="C402" s="53"/>
      <c r="D402" s="53"/>
      <c r="E402" s="57"/>
      <c r="F402" s="53"/>
      <c r="G402" s="53"/>
      <c r="H402" s="53"/>
      <c r="I402" s="53"/>
      <c r="J402" s="53"/>
      <c r="N402" s="56"/>
    </row>
    <row r="403" spans="3:14" ht="15.75" customHeight="1">
      <c r="C403" s="53"/>
      <c r="D403" s="53"/>
      <c r="E403" s="57"/>
      <c r="F403" s="53"/>
      <c r="G403" s="53"/>
      <c r="H403" s="53"/>
      <c r="I403" s="53"/>
      <c r="J403" s="53"/>
      <c r="N403" s="56"/>
    </row>
    <row r="404" spans="3:14" ht="15.75" customHeight="1">
      <c r="C404" s="53"/>
      <c r="D404" s="53"/>
      <c r="E404" s="57"/>
      <c r="F404" s="53"/>
      <c r="G404" s="53"/>
      <c r="H404" s="53"/>
      <c r="I404" s="53"/>
      <c r="J404" s="53"/>
      <c r="N404" s="56"/>
    </row>
    <row r="405" spans="3:14" ht="15.75" customHeight="1">
      <c r="C405" s="53"/>
      <c r="D405" s="53"/>
      <c r="E405" s="57"/>
      <c r="F405" s="53"/>
      <c r="G405" s="53"/>
      <c r="H405" s="53"/>
      <c r="I405" s="53"/>
      <c r="J405" s="53"/>
      <c r="N405" s="56"/>
    </row>
    <row r="406" spans="3:14" ht="15.75" customHeight="1">
      <c r="C406" s="53"/>
      <c r="D406" s="53"/>
      <c r="E406" s="57"/>
      <c r="F406" s="53"/>
      <c r="G406" s="53"/>
      <c r="H406" s="53"/>
      <c r="I406" s="53"/>
      <c r="J406" s="53"/>
      <c r="N406" s="56"/>
    </row>
    <row r="407" spans="3:14" ht="15.75" customHeight="1">
      <c r="C407" s="53"/>
      <c r="D407" s="53"/>
      <c r="E407" s="57"/>
      <c r="F407" s="53"/>
      <c r="G407" s="53"/>
      <c r="H407" s="53"/>
      <c r="I407" s="53"/>
      <c r="J407" s="53"/>
      <c r="N407" s="56"/>
    </row>
    <row r="408" spans="3:14" ht="15.75" customHeight="1">
      <c r="C408" s="53"/>
      <c r="D408" s="53"/>
      <c r="E408" s="57"/>
      <c r="F408" s="53"/>
      <c r="G408" s="53"/>
      <c r="H408" s="53"/>
      <c r="I408" s="53"/>
      <c r="J408" s="53"/>
      <c r="N408" s="56"/>
    </row>
    <row r="409" spans="3:14" ht="15.75" customHeight="1">
      <c r="C409" s="53"/>
      <c r="D409" s="53"/>
      <c r="E409" s="57"/>
      <c r="F409" s="53"/>
      <c r="G409" s="53"/>
      <c r="H409" s="53"/>
      <c r="I409" s="53"/>
      <c r="J409" s="53"/>
      <c r="N409" s="56"/>
    </row>
    <row r="410" spans="3:14" ht="15.75" customHeight="1">
      <c r="C410" s="53"/>
      <c r="D410" s="53"/>
      <c r="E410" s="57"/>
      <c r="F410" s="53"/>
      <c r="G410" s="53"/>
      <c r="H410" s="53"/>
      <c r="I410" s="53"/>
      <c r="J410" s="53"/>
      <c r="N410" s="56"/>
    </row>
    <row r="411" spans="3:14" ht="15.75" customHeight="1">
      <c r="C411" s="53"/>
      <c r="D411" s="53"/>
      <c r="E411" s="57"/>
      <c r="F411" s="53"/>
      <c r="G411" s="53"/>
      <c r="H411" s="53"/>
      <c r="I411" s="53"/>
      <c r="J411" s="53"/>
      <c r="N411" s="56"/>
    </row>
    <row r="412" spans="3:14" ht="15.75" customHeight="1">
      <c r="C412" s="53"/>
      <c r="D412" s="53"/>
      <c r="E412" s="57"/>
      <c r="F412" s="53"/>
      <c r="G412" s="53"/>
      <c r="H412" s="53"/>
      <c r="I412" s="53"/>
      <c r="J412" s="53"/>
      <c r="N412" s="56"/>
    </row>
    <row r="413" spans="3:14" ht="15.75" customHeight="1">
      <c r="C413" s="53"/>
      <c r="D413" s="53"/>
      <c r="E413" s="57"/>
      <c r="F413" s="53"/>
      <c r="G413" s="53"/>
      <c r="H413" s="53"/>
      <c r="I413" s="53"/>
      <c r="J413" s="53"/>
      <c r="N413" s="56"/>
    </row>
    <row r="414" spans="3:14" ht="15.75" customHeight="1">
      <c r="C414" s="53"/>
      <c r="D414" s="53"/>
      <c r="E414" s="57"/>
      <c r="F414" s="53"/>
      <c r="G414" s="53"/>
      <c r="H414" s="53"/>
      <c r="I414" s="53"/>
      <c r="J414" s="53"/>
      <c r="N414" s="56"/>
    </row>
    <row r="415" spans="3:14" ht="15.75" customHeight="1">
      <c r="C415" s="53"/>
      <c r="D415" s="53"/>
      <c r="E415" s="57"/>
      <c r="F415" s="53"/>
      <c r="G415" s="53"/>
      <c r="H415" s="53"/>
      <c r="I415" s="53"/>
      <c r="J415" s="53"/>
      <c r="N415" s="56"/>
    </row>
    <row r="416" spans="3:14" ht="15.75" customHeight="1">
      <c r="C416" s="53"/>
      <c r="D416" s="53"/>
      <c r="E416" s="57"/>
      <c r="F416" s="53"/>
      <c r="G416" s="53"/>
      <c r="H416" s="53"/>
      <c r="I416" s="53"/>
      <c r="J416" s="53"/>
      <c r="N416" s="56"/>
    </row>
    <row r="417" spans="3:14" ht="15.75" customHeight="1">
      <c r="C417" s="53"/>
      <c r="D417" s="53"/>
      <c r="E417" s="57"/>
      <c r="F417" s="53"/>
      <c r="G417" s="53"/>
      <c r="H417" s="53"/>
      <c r="I417" s="53"/>
      <c r="J417" s="53"/>
      <c r="N417" s="56"/>
    </row>
    <row r="418" spans="3:14" ht="15.75" customHeight="1">
      <c r="C418" s="53"/>
      <c r="D418" s="53"/>
      <c r="E418" s="57"/>
      <c r="F418" s="53"/>
      <c r="G418" s="53"/>
      <c r="H418" s="53"/>
      <c r="I418" s="53"/>
      <c r="J418" s="53"/>
      <c r="N418" s="56"/>
    </row>
    <row r="419" spans="3:14" ht="15.75" customHeight="1">
      <c r="C419" s="53"/>
      <c r="D419" s="53"/>
      <c r="E419" s="57"/>
      <c r="F419" s="53"/>
      <c r="G419" s="53"/>
      <c r="H419" s="53"/>
      <c r="I419" s="53"/>
      <c r="J419" s="53"/>
      <c r="N419" s="56"/>
    </row>
    <row r="420" spans="3:14" ht="15.75" customHeight="1">
      <c r="C420" s="53"/>
      <c r="D420" s="53"/>
      <c r="E420" s="57"/>
      <c r="F420" s="53"/>
      <c r="G420" s="53"/>
      <c r="H420" s="53"/>
      <c r="I420" s="53"/>
      <c r="J420" s="53"/>
      <c r="N420" s="56"/>
    </row>
    <row r="421" spans="3:14" ht="15.75" customHeight="1">
      <c r="C421" s="53"/>
      <c r="D421" s="53"/>
      <c r="E421" s="57"/>
      <c r="F421" s="53"/>
      <c r="G421" s="53"/>
      <c r="H421" s="53"/>
      <c r="I421" s="53"/>
      <c r="J421" s="53"/>
      <c r="N421" s="56"/>
    </row>
    <row r="422" spans="3:14" ht="15.75" customHeight="1">
      <c r="C422" s="53"/>
      <c r="D422" s="53"/>
      <c r="E422" s="57"/>
      <c r="F422" s="53"/>
      <c r="G422" s="53"/>
      <c r="H422" s="53"/>
      <c r="I422" s="53"/>
      <c r="J422" s="53"/>
      <c r="N422" s="56"/>
    </row>
    <row r="423" spans="3:14" ht="15.75" customHeight="1">
      <c r="C423" s="53"/>
      <c r="D423" s="53"/>
      <c r="E423" s="57"/>
      <c r="F423" s="53"/>
      <c r="G423" s="53"/>
      <c r="H423" s="53"/>
      <c r="I423" s="53"/>
      <c r="J423" s="53"/>
      <c r="N423" s="56"/>
    </row>
    <row r="424" spans="3:14" ht="15.75" customHeight="1">
      <c r="C424" s="53"/>
      <c r="D424" s="53"/>
      <c r="E424" s="57"/>
      <c r="F424" s="53"/>
      <c r="G424" s="53"/>
      <c r="H424" s="53"/>
      <c r="I424" s="53"/>
      <c r="J424" s="53"/>
      <c r="N424" s="56"/>
    </row>
    <row r="425" spans="3:14" ht="15.75" customHeight="1">
      <c r="C425" s="53"/>
      <c r="D425" s="53"/>
      <c r="E425" s="57"/>
      <c r="F425" s="53"/>
      <c r="G425" s="53"/>
      <c r="H425" s="53"/>
      <c r="I425" s="53"/>
      <c r="J425" s="53"/>
      <c r="N425" s="56"/>
    </row>
    <row r="426" spans="3:14" ht="15.75" customHeight="1">
      <c r="C426" s="53"/>
      <c r="D426" s="53"/>
      <c r="E426" s="57"/>
      <c r="F426" s="53"/>
      <c r="G426" s="53"/>
      <c r="H426" s="53"/>
      <c r="I426" s="53"/>
      <c r="J426" s="53"/>
      <c r="N426" s="56"/>
    </row>
    <row r="427" spans="3:14" ht="15.75" customHeight="1">
      <c r="C427" s="53"/>
      <c r="D427" s="53"/>
      <c r="E427" s="57"/>
      <c r="F427" s="53"/>
      <c r="G427" s="53"/>
      <c r="H427" s="53"/>
      <c r="I427" s="53"/>
      <c r="J427" s="53"/>
      <c r="N427" s="56"/>
    </row>
    <row r="428" spans="3:14" ht="15.75" customHeight="1">
      <c r="C428" s="53"/>
      <c r="D428" s="53"/>
      <c r="E428" s="57"/>
      <c r="F428" s="53"/>
      <c r="G428" s="53"/>
      <c r="H428" s="53"/>
      <c r="I428" s="53"/>
      <c r="J428" s="53"/>
      <c r="N428" s="56"/>
    </row>
    <row r="429" spans="3:14" ht="15.75" customHeight="1">
      <c r="C429" s="53"/>
      <c r="D429" s="53"/>
      <c r="E429" s="57"/>
      <c r="F429" s="53"/>
      <c r="G429" s="53"/>
      <c r="H429" s="53"/>
      <c r="I429" s="53"/>
      <c r="J429" s="53"/>
      <c r="N429" s="56"/>
    </row>
    <row r="430" spans="3:14" ht="15.75" customHeight="1">
      <c r="C430" s="53"/>
      <c r="D430" s="53"/>
      <c r="E430" s="57"/>
      <c r="F430" s="53"/>
      <c r="G430" s="53"/>
      <c r="H430" s="53"/>
      <c r="I430" s="53"/>
      <c r="J430" s="53"/>
      <c r="N430" s="56"/>
    </row>
    <row r="431" spans="3:14" ht="15.75" customHeight="1">
      <c r="C431" s="53"/>
      <c r="D431" s="53"/>
      <c r="E431" s="57"/>
      <c r="F431" s="53"/>
      <c r="G431" s="53"/>
      <c r="H431" s="53"/>
      <c r="I431" s="53"/>
      <c r="J431" s="53"/>
      <c r="N431" s="56"/>
    </row>
    <row r="432" spans="3:14" ht="15.75" customHeight="1">
      <c r="C432" s="53"/>
      <c r="D432" s="53"/>
      <c r="E432" s="57"/>
      <c r="F432" s="53"/>
      <c r="G432" s="53"/>
      <c r="H432" s="53"/>
      <c r="I432" s="53"/>
      <c r="J432" s="53"/>
      <c r="N432" s="56"/>
    </row>
    <row r="433" spans="3:14" ht="15.75" customHeight="1">
      <c r="C433" s="53"/>
      <c r="D433" s="53"/>
      <c r="E433" s="57"/>
      <c r="F433" s="53"/>
      <c r="G433" s="53"/>
      <c r="H433" s="53"/>
      <c r="I433" s="53"/>
      <c r="J433" s="53"/>
      <c r="N433" s="56"/>
    </row>
    <row r="434" spans="3:14" ht="15.75" customHeight="1">
      <c r="C434" s="53"/>
      <c r="D434" s="53"/>
      <c r="E434" s="57"/>
      <c r="F434" s="53"/>
      <c r="G434" s="53"/>
      <c r="H434" s="53"/>
      <c r="I434" s="53"/>
      <c r="J434" s="53"/>
      <c r="N434" s="56"/>
    </row>
    <row r="435" spans="3:14" ht="15.75" customHeight="1">
      <c r="C435" s="53"/>
      <c r="D435" s="53"/>
      <c r="E435" s="57"/>
      <c r="F435" s="53"/>
      <c r="G435" s="53"/>
      <c r="H435" s="53"/>
      <c r="I435" s="53"/>
      <c r="J435" s="53"/>
      <c r="N435" s="56"/>
    </row>
    <row r="436" spans="3:14" ht="15.75" customHeight="1">
      <c r="C436" s="53"/>
      <c r="D436" s="53"/>
      <c r="E436" s="57"/>
      <c r="F436" s="53"/>
      <c r="G436" s="53"/>
      <c r="H436" s="53"/>
      <c r="I436" s="53"/>
      <c r="J436" s="53"/>
      <c r="N436" s="56"/>
    </row>
    <row r="437" spans="3:14" ht="15.75" customHeight="1">
      <c r="C437" s="53"/>
      <c r="D437" s="53"/>
      <c r="E437" s="57"/>
      <c r="F437" s="53"/>
      <c r="G437" s="53"/>
      <c r="H437" s="53"/>
      <c r="I437" s="53"/>
      <c r="J437" s="53"/>
      <c r="N437" s="56"/>
    </row>
    <row r="438" spans="3:14" ht="15.75" customHeight="1">
      <c r="C438" s="53"/>
      <c r="D438" s="53"/>
      <c r="E438" s="57"/>
      <c r="F438" s="53"/>
      <c r="G438" s="53"/>
      <c r="H438" s="53"/>
      <c r="I438" s="53"/>
      <c r="J438" s="53"/>
      <c r="N438" s="56"/>
    </row>
    <row r="439" spans="3:14" ht="15.75" customHeight="1">
      <c r="C439" s="53"/>
      <c r="D439" s="53"/>
      <c r="E439" s="57"/>
      <c r="F439" s="53"/>
      <c r="G439" s="53"/>
      <c r="H439" s="53"/>
      <c r="I439" s="53"/>
      <c r="J439" s="53"/>
      <c r="N439" s="56"/>
    </row>
    <row r="440" spans="3:14" ht="15.75" customHeight="1">
      <c r="C440" s="53"/>
      <c r="D440" s="53"/>
      <c r="E440" s="57"/>
      <c r="F440" s="53"/>
      <c r="G440" s="53"/>
      <c r="H440" s="53"/>
      <c r="I440" s="53"/>
      <c r="J440" s="53"/>
      <c r="N440" s="56"/>
    </row>
    <row r="441" spans="3:14" ht="15.75" customHeight="1">
      <c r="C441" s="53"/>
      <c r="D441" s="53"/>
      <c r="E441" s="57"/>
      <c r="F441" s="53"/>
      <c r="G441" s="53"/>
      <c r="H441" s="53"/>
      <c r="I441" s="53"/>
      <c r="J441" s="53"/>
      <c r="N441" s="56"/>
    </row>
    <row r="442" spans="3:14" ht="15.75" customHeight="1">
      <c r="C442" s="53"/>
      <c r="D442" s="53"/>
      <c r="E442" s="57"/>
      <c r="F442" s="53"/>
      <c r="G442" s="53"/>
      <c r="H442" s="53"/>
      <c r="I442" s="53"/>
      <c r="J442" s="53"/>
      <c r="N442" s="56"/>
    </row>
    <row r="443" spans="3:14" ht="15.75" customHeight="1">
      <c r="C443" s="53"/>
      <c r="D443" s="53"/>
      <c r="E443" s="57"/>
      <c r="F443" s="53"/>
      <c r="G443" s="53"/>
      <c r="H443" s="53"/>
      <c r="I443" s="53"/>
      <c r="J443" s="53"/>
      <c r="N443" s="56"/>
    </row>
    <row r="444" spans="3:14" ht="15.75" customHeight="1">
      <c r="C444" s="53"/>
      <c r="D444" s="53"/>
      <c r="E444" s="57"/>
      <c r="F444" s="53"/>
      <c r="G444" s="53"/>
      <c r="H444" s="53"/>
      <c r="I444" s="53"/>
      <c r="J444" s="53"/>
      <c r="N444" s="56"/>
    </row>
    <row r="445" spans="3:14" ht="15.75" customHeight="1">
      <c r="C445" s="53"/>
      <c r="D445" s="53"/>
      <c r="E445" s="57"/>
      <c r="F445" s="53"/>
      <c r="G445" s="53"/>
      <c r="H445" s="53"/>
      <c r="I445" s="53"/>
      <c r="J445" s="53"/>
      <c r="N445" s="56"/>
    </row>
    <row r="446" spans="3:14" ht="15.75" customHeight="1">
      <c r="C446" s="53"/>
      <c r="D446" s="53"/>
      <c r="E446" s="57"/>
      <c r="F446" s="53"/>
      <c r="G446" s="53"/>
      <c r="H446" s="53"/>
      <c r="I446" s="53"/>
      <c r="J446" s="53"/>
      <c r="N446" s="56"/>
    </row>
    <row r="447" spans="3:14" ht="15.75" customHeight="1">
      <c r="C447" s="53"/>
      <c r="D447" s="53"/>
      <c r="E447" s="57"/>
      <c r="F447" s="53"/>
      <c r="G447" s="53"/>
      <c r="H447" s="53"/>
      <c r="I447" s="53"/>
      <c r="J447" s="53"/>
      <c r="N447" s="56"/>
    </row>
    <row r="448" spans="3:14" ht="15.75" customHeight="1">
      <c r="C448" s="53"/>
      <c r="D448" s="53"/>
      <c r="E448" s="57"/>
      <c r="F448" s="53"/>
      <c r="G448" s="53"/>
      <c r="H448" s="53"/>
      <c r="I448" s="53"/>
      <c r="J448" s="53"/>
      <c r="N448" s="56"/>
    </row>
    <row r="449" spans="3:14" ht="15.75" customHeight="1">
      <c r="C449" s="53"/>
      <c r="D449" s="53"/>
      <c r="E449" s="57"/>
      <c r="F449" s="53"/>
      <c r="G449" s="53"/>
      <c r="H449" s="53"/>
      <c r="I449" s="53"/>
      <c r="J449" s="53"/>
      <c r="N449" s="56"/>
    </row>
    <row r="450" spans="3:14" ht="15.75" customHeight="1">
      <c r="C450" s="53"/>
      <c r="D450" s="53"/>
      <c r="E450" s="57"/>
      <c r="F450" s="53"/>
      <c r="G450" s="53"/>
      <c r="H450" s="53"/>
      <c r="I450" s="53"/>
      <c r="J450" s="53"/>
      <c r="N450" s="56"/>
    </row>
    <row r="451" spans="3:14" ht="15.75" customHeight="1">
      <c r="C451" s="53"/>
      <c r="D451" s="53"/>
      <c r="E451" s="57"/>
      <c r="F451" s="53"/>
      <c r="G451" s="53"/>
      <c r="H451" s="53"/>
      <c r="I451" s="53"/>
      <c r="J451" s="53"/>
      <c r="N451" s="56"/>
    </row>
    <row r="452" spans="3:14" ht="15.75" customHeight="1">
      <c r="C452" s="53"/>
      <c r="D452" s="53"/>
      <c r="E452" s="57"/>
      <c r="F452" s="53"/>
      <c r="G452" s="53"/>
      <c r="H452" s="53"/>
      <c r="I452" s="53"/>
      <c r="J452" s="53"/>
      <c r="N452" s="56"/>
    </row>
    <row r="453" spans="3:14" ht="15.75" customHeight="1">
      <c r="C453" s="53"/>
      <c r="D453" s="53"/>
      <c r="E453" s="57"/>
      <c r="F453" s="53"/>
      <c r="G453" s="53"/>
      <c r="H453" s="53"/>
      <c r="I453" s="53"/>
      <c r="J453" s="53"/>
      <c r="N453" s="56"/>
    </row>
    <row r="454" spans="3:14" ht="15.75" customHeight="1">
      <c r="C454" s="53"/>
      <c r="D454" s="53"/>
      <c r="E454" s="57"/>
      <c r="F454" s="53"/>
      <c r="G454" s="53"/>
      <c r="H454" s="53"/>
      <c r="I454" s="53"/>
      <c r="J454" s="53"/>
      <c r="N454" s="56"/>
    </row>
    <row r="455" spans="3:14" ht="15.75" customHeight="1">
      <c r="C455" s="53"/>
      <c r="D455" s="53"/>
      <c r="E455" s="57"/>
      <c r="F455" s="53"/>
      <c r="G455" s="53"/>
      <c r="H455" s="53"/>
      <c r="I455" s="53"/>
      <c r="J455" s="53"/>
      <c r="N455" s="56"/>
    </row>
    <row r="456" spans="3:14" ht="15.75" customHeight="1">
      <c r="C456" s="53"/>
      <c r="D456" s="53"/>
      <c r="E456" s="57"/>
      <c r="F456" s="53"/>
      <c r="G456" s="53"/>
      <c r="H456" s="53"/>
      <c r="I456" s="53"/>
      <c r="J456" s="53"/>
      <c r="N456" s="56"/>
    </row>
    <row r="457" spans="3:14" ht="15.75" customHeight="1">
      <c r="C457" s="53"/>
      <c r="D457" s="53"/>
      <c r="E457" s="57"/>
      <c r="F457" s="53"/>
      <c r="G457" s="53"/>
      <c r="H457" s="53"/>
      <c r="I457" s="53"/>
      <c r="J457" s="53"/>
      <c r="N457" s="56"/>
    </row>
    <row r="458" spans="3:14" ht="15.75" customHeight="1">
      <c r="C458" s="53"/>
      <c r="D458" s="53"/>
      <c r="E458" s="57"/>
      <c r="F458" s="53"/>
      <c r="G458" s="53"/>
      <c r="H458" s="53"/>
      <c r="I458" s="53"/>
      <c r="J458" s="53"/>
      <c r="N458" s="56"/>
    </row>
    <row r="459" spans="3:14" ht="15.75" customHeight="1">
      <c r="C459" s="53"/>
      <c r="D459" s="53"/>
      <c r="E459" s="57"/>
      <c r="F459" s="53"/>
      <c r="G459" s="53"/>
      <c r="H459" s="53"/>
      <c r="I459" s="53"/>
      <c r="J459" s="53"/>
      <c r="N459" s="56"/>
    </row>
    <row r="460" spans="3:14" ht="15.75" customHeight="1">
      <c r="C460" s="53"/>
      <c r="D460" s="53"/>
      <c r="E460" s="57"/>
      <c r="F460" s="53"/>
      <c r="G460" s="53"/>
      <c r="H460" s="53"/>
      <c r="I460" s="53"/>
      <c r="J460" s="53"/>
      <c r="N460" s="56"/>
    </row>
    <row r="461" spans="3:14" ht="15.75" customHeight="1">
      <c r="C461" s="53"/>
      <c r="D461" s="53"/>
      <c r="E461" s="57"/>
      <c r="F461" s="53"/>
      <c r="G461" s="53"/>
      <c r="H461" s="53"/>
      <c r="I461" s="53"/>
      <c r="J461" s="53"/>
      <c r="N461" s="56"/>
    </row>
    <row r="462" spans="3:14" ht="15.75" customHeight="1">
      <c r="C462" s="53"/>
      <c r="D462" s="53"/>
      <c r="E462" s="57"/>
      <c r="F462" s="53"/>
      <c r="G462" s="53"/>
      <c r="H462" s="53"/>
      <c r="I462" s="53"/>
      <c r="J462" s="53"/>
      <c r="N462" s="56"/>
    </row>
    <row r="463" spans="3:14" ht="15.75" customHeight="1">
      <c r="C463" s="53"/>
      <c r="D463" s="53"/>
      <c r="E463" s="57"/>
      <c r="F463" s="53"/>
      <c r="G463" s="53"/>
      <c r="H463" s="53"/>
      <c r="I463" s="53"/>
      <c r="J463" s="53"/>
      <c r="N463" s="56"/>
    </row>
    <row r="464" spans="3:14" ht="15.75" customHeight="1">
      <c r="C464" s="53"/>
      <c r="D464" s="53"/>
      <c r="E464" s="57"/>
      <c r="F464" s="53"/>
      <c r="G464" s="53"/>
      <c r="H464" s="53"/>
      <c r="I464" s="53"/>
      <c r="J464" s="53"/>
      <c r="N464" s="56"/>
    </row>
    <row r="465" spans="3:14" ht="15.75" customHeight="1">
      <c r="C465" s="53"/>
      <c r="D465" s="53"/>
      <c r="E465" s="57"/>
      <c r="F465" s="53"/>
      <c r="G465" s="53"/>
      <c r="H465" s="53"/>
      <c r="I465" s="53"/>
      <c r="J465" s="53"/>
      <c r="N465" s="56"/>
    </row>
    <row r="466" spans="3:14" ht="15.75" customHeight="1">
      <c r="C466" s="53"/>
      <c r="D466" s="53"/>
      <c r="E466" s="57"/>
      <c r="F466" s="53"/>
      <c r="G466" s="53"/>
      <c r="H466" s="53"/>
      <c r="I466" s="53"/>
      <c r="J466" s="53"/>
      <c r="N466" s="56"/>
    </row>
    <row r="467" spans="3:14" ht="15.75" customHeight="1">
      <c r="C467" s="53"/>
      <c r="D467" s="53"/>
      <c r="E467" s="57"/>
      <c r="F467" s="53"/>
      <c r="G467" s="53"/>
      <c r="H467" s="53"/>
      <c r="I467" s="53"/>
      <c r="J467" s="53"/>
      <c r="N467" s="56"/>
    </row>
    <row r="468" spans="3:14" ht="15.75" customHeight="1">
      <c r="C468" s="53"/>
      <c r="D468" s="53"/>
      <c r="E468" s="57"/>
      <c r="F468" s="53"/>
      <c r="G468" s="53"/>
      <c r="H468" s="53"/>
      <c r="I468" s="53"/>
      <c r="J468" s="53"/>
      <c r="N468" s="56"/>
    </row>
    <row r="469" spans="3:14" ht="15.75" customHeight="1">
      <c r="C469" s="53"/>
      <c r="D469" s="53"/>
      <c r="E469" s="57"/>
      <c r="F469" s="53"/>
      <c r="G469" s="53"/>
      <c r="H469" s="53"/>
      <c r="I469" s="53"/>
      <c r="J469" s="53"/>
      <c r="N469" s="56"/>
    </row>
    <row r="470" spans="3:14" ht="15.75" customHeight="1">
      <c r="C470" s="53"/>
      <c r="D470" s="53"/>
      <c r="E470" s="57"/>
      <c r="F470" s="53"/>
      <c r="G470" s="53"/>
      <c r="H470" s="53"/>
      <c r="I470" s="53"/>
      <c r="J470" s="53"/>
      <c r="N470" s="56"/>
    </row>
    <row r="471" spans="3:14" ht="15.75" customHeight="1">
      <c r="C471" s="53"/>
      <c r="D471" s="53"/>
      <c r="E471" s="57"/>
      <c r="F471" s="53"/>
      <c r="G471" s="53"/>
      <c r="H471" s="53"/>
      <c r="I471" s="53"/>
      <c r="J471" s="53"/>
      <c r="N471" s="56"/>
    </row>
    <row r="472" spans="3:14" ht="15.75" customHeight="1">
      <c r="C472" s="53"/>
      <c r="D472" s="53"/>
      <c r="E472" s="57"/>
      <c r="F472" s="53"/>
      <c r="G472" s="53"/>
      <c r="H472" s="53"/>
      <c r="I472" s="53"/>
      <c r="J472" s="53"/>
      <c r="N472" s="56"/>
    </row>
    <row r="473" spans="3:14" ht="15.75" customHeight="1">
      <c r="C473" s="53"/>
      <c r="D473" s="53"/>
      <c r="E473" s="57"/>
      <c r="F473" s="53"/>
      <c r="G473" s="53"/>
      <c r="H473" s="53"/>
      <c r="I473" s="53"/>
      <c r="J473" s="53"/>
      <c r="N473" s="56"/>
    </row>
    <row r="474" spans="3:14" ht="15.75" customHeight="1">
      <c r="C474" s="53"/>
      <c r="D474" s="53"/>
      <c r="E474" s="57"/>
      <c r="F474" s="53"/>
      <c r="G474" s="53"/>
      <c r="H474" s="53"/>
      <c r="I474" s="53"/>
      <c r="J474" s="53"/>
      <c r="N474" s="56"/>
    </row>
    <row r="475" spans="3:14" ht="15.75" customHeight="1">
      <c r="C475" s="53"/>
      <c r="D475" s="53"/>
      <c r="E475" s="57"/>
      <c r="F475" s="53"/>
      <c r="G475" s="53"/>
      <c r="H475" s="53"/>
      <c r="I475" s="53"/>
      <c r="J475" s="53"/>
      <c r="N475" s="56"/>
    </row>
    <row r="476" spans="3:14" ht="15.75" customHeight="1">
      <c r="C476" s="53"/>
      <c r="D476" s="53"/>
      <c r="E476" s="57"/>
      <c r="F476" s="53"/>
      <c r="G476" s="53"/>
      <c r="H476" s="53"/>
      <c r="I476" s="53"/>
      <c r="J476" s="53"/>
      <c r="N476" s="56"/>
    </row>
    <row r="477" spans="3:14" ht="15.75" customHeight="1">
      <c r="C477" s="53"/>
      <c r="D477" s="53"/>
      <c r="E477" s="57"/>
      <c r="F477" s="53"/>
      <c r="G477" s="53"/>
      <c r="H477" s="53"/>
      <c r="I477" s="53"/>
      <c r="J477" s="53"/>
      <c r="N477" s="56"/>
    </row>
    <row r="478" spans="3:14" ht="15.75" customHeight="1">
      <c r="C478" s="53"/>
      <c r="D478" s="53"/>
      <c r="E478" s="57"/>
      <c r="F478" s="53"/>
      <c r="G478" s="53"/>
      <c r="H478" s="53"/>
      <c r="I478" s="53"/>
      <c r="J478" s="53"/>
      <c r="N478" s="56"/>
    </row>
    <row r="479" spans="3:14" ht="15.75" customHeight="1">
      <c r="C479" s="53"/>
      <c r="D479" s="53"/>
      <c r="E479" s="57"/>
      <c r="F479" s="53"/>
      <c r="G479" s="53"/>
      <c r="H479" s="53"/>
      <c r="I479" s="53"/>
      <c r="J479" s="53"/>
      <c r="N479" s="56"/>
    </row>
    <row r="480" spans="3:14" ht="15.75" customHeight="1">
      <c r="C480" s="53"/>
      <c r="D480" s="53"/>
      <c r="E480" s="57"/>
      <c r="F480" s="53"/>
      <c r="G480" s="53"/>
      <c r="H480" s="53"/>
      <c r="I480" s="53"/>
      <c r="J480" s="53"/>
      <c r="N480" s="56"/>
    </row>
    <row r="481" spans="3:14" ht="15.75" customHeight="1">
      <c r="C481" s="53"/>
      <c r="D481" s="53"/>
      <c r="E481" s="57"/>
      <c r="F481" s="53"/>
      <c r="G481" s="53"/>
      <c r="H481" s="53"/>
      <c r="I481" s="53"/>
      <c r="J481" s="53"/>
      <c r="N481" s="56"/>
    </row>
    <row r="482" spans="3:14" ht="15.75" customHeight="1">
      <c r="C482" s="53"/>
      <c r="D482" s="53"/>
      <c r="E482" s="57"/>
      <c r="F482" s="53"/>
      <c r="G482" s="53"/>
      <c r="H482" s="53"/>
      <c r="I482" s="53"/>
      <c r="J482" s="53"/>
      <c r="N482" s="56"/>
    </row>
    <row r="483" spans="3:14" ht="15.75" customHeight="1">
      <c r="C483" s="53"/>
      <c r="D483" s="53"/>
      <c r="E483" s="57"/>
      <c r="F483" s="53"/>
      <c r="G483" s="53"/>
      <c r="H483" s="53"/>
      <c r="I483" s="53"/>
      <c r="J483" s="53"/>
      <c r="N483" s="56"/>
    </row>
    <row r="484" spans="3:14" ht="15.75" customHeight="1">
      <c r="C484" s="53"/>
      <c r="D484" s="53"/>
      <c r="E484" s="57"/>
      <c r="F484" s="53"/>
      <c r="G484" s="53"/>
      <c r="H484" s="53"/>
      <c r="I484" s="53"/>
      <c r="J484" s="53"/>
      <c r="N484" s="56"/>
    </row>
    <row r="485" spans="3:14" ht="15.75" customHeight="1">
      <c r="C485" s="53"/>
      <c r="D485" s="53"/>
      <c r="E485" s="57"/>
      <c r="F485" s="53"/>
      <c r="G485" s="53"/>
      <c r="H485" s="53"/>
      <c r="I485" s="53"/>
      <c r="J485" s="53"/>
      <c r="N485" s="56"/>
    </row>
    <row r="486" spans="3:14" ht="15.75" customHeight="1">
      <c r="C486" s="53"/>
      <c r="D486" s="53"/>
      <c r="E486" s="57"/>
      <c r="F486" s="53"/>
      <c r="G486" s="53"/>
      <c r="H486" s="53"/>
      <c r="I486" s="53"/>
      <c r="J486" s="53"/>
      <c r="N486" s="56"/>
    </row>
    <row r="487" spans="3:14" ht="15.75" customHeight="1">
      <c r="C487" s="53"/>
      <c r="D487" s="53"/>
      <c r="E487" s="57"/>
      <c r="F487" s="53"/>
      <c r="G487" s="53"/>
      <c r="H487" s="53"/>
      <c r="I487" s="53"/>
      <c r="J487" s="53"/>
      <c r="N487" s="56"/>
    </row>
    <row r="488" spans="3:14" ht="15.75" customHeight="1">
      <c r="C488" s="53"/>
      <c r="D488" s="53"/>
      <c r="E488" s="57"/>
      <c r="F488" s="53"/>
      <c r="G488" s="53"/>
      <c r="H488" s="53"/>
      <c r="I488" s="53"/>
      <c r="J488" s="53"/>
      <c r="N488" s="56"/>
    </row>
    <row r="489" spans="3:14" ht="15.75" customHeight="1">
      <c r="C489" s="53"/>
      <c r="D489" s="53"/>
      <c r="E489" s="57"/>
      <c r="F489" s="53"/>
      <c r="G489" s="53"/>
      <c r="H489" s="53"/>
      <c r="I489" s="53"/>
      <c r="J489" s="53"/>
      <c r="N489" s="56"/>
    </row>
    <row r="490" spans="3:14" ht="15.75" customHeight="1">
      <c r="C490" s="53"/>
      <c r="D490" s="53"/>
      <c r="E490" s="57"/>
      <c r="F490" s="53"/>
      <c r="G490" s="53"/>
      <c r="H490" s="53"/>
      <c r="I490" s="53"/>
      <c r="J490" s="53"/>
      <c r="N490" s="56"/>
    </row>
    <row r="491" spans="3:14" ht="15.75" customHeight="1">
      <c r="C491" s="53"/>
      <c r="D491" s="53"/>
      <c r="E491" s="57"/>
      <c r="F491" s="53"/>
      <c r="G491" s="53"/>
      <c r="H491" s="53"/>
      <c r="I491" s="53"/>
      <c r="J491" s="53"/>
      <c r="N491" s="56"/>
    </row>
    <row r="492" spans="3:14" ht="15.75" customHeight="1">
      <c r="C492" s="53"/>
      <c r="D492" s="53"/>
      <c r="E492" s="57"/>
      <c r="F492" s="53"/>
      <c r="G492" s="53"/>
      <c r="H492" s="53"/>
      <c r="I492" s="53"/>
      <c r="J492" s="53"/>
      <c r="N492" s="56"/>
    </row>
    <row r="493" spans="3:14" ht="15.75" customHeight="1">
      <c r="C493" s="53"/>
      <c r="D493" s="53"/>
      <c r="E493" s="57"/>
      <c r="F493" s="53"/>
      <c r="G493" s="53"/>
      <c r="H493" s="53"/>
      <c r="I493" s="53"/>
      <c r="J493" s="53"/>
      <c r="N493" s="56"/>
    </row>
    <row r="494" spans="3:14" ht="15.75" customHeight="1">
      <c r="C494" s="53"/>
      <c r="D494" s="53"/>
      <c r="E494" s="57"/>
      <c r="F494" s="53"/>
      <c r="G494" s="53"/>
      <c r="H494" s="53"/>
      <c r="I494" s="53"/>
      <c r="J494" s="53"/>
      <c r="N494" s="56"/>
    </row>
    <row r="495" spans="3:14" ht="15.75" customHeight="1">
      <c r="C495" s="53"/>
      <c r="D495" s="53"/>
      <c r="E495" s="57"/>
      <c r="F495" s="53"/>
      <c r="G495" s="53"/>
      <c r="H495" s="53"/>
      <c r="I495" s="53"/>
      <c r="J495" s="53"/>
      <c r="N495" s="56"/>
    </row>
    <row r="496" spans="3:14" ht="15.75" customHeight="1">
      <c r="C496" s="53"/>
      <c r="D496" s="53"/>
      <c r="E496" s="57"/>
      <c r="F496" s="53"/>
      <c r="G496" s="53"/>
      <c r="H496" s="53"/>
      <c r="I496" s="53"/>
      <c r="J496" s="53"/>
      <c r="N496" s="56"/>
    </row>
    <row r="497" spans="3:14" ht="15.75" customHeight="1">
      <c r="C497" s="53"/>
      <c r="D497" s="53"/>
      <c r="E497" s="57"/>
      <c r="F497" s="53"/>
      <c r="G497" s="53"/>
      <c r="H497" s="53"/>
      <c r="I497" s="53"/>
      <c r="J497" s="53"/>
      <c r="N497" s="56"/>
    </row>
    <row r="498" spans="3:14" ht="15.75" customHeight="1">
      <c r="C498" s="53"/>
      <c r="D498" s="53"/>
      <c r="E498" s="57"/>
      <c r="F498" s="53"/>
      <c r="G498" s="53"/>
      <c r="H498" s="53"/>
      <c r="I498" s="53"/>
      <c r="J498" s="53"/>
      <c r="N498" s="56"/>
    </row>
    <row r="499" spans="3:14" ht="15.75" customHeight="1">
      <c r="C499" s="53"/>
      <c r="D499" s="53"/>
      <c r="E499" s="57"/>
      <c r="F499" s="53"/>
      <c r="G499" s="53"/>
      <c r="H499" s="53"/>
      <c r="I499" s="53"/>
      <c r="J499" s="53"/>
      <c r="N499" s="56"/>
    </row>
    <row r="500" spans="3:14" ht="15.75" customHeight="1">
      <c r="C500" s="53"/>
      <c r="D500" s="53"/>
      <c r="E500" s="57"/>
      <c r="F500" s="53"/>
      <c r="G500" s="53"/>
      <c r="H500" s="53"/>
      <c r="I500" s="53"/>
      <c r="J500" s="53"/>
      <c r="N500" s="56"/>
    </row>
    <row r="501" spans="3:14" ht="15.75" customHeight="1">
      <c r="C501" s="53"/>
      <c r="D501" s="53"/>
      <c r="E501" s="57"/>
      <c r="F501" s="53"/>
      <c r="G501" s="53"/>
      <c r="H501" s="53"/>
      <c r="I501" s="53"/>
      <c r="J501" s="53"/>
      <c r="N501" s="56"/>
    </row>
    <row r="502" spans="3:14" ht="15.75" customHeight="1">
      <c r="C502" s="53"/>
      <c r="D502" s="53"/>
      <c r="E502" s="57"/>
      <c r="F502" s="53"/>
      <c r="G502" s="53"/>
      <c r="H502" s="53"/>
      <c r="I502" s="53"/>
      <c r="J502" s="53"/>
      <c r="N502" s="56"/>
    </row>
    <row r="503" spans="3:14" ht="15.75" customHeight="1">
      <c r="C503" s="53"/>
      <c r="D503" s="53"/>
      <c r="E503" s="57"/>
      <c r="F503" s="53"/>
      <c r="G503" s="53"/>
      <c r="H503" s="53"/>
      <c r="I503" s="53"/>
      <c r="J503" s="53"/>
      <c r="N503" s="56"/>
    </row>
    <row r="504" spans="3:14" ht="15.75" customHeight="1">
      <c r="C504" s="53"/>
      <c r="D504" s="53"/>
      <c r="E504" s="57"/>
      <c r="F504" s="53"/>
      <c r="G504" s="53"/>
      <c r="H504" s="53"/>
      <c r="I504" s="53"/>
      <c r="J504" s="53"/>
      <c r="N504" s="56"/>
    </row>
    <row r="505" spans="3:14" ht="15.75" customHeight="1">
      <c r="C505" s="53"/>
      <c r="D505" s="53"/>
      <c r="E505" s="57"/>
      <c r="F505" s="53"/>
      <c r="G505" s="53"/>
      <c r="H505" s="53"/>
      <c r="I505" s="53"/>
      <c r="J505" s="53"/>
      <c r="N505" s="56"/>
    </row>
    <row r="506" spans="3:14" ht="15.75" customHeight="1">
      <c r="C506" s="53"/>
      <c r="D506" s="53"/>
      <c r="E506" s="57"/>
      <c r="F506" s="53"/>
      <c r="G506" s="53"/>
      <c r="H506" s="53"/>
      <c r="I506" s="53"/>
      <c r="J506" s="53"/>
      <c r="N506" s="56"/>
    </row>
    <row r="507" spans="3:14" ht="15.75" customHeight="1">
      <c r="C507" s="53"/>
      <c r="D507" s="53"/>
      <c r="E507" s="57"/>
      <c r="F507" s="53"/>
      <c r="G507" s="53"/>
      <c r="H507" s="53"/>
      <c r="I507" s="53"/>
      <c r="J507" s="53"/>
      <c r="N507" s="56"/>
    </row>
    <row r="508" spans="3:14" ht="15.75" customHeight="1">
      <c r="C508" s="53"/>
      <c r="D508" s="53"/>
      <c r="E508" s="57"/>
      <c r="F508" s="53"/>
      <c r="G508" s="53"/>
      <c r="H508" s="53"/>
      <c r="I508" s="53"/>
      <c r="J508" s="53"/>
      <c r="N508" s="56"/>
    </row>
    <row r="509" spans="3:14" ht="15.75" customHeight="1">
      <c r="C509" s="53"/>
      <c r="D509" s="53"/>
      <c r="E509" s="57"/>
      <c r="F509" s="53"/>
      <c r="G509" s="53"/>
      <c r="H509" s="53"/>
      <c r="I509" s="53"/>
      <c r="J509" s="53"/>
      <c r="N509" s="56"/>
    </row>
    <row r="510" spans="3:14" ht="15.75" customHeight="1">
      <c r="C510" s="53"/>
      <c r="D510" s="53"/>
      <c r="E510" s="57"/>
      <c r="F510" s="53"/>
      <c r="G510" s="53"/>
      <c r="H510" s="53"/>
      <c r="I510" s="53"/>
      <c r="J510" s="53"/>
      <c r="N510" s="56"/>
    </row>
    <row r="511" spans="3:14" ht="15.75" customHeight="1">
      <c r="C511" s="53"/>
      <c r="D511" s="53"/>
      <c r="E511" s="57"/>
      <c r="F511" s="53"/>
      <c r="G511" s="53"/>
      <c r="H511" s="53"/>
      <c r="I511" s="53"/>
      <c r="J511" s="53"/>
      <c r="N511" s="56"/>
    </row>
    <row r="512" spans="3:14" ht="15.75" customHeight="1">
      <c r="C512" s="53"/>
      <c r="D512" s="53"/>
      <c r="E512" s="57"/>
      <c r="F512" s="53"/>
      <c r="G512" s="53"/>
      <c r="H512" s="53"/>
      <c r="I512" s="53"/>
      <c r="J512" s="53"/>
      <c r="N512" s="56"/>
    </row>
    <row r="513" spans="3:14" ht="15.75" customHeight="1">
      <c r="C513" s="53"/>
      <c r="D513" s="53"/>
      <c r="E513" s="57"/>
      <c r="F513" s="53"/>
      <c r="G513" s="53"/>
      <c r="H513" s="53"/>
      <c r="I513" s="53"/>
      <c r="J513" s="53"/>
      <c r="N513" s="56"/>
    </row>
    <row r="514" spans="3:14" ht="15.75" customHeight="1">
      <c r="C514" s="53"/>
      <c r="D514" s="53"/>
      <c r="E514" s="57"/>
      <c r="F514" s="53"/>
      <c r="G514" s="53"/>
      <c r="H514" s="53"/>
      <c r="I514" s="53"/>
      <c r="J514" s="53"/>
      <c r="N514" s="56"/>
    </row>
    <row r="515" spans="3:14" ht="15.75" customHeight="1">
      <c r="C515" s="53"/>
      <c r="D515" s="53"/>
      <c r="E515" s="57"/>
      <c r="F515" s="53"/>
      <c r="G515" s="53"/>
      <c r="H515" s="53"/>
      <c r="I515" s="53"/>
      <c r="J515" s="53"/>
      <c r="N515" s="56"/>
    </row>
    <row r="516" spans="3:14" ht="15.75" customHeight="1">
      <c r="C516" s="53"/>
      <c r="D516" s="53"/>
      <c r="E516" s="57"/>
      <c r="F516" s="53"/>
      <c r="G516" s="53"/>
      <c r="H516" s="53"/>
      <c r="I516" s="53"/>
      <c r="J516" s="53"/>
      <c r="N516" s="56"/>
    </row>
    <row r="517" spans="3:14" ht="15.75" customHeight="1">
      <c r="C517" s="53"/>
      <c r="D517" s="53"/>
      <c r="E517" s="57"/>
      <c r="F517" s="53"/>
      <c r="G517" s="53"/>
      <c r="H517" s="53"/>
      <c r="I517" s="53"/>
      <c r="J517" s="53"/>
      <c r="N517" s="56"/>
    </row>
    <row r="518" spans="3:14" ht="15.75" customHeight="1">
      <c r="C518" s="53"/>
      <c r="D518" s="53"/>
      <c r="E518" s="57"/>
      <c r="F518" s="53"/>
      <c r="G518" s="53"/>
      <c r="H518" s="53"/>
      <c r="I518" s="53"/>
      <c r="J518" s="53"/>
      <c r="N518" s="56"/>
    </row>
    <row r="519" spans="3:14" ht="15.75" customHeight="1">
      <c r="C519" s="53"/>
      <c r="D519" s="53"/>
      <c r="E519" s="57"/>
      <c r="F519" s="53"/>
      <c r="G519" s="53"/>
      <c r="H519" s="53"/>
      <c r="I519" s="53"/>
      <c r="J519" s="53"/>
      <c r="N519" s="56"/>
    </row>
    <row r="520" spans="3:14" ht="15.75" customHeight="1">
      <c r="C520" s="53"/>
      <c r="D520" s="53"/>
      <c r="E520" s="57"/>
      <c r="F520" s="53"/>
      <c r="G520" s="53"/>
      <c r="H520" s="53"/>
      <c r="I520" s="53"/>
      <c r="J520" s="53"/>
      <c r="N520" s="56"/>
    </row>
    <row r="521" spans="3:14" ht="15.75" customHeight="1">
      <c r="C521" s="53"/>
      <c r="D521" s="53"/>
      <c r="E521" s="57"/>
      <c r="F521" s="53"/>
      <c r="G521" s="53"/>
      <c r="H521" s="53"/>
      <c r="I521" s="53"/>
      <c r="J521" s="53"/>
      <c r="N521" s="56"/>
    </row>
    <row r="522" spans="3:14" ht="15.75" customHeight="1">
      <c r="C522" s="53"/>
      <c r="D522" s="53"/>
      <c r="E522" s="57"/>
      <c r="F522" s="53"/>
      <c r="G522" s="53"/>
      <c r="H522" s="53"/>
      <c r="I522" s="53"/>
      <c r="J522" s="53"/>
      <c r="N522" s="56"/>
    </row>
    <row r="523" spans="3:14" ht="15.75" customHeight="1">
      <c r="C523" s="53"/>
      <c r="D523" s="53"/>
      <c r="E523" s="57"/>
      <c r="F523" s="53"/>
      <c r="G523" s="53"/>
      <c r="H523" s="53"/>
      <c r="I523" s="53"/>
      <c r="J523" s="53"/>
      <c r="N523" s="56"/>
    </row>
    <row r="524" spans="3:14" ht="15.75" customHeight="1">
      <c r="C524" s="53"/>
      <c r="D524" s="53"/>
      <c r="E524" s="57"/>
      <c r="F524" s="53"/>
      <c r="G524" s="53"/>
      <c r="H524" s="53"/>
      <c r="I524" s="53"/>
      <c r="J524" s="53"/>
      <c r="N524" s="56"/>
    </row>
    <row r="525" spans="3:14" ht="15.75" customHeight="1">
      <c r="C525" s="53"/>
      <c r="D525" s="53"/>
      <c r="E525" s="57"/>
      <c r="F525" s="53"/>
      <c r="G525" s="53"/>
      <c r="H525" s="53"/>
      <c r="I525" s="53"/>
      <c r="J525" s="53"/>
      <c r="N525" s="56"/>
    </row>
    <row r="526" spans="3:14" ht="15.75" customHeight="1">
      <c r="C526" s="53"/>
      <c r="D526" s="53"/>
      <c r="E526" s="57"/>
      <c r="F526" s="53"/>
      <c r="G526" s="53"/>
      <c r="H526" s="53"/>
      <c r="I526" s="53"/>
      <c r="J526" s="53"/>
      <c r="N526" s="56"/>
    </row>
    <row r="527" spans="3:14" ht="15.75" customHeight="1">
      <c r="C527" s="53"/>
      <c r="D527" s="53"/>
      <c r="E527" s="57"/>
      <c r="F527" s="53"/>
      <c r="G527" s="53"/>
      <c r="H527" s="53"/>
      <c r="I527" s="53"/>
      <c r="J527" s="53"/>
      <c r="N527" s="56"/>
    </row>
    <row r="528" spans="3:14" ht="15.75" customHeight="1">
      <c r="C528" s="53"/>
      <c r="D528" s="53"/>
      <c r="E528" s="57"/>
      <c r="F528" s="53"/>
      <c r="G528" s="53"/>
      <c r="H528" s="53"/>
      <c r="I528" s="53"/>
      <c r="J528" s="53"/>
      <c r="N528" s="56"/>
    </row>
    <row r="529" spans="3:14" ht="15.75" customHeight="1">
      <c r="C529" s="53"/>
      <c r="D529" s="53"/>
      <c r="E529" s="57"/>
      <c r="F529" s="53"/>
      <c r="G529" s="53"/>
      <c r="H529" s="53"/>
      <c r="I529" s="53"/>
      <c r="J529" s="53"/>
      <c r="N529" s="56"/>
    </row>
    <row r="530" spans="3:14" ht="15.75" customHeight="1">
      <c r="C530" s="53"/>
      <c r="D530" s="53"/>
      <c r="E530" s="57"/>
      <c r="F530" s="53"/>
      <c r="G530" s="53"/>
      <c r="H530" s="53"/>
      <c r="I530" s="53"/>
      <c r="J530" s="53"/>
      <c r="N530" s="56"/>
    </row>
    <row r="531" spans="3:14" ht="15.75" customHeight="1">
      <c r="C531" s="53"/>
      <c r="D531" s="53"/>
      <c r="E531" s="57"/>
      <c r="F531" s="53"/>
      <c r="G531" s="53"/>
      <c r="H531" s="53"/>
      <c r="I531" s="53"/>
      <c r="J531" s="53"/>
      <c r="N531" s="56"/>
    </row>
    <row r="532" spans="3:14" ht="15.75" customHeight="1">
      <c r="C532" s="53"/>
      <c r="D532" s="53"/>
      <c r="E532" s="57"/>
      <c r="F532" s="53"/>
      <c r="G532" s="53"/>
      <c r="H532" s="53"/>
      <c r="I532" s="53"/>
      <c r="J532" s="53"/>
      <c r="N532" s="56"/>
    </row>
    <row r="533" spans="3:14" ht="15.75" customHeight="1">
      <c r="C533" s="53"/>
      <c r="D533" s="53"/>
      <c r="E533" s="57"/>
      <c r="F533" s="53"/>
      <c r="G533" s="53"/>
      <c r="H533" s="53"/>
      <c r="I533" s="53"/>
      <c r="J533" s="53"/>
      <c r="N533" s="56"/>
    </row>
    <row r="534" spans="3:14" ht="15.75" customHeight="1">
      <c r="C534" s="53"/>
      <c r="D534" s="53"/>
      <c r="E534" s="57"/>
      <c r="F534" s="53"/>
      <c r="G534" s="53"/>
      <c r="H534" s="53"/>
      <c r="I534" s="53"/>
      <c r="J534" s="53"/>
      <c r="N534" s="56"/>
    </row>
    <row r="535" spans="3:14" ht="15.75" customHeight="1">
      <c r="C535" s="53"/>
      <c r="D535" s="53"/>
      <c r="E535" s="57"/>
      <c r="F535" s="53"/>
      <c r="G535" s="53"/>
      <c r="H535" s="53"/>
      <c r="I535" s="53"/>
      <c r="J535" s="53"/>
      <c r="N535" s="56"/>
    </row>
    <row r="536" spans="3:14" ht="15.75" customHeight="1">
      <c r="C536" s="53"/>
      <c r="D536" s="53"/>
      <c r="E536" s="57"/>
      <c r="F536" s="53"/>
      <c r="G536" s="53"/>
      <c r="H536" s="53"/>
      <c r="I536" s="53"/>
      <c r="J536" s="53"/>
      <c r="N536" s="56"/>
    </row>
    <row r="537" spans="3:14" ht="15.75" customHeight="1">
      <c r="C537" s="53"/>
      <c r="D537" s="53"/>
      <c r="E537" s="57"/>
      <c r="F537" s="53"/>
      <c r="G537" s="53"/>
      <c r="H537" s="53"/>
      <c r="I537" s="53"/>
      <c r="J537" s="53"/>
      <c r="N537" s="56"/>
    </row>
    <row r="538" spans="3:14" ht="15.75" customHeight="1">
      <c r="C538" s="53"/>
      <c r="D538" s="53"/>
      <c r="E538" s="57"/>
      <c r="F538" s="53"/>
      <c r="G538" s="53"/>
      <c r="H538" s="53"/>
      <c r="I538" s="53"/>
      <c r="J538" s="53"/>
      <c r="N538" s="56"/>
    </row>
    <row r="539" spans="3:14" ht="15.75" customHeight="1">
      <c r="C539" s="53"/>
      <c r="D539" s="53"/>
      <c r="E539" s="57"/>
      <c r="F539" s="53"/>
      <c r="G539" s="53"/>
      <c r="H539" s="53"/>
      <c r="I539" s="53"/>
      <c r="J539" s="53"/>
      <c r="N539" s="56"/>
    </row>
    <row r="540" spans="3:14" ht="15.75" customHeight="1">
      <c r="C540" s="53"/>
      <c r="D540" s="53"/>
      <c r="E540" s="57"/>
      <c r="F540" s="53"/>
      <c r="G540" s="53"/>
      <c r="H540" s="53"/>
      <c r="I540" s="53"/>
      <c r="J540" s="53"/>
      <c r="N540" s="56"/>
    </row>
    <row r="541" spans="3:14" ht="15.75" customHeight="1">
      <c r="C541" s="53"/>
      <c r="D541" s="53"/>
      <c r="E541" s="57"/>
      <c r="F541" s="53"/>
      <c r="G541" s="53"/>
      <c r="H541" s="53"/>
      <c r="I541" s="53"/>
      <c r="J541" s="53"/>
      <c r="N541" s="56"/>
    </row>
    <row r="542" spans="3:14" ht="15.75" customHeight="1">
      <c r="C542" s="53"/>
      <c r="D542" s="53"/>
      <c r="E542" s="57"/>
      <c r="F542" s="53"/>
      <c r="G542" s="53"/>
      <c r="H542" s="53"/>
      <c r="I542" s="53"/>
      <c r="J542" s="53"/>
      <c r="N542" s="56"/>
    </row>
    <row r="543" spans="3:14" ht="15.75" customHeight="1">
      <c r="C543" s="53"/>
      <c r="D543" s="53"/>
      <c r="E543" s="57"/>
      <c r="F543" s="53"/>
      <c r="G543" s="53"/>
      <c r="H543" s="53"/>
      <c r="I543" s="53"/>
      <c r="J543" s="53"/>
      <c r="N543" s="56"/>
    </row>
    <row r="544" spans="3:14" ht="15.75" customHeight="1">
      <c r="C544" s="53"/>
      <c r="D544" s="53"/>
      <c r="E544" s="57"/>
      <c r="F544" s="53"/>
      <c r="G544" s="53"/>
      <c r="H544" s="53"/>
      <c r="I544" s="53"/>
      <c r="J544" s="53"/>
      <c r="N544" s="56"/>
    </row>
    <row r="545" spans="3:14" ht="15.75" customHeight="1">
      <c r="C545" s="53"/>
      <c r="D545" s="53"/>
      <c r="E545" s="57"/>
      <c r="F545" s="53"/>
      <c r="G545" s="53"/>
      <c r="H545" s="53"/>
      <c r="I545" s="53"/>
      <c r="J545" s="53"/>
      <c r="N545" s="56"/>
    </row>
    <row r="546" spans="3:14" ht="15.75" customHeight="1">
      <c r="C546" s="53"/>
      <c r="D546" s="53"/>
      <c r="E546" s="57"/>
      <c r="F546" s="53"/>
      <c r="G546" s="53"/>
      <c r="H546" s="53"/>
      <c r="I546" s="53"/>
      <c r="J546" s="53"/>
      <c r="N546" s="56"/>
    </row>
    <row r="547" spans="3:14" ht="15.75" customHeight="1">
      <c r="C547" s="53"/>
      <c r="D547" s="53"/>
      <c r="E547" s="57"/>
      <c r="F547" s="53"/>
      <c r="G547" s="53"/>
      <c r="H547" s="53"/>
      <c r="I547" s="53"/>
      <c r="J547" s="53"/>
      <c r="N547" s="56"/>
    </row>
    <row r="548" spans="3:14" ht="15.75" customHeight="1">
      <c r="C548" s="53"/>
      <c r="D548" s="53"/>
      <c r="E548" s="57"/>
      <c r="F548" s="53"/>
      <c r="G548" s="53"/>
      <c r="H548" s="53"/>
      <c r="I548" s="53"/>
      <c r="J548" s="53"/>
      <c r="N548" s="56"/>
    </row>
    <row r="549" spans="3:14" ht="15.75" customHeight="1">
      <c r="C549" s="53"/>
      <c r="D549" s="53"/>
      <c r="E549" s="57"/>
      <c r="F549" s="53"/>
      <c r="G549" s="53"/>
      <c r="H549" s="53"/>
      <c r="I549" s="53"/>
      <c r="J549" s="53"/>
      <c r="N549" s="56"/>
    </row>
    <row r="550" spans="3:14" ht="15.75" customHeight="1">
      <c r="C550" s="53"/>
      <c r="D550" s="53"/>
      <c r="E550" s="57"/>
      <c r="F550" s="53"/>
      <c r="G550" s="53"/>
      <c r="H550" s="53"/>
      <c r="I550" s="53"/>
      <c r="J550" s="53"/>
      <c r="N550" s="56"/>
    </row>
    <row r="551" spans="3:14" ht="15.75" customHeight="1">
      <c r="C551" s="53"/>
      <c r="D551" s="53"/>
      <c r="E551" s="57"/>
      <c r="F551" s="53"/>
      <c r="G551" s="53"/>
      <c r="H551" s="53"/>
      <c r="I551" s="53"/>
      <c r="J551" s="53"/>
      <c r="N551" s="56"/>
    </row>
    <row r="552" spans="3:14" ht="15.75" customHeight="1">
      <c r="C552" s="53"/>
      <c r="D552" s="53"/>
      <c r="E552" s="57"/>
      <c r="F552" s="53"/>
      <c r="G552" s="53"/>
      <c r="H552" s="53"/>
      <c r="I552" s="53"/>
      <c r="J552" s="53"/>
      <c r="N552" s="56"/>
    </row>
    <row r="553" spans="3:14" ht="15.75" customHeight="1">
      <c r="C553" s="53"/>
      <c r="D553" s="53"/>
      <c r="E553" s="57"/>
      <c r="F553" s="53"/>
      <c r="G553" s="53"/>
      <c r="H553" s="53"/>
      <c r="I553" s="53"/>
      <c r="J553" s="53"/>
      <c r="N553" s="56"/>
    </row>
    <row r="554" spans="3:14" ht="15.75" customHeight="1">
      <c r="C554" s="53"/>
      <c r="D554" s="53"/>
      <c r="E554" s="57"/>
      <c r="F554" s="53"/>
      <c r="G554" s="53"/>
      <c r="H554" s="53"/>
      <c r="I554" s="53"/>
      <c r="J554" s="53"/>
      <c r="N554" s="56"/>
    </row>
    <row r="555" spans="3:14" ht="15.75" customHeight="1">
      <c r="C555" s="53"/>
      <c r="D555" s="53"/>
      <c r="E555" s="57"/>
      <c r="F555" s="53"/>
      <c r="G555" s="53"/>
      <c r="H555" s="53"/>
      <c r="I555" s="53"/>
      <c r="J555" s="53"/>
      <c r="N555" s="56"/>
    </row>
    <row r="556" spans="3:14" ht="15.75" customHeight="1">
      <c r="C556" s="53"/>
      <c r="D556" s="53"/>
      <c r="E556" s="57"/>
      <c r="F556" s="53"/>
      <c r="G556" s="53"/>
      <c r="H556" s="53"/>
      <c r="I556" s="53"/>
      <c r="J556" s="53"/>
      <c r="N556" s="56"/>
    </row>
    <row r="557" spans="3:14" ht="15.75" customHeight="1">
      <c r="C557" s="53"/>
      <c r="D557" s="53"/>
      <c r="E557" s="57"/>
      <c r="F557" s="53"/>
      <c r="G557" s="53"/>
      <c r="H557" s="53"/>
      <c r="I557" s="53"/>
      <c r="J557" s="53"/>
      <c r="N557" s="56"/>
    </row>
    <row r="558" spans="3:14" ht="15.75" customHeight="1">
      <c r="C558" s="53"/>
      <c r="D558" s="53"/>
      <c r="E558" s="57"/>
      <c r="F558" s="53"/>
      <c r="G558" s="53"/>
      <c r="H558" s="53"/>
      <c r="I558" s="53"/>
      <c r="J558" s="53"/>
      <c r="N558" s="56"/>
    </row>
    <row r="559" spans="3:14" ht="15.75" customHeight="1">
      <c r="C559" s="53"/>
      <c r="D559" s="53"/>
      <c r="E559" s="57"/>
      <c r="F559" s="53"/>
      <c r="G559" s="53"/>
      <c r="H559" s="53"/>
      <c r="I559" s="53"/>
      <c r="J559" s="53"/>
      <c r="N559" s="56"/>
    </row>
    <row r="560" spans="3:14" ht="15.75" customHeight="1">
      <c r="C560" s="53"/>
      <c r="D560" s="53"/>
      <c r="E560" s="57"/>
      <c r="F560" s="53"/>
      <c r="G560" s="53"/>
      <c r="H560" s="53"/>
      <c r="I560" s="53"/>
      <c r="J560" s="53"/>
      <c r="N560" s="56"/>
    </row>
    <row r="561" spans="3:14" ht="15.75" customHeight="1">
      <c r="C561" s="53"/>
      <c r="D561" s="53"/>
      <c r="E561" s="57"/>
      <c r="F561" s="53"/>
      <c r="G561" s="53"/>
      <c r="H561" s="53"/>
      <c r="I561" s="53"/>
      <c r="J561" s="53"/>
      <c r="N561" s="56"/>
    </row>
    <row r="562" spans="3:14" ht="15.75" customHeight="1">
      <c r="C562" s="53"/>
      <c r="D562" s="53"/>
      <c r="E562" s="57"/>
      <c r="F562" s="53"/>
      <c r="G562" s="53"/>
      <c r="H562" s="53"/>
      <c r="I562" s="53"/>
      <c r="J562" s="53"/>
      <c r="N562" s="56"/>
    </row>
    <row r="563" spans="3:14" ht="15.75" customHeight="1">
      <c r="C563" s="53"/>
      <c r="D563" s="53"/>
      <c r="E563" s="57"/>
      <c r="F563" s="53"/>
      <c r="G563" s="53"/>
      <c r="H563" s="53"/>
      <c r="I563" s="53"/>
      <c r="J563" s="53"/>
      <c r="N563" s="56"/>
    </row>
    <row r="564" spans="3:14" ht="15.75" customHeight="1">
      <c r="C564" s="53"/>
      <c r="D564" s="53"/>
      <c r="E564" s="57"/>
      <c r="F564" s="53"/>
      <c r="G564" s="53"/>
      <c r="H564" s="53"/>
      <c r="I564" s="53"/>
      <c r="J564" s="53"/>
      <c r="N564" s="56"/>
    </row>
    <row r="565" spans="3:14" ht="15.75" customHeight="1">
      <c r="C565" s="53"/>
      <c r="D565" s="53"/>
      <c r="E565" s="57"/>
      <c r="F565" s="53"/>
      <c r="G565" s="53"/>
      <c r="H565" s="53"/>
      <c r="I565" s="53"/>
      <c r="J565" s="53"/>
      <c r="N565" s="56"/>
    </row>
    <row r="566" spans="3:14" ht="15.75" customHeight="1">
      <c r="C566" s="53"/>
      <c r="D566" s="53"/>
      <c r="E566" s="57"/>
      <c r="F566" s="53"/>
      <c r="G566" s="53"/>
      <c r="H566" s="53"/>
      <c r="I566" s="53"/>
      <c r="J566" s="53"/>
      <c r="N566" s="56"/>
    </row>
    <row r="567" spans="3:14" ht="15.75" customHeight="1">
      <c r="C567" s="53"/>
      <c r="D567" s="53"/>
      <c r="E567" s="57"/>
      <c r="F567" s="53"/>
      <c r="G567" s="53"/>
      <c r="H567" s="53"/>
      <c r="I567" s="53"/>
      <c r="J567" s="53"/>
      <c r="N567" s="56"/>
    </row>
    <row r="568" spans="3:14" ht="15.75" customHeight="1">
      <c r="C568" s="53"/>
      <c r="D568" s="53"/>
      <c r="E568" s="57"/>
      <c r="F568" s="53"/>
      <c r="G568" s="53"/>
      <c r="H568" s="53"/>
      <c r="I568" s="53"/>
      <c r="J568" s="53"/>
      <c r="N568" s="56"/>
    </row>
    <row r="569" spans="3:14" ht="15.75" customHeight="1">
      <c r="C569" s="53"/>
      <c r="D569" s="53"/>
      <c r="E569" s="57"/>
      <c r="F569" s="53"/>
      <c r="G569" s="53"/>
      <c r="H569" s="53"/>
      <c r="I569" s="53"/>
      <c r="J569" s="53"/>
      <c r="N569" s="56"/>
    </row>
    <row r="570" spans="3:14" ht="15.75" customHeight="1">
      <c r="C570" s="53"/>
      <c r="D570" s="53"/>
      <c r="E570" s="57"/>
      <c r="F570" s="53"/>
      <c r="G570" s="53"/>
      <c r="H570" s="53"/>
      <c r="I570" s="53"/>
      <c r="J570" s="53"/>
      <c r="N570" s="56"/>
    </row>
    <row r="571" spans="3:14" ht="15.75" customHeight="1">
      <c r="C571" s="53"/>
      <c r="D571" s="53"/>
      <c r="E571" s="57"/>
      <c r="F571" s="53"/>
      <c r="G571" s="53"/>
      <c r="H571" s="53"/>
      <c r="I571" s="53"/>
      <c r="J571" s="53"/>
      <c r="N571" s="56"/>
    </row>
    <row r="572" spans="3:14" ht="15.75" customHeight="1">
      <c r="C572" s="53"/>
      <c r="D572" s="53"/>
      <c r="E572" s="57"/>
      <c r="F572" s="53"/>
      <c r="G572" s="53"/>
      <c r="H572" s="53"/>
      <c r="I572" s="53"/>
      <c r="J572" s="53"/>
      <c r="N572" s="56"/>
    </row>
    <row r="573" spans="3:14" ht="15.75" customHeight="1">
      <c r="C573" s="53"/>
      <c r="D573" s="53"/>
      <c r="E573" s="57"/>
      <c r="F573" s="53"/>
      <c r="G573" s="53"/>
      <c r="H573" s="53"/>
      <c r="I573" s="53"/>
      <c r="J573" s="53"/>
      <c r="N573" s="56"/>
    </row>
    <row r="574" spans="3:14" ht="15.75" customHeight="1">
      <c r="C574" s="53"/>
      <c r="D574" s="53"/>
      <c r="E574" s="57"/>
      <c r="F574" s="53"/>
      <c r="G574" s="53"/>
      <c r="H574" s="53"/>
      <c r="I574" s="53"/>
      <c r="J574" s="53"/>
      <c r="N574" s="56"/>
    </row>
    <row r="575" spans="3:14" ht="15.75" customHeight="1">
      <c r="C575" s="53"/>
      <c r="D575" s="53"/>
      <c r="E575" s="57"/>
      <c r="F575" s="53"/>
      <c r="G575" s="53"/>
      <c r="H575" s="53"/>
      <c r="I575" s="53"/>
      <c r="J575" s="53"/>
      <c r="N575" s="56"/>
    </row>
    <row r="576" spans="3:14" ht="15.75" customHeight="1">
      <c r="C576" s="53"/>
      <c r="D576" s="53"/>
      <c r="E576" s="57"/>
      <c r="F576" s="53"/>
      <c r="G576" s="53"/>
      <c r="H576" s="53"/>
      <c r="I576" s="53"/>
      <c r="J576" s="53"/>
      <c r="N576" s="56"/>
    </row>
    <row r="577" spans="3:14" ht="15.75" customHeight="1">
      <c r="C577" s="53"/>
      <c r="D577" s="53"/>
      <c r="E577" s="57"/>
      <c r="F577" s="53"/>
      <c r="G577" s="53"/>
      <c r="H577" s="53"/>
      <c r="I577" s="53"/>
      <c r="J577" s="53"/>
      <c r="N577" s="56"/>
    </row>
    <row r="578" spans="3:14" ht="15.75" customHeight="1">
      <c r="C578" s="53"/>
      <c r="D578" s="53"/>
      <c r="E578" s="57"/>
      <c r="F578" s="53"/>
      <c r="G578" s="53"/>
      <c r="H578" s="53"/>
      <c r="I578" s="53"/>
      <c r="J578" s="53"/>
      <c r="N578" s="56"/>
    </row>
    <row r="579" spans="3:14" ht="15.75" customHeight="1">
      <c r="C579" s="53"/>
      <c r="D579" s="53"/>
      <c r="E579" s="57"/>
      <c r="F579" s="53"/>
      <c r="G579" s="53"/>
      <c r="H579" s="53"/>
      <c r="I579" s="53"/>
      <c r="J579" s="53"/>
      <c r="N579" s="56"/>
    </row>
    <row r="580" spans="3:14" ht="15.75" customHeight="1">
      <c r="C580" s="53"/>
      <c r="D580" s="53"/>
      <c r="E580" s="57"/>
      <c r="F580" s="53"/>
      <c r="G580" s="53"/>
      <c r="H580" s="53"/>
      <c r="I580" s="53"/>
      <c r="J580" s="53"/>
      <c r="N580" s="56"/>
    </row>
    <row r="581" spans="3:14" ht="15.75" customHeight="1">
      <c r="C581" s="53"/>
      <c r="D581" s="53"/>
      <c r="E581" s="57"/>
      <c r="F581" s="53"/>
      <c r="G581" s="53"/>
      <c r="H581" s="53"/>
      <c r="I581" s="53"/>
      <c r="J581" s="53"/>
      <c r="N581" s="56"/>
    </row>
    <row r="582" spans="3:14" ht="15.75" customHeight="1">
      <c r="C582" s="53"/>
      <c r="D582" s="53"/>
      <c r="E582" s="57"/>
      <c r="F582" s="53"/>
      <c r="G582" s="53"/>
      <c r="H582" s="53"/>
      <c r="I582" s="53"/>
      <c r="J582" s="53"/>
      <c r="N582" s="56"/>
    </row>
    <row r="583" spans="3:14" ht="15.75" customHeight="1">
      <c r="C583" s="53"/>
      <c r="D583" s="53"/>
      <c r="E583" s="57"/>
      <c r="F583" s="53"/>
      <c r="G583" s="53"/>
      <c r="H583" s="53"/>
      <c r="I583" s="53"/>
      <c r="J583" s="53"/>
      <c r="N583" s="56"/>
    </row>
    <row r="584" spans="3:14" ht="15.75" customHeight="1">
      <c r="C584" s="53"/>
      <c r="D584" s="53"/>
      <c r="E584" s="57"/>
      <c r="F584" s="53"/>
      <c r="G584" s="53"/>
      <c r="H584" s="53"/>
      <c r="I584" s="53"/>
      <c r="J584" s="53"/>
      <c r="N584" s="56"/>
    </row>
    <row r="585" spans="3:14" ht="15.75" customHeight="1">
      <c r="C585" s="53"/>
      <c r="D585" s="53"/>
      <c r="E585" s="57"/>
      <c r="F585" s="53"/>
      <c r="G585" s="53"/>
      <c r="H585" s="53"/>
      <c r="I585" s="53"/>
      <c r="J585" s="53"/>
      <c r="N585" s="56"/>
    </row>
    <row r="586" spans="3:14" ht="15.75" customHeight="1">
      <c r="C586" s="53"/>
      <c r="D586" s="53"/>
      <c r="E586" s="57"/>
      <c r="F586" s="53"/>
      <c r="G586" s="53"/>
      <c r="H586" s="53"/>
      <c r="I586" s="53"/>
      <c r="J586" s="53"/>
      <c r="N586" s="56"/>
    </row>
    <row r="587" spans="3:14" ht="15.75" customHeight="1">
      <c r="C587" s="53"/>
      <c r="D587" s="53"/>
      <c r="E587" s="57"/>
      <c r="F587" s="53"/>
      <c r="G587" s="53"/>
      <c r="H587" s="53"/>
      <c r="I587" s="53"/>
      <c r="J587" s="53"/>
      <c r="N587" s="56"/>
    </row>
    <row r="588" spans="3:14" ht="15.75" customHeight="1">
      <c r="C588" s="53"/>
      <c r="D588" s="53"/>
      <c r="E588" s="57"/>
      <c r="F588" s="53"/>
      <c r="G588" s="53"/>
      <c r="H588" s="53"/>
      <c r="I588" s="53"/>
      <c r="J588" s="53"/>
      <c r="N588" s="56"/>
    </row>
    <row r="589" spans="3:14" ht="15.75" customHeight="1">
      <c r="C589" s="53"/>
      <c r="D589" s="53"/>
      <c r="E589" s="57"/>
      <c r="F589" s="53"/>
      <c r="G589" s="53"/>
      <c r="H589" s="53"/>
      <c r="I589" s="53"/>
      <c r="J589" s="53"/>
      <c r="N589" s="56"/>
    </row>
    <row r="590" spans="3:14" ht="15.75" customHeight="1">
      <c r="C590" s="53"/>
      <c r="D590" s="53"/>
      <c r="E590" s="57"/>
      <c r="F590" s="53"/>
      <c r="G590" s="53"/>
      <c r="H590" s="53"/>
      <c r="I590" s="53"/>
      <c r="J590" s="53"/>
      <c r="N590" s="56"/>
    </row>
    <row r="591" spans="3:14" ht="15.75" customHeight="1">
      <c r="C591" s="53"/>
      <c r="D591" s="53"/>
      <c r="E591" s="57"/>
      <c r="F591" s="53"/>
      <c r="G591" s="53"/>
      <c r="H591" s="53"/>
      <c r="I591" s="53"/>
      <c r="J591" s="53"/>
      <c r="N591" s="56"/>
    </row>
    <row r="592" spans="3:14" ht="15.75" customHeight="1">
      <c r="C592" s="53"/>
      <c r="D592" s="53"/>
      <c r="E592" s="57"/>
      <c r="F592" s="53"/>
      <c r="G592" s="53"/>
      <c r="H592" s="53"/>
      <c r="I592" s="53"/>
      <c r="J592" s="53"/>
      <c r="N592" s="56"/>
    </row>
    <row r="593" spans="3:14" ht="15.75" customHeight="1">
      <c r="C593" s="53"/>
      <c r="D593" s="53"/>
      <c r="E593" s="57"/>
      <c r="F593" s="53"/>
      <c r="G593" s="53"/>
      <c r="H593" s="53"/>
      <c r="I593" s="53"/>
      <c r="J593" s="53"/>
      <c r="N593" s="56"/>
    </row>
    <row r="594" spans="3:14" ht="15.75" customHeight="1">
      <c r="C594" s="53"/>
      <c r="D594" s="53"/>
      <c r="E594" s="57"/>
      <c r="F594" s="53"/>
      <c r="G594" s="53"/>
      <c r="H594" s="53"/>
      <c r="I594" s="53"/>
      <c r="J594" s="53"/>
      <c r="N594" s="56"/>
    </row>
    <row r="595" spans="3:14" ht="15.75" customHeight="1">
      <c r="C595" s="53"/>
      <c r="D595" s="53"/>
      <c r="E595" s="57"/>
      <c r="F595" s="53"/>
      <c r="G595" s="53"/>
      <c r="H595" s="53"/>
      <c r="I595" s="53"/>
      <c r="J595" s="53"/>
      <c r="N595" s="56"/>
    </row>
    <row r="596" spans="3:14" ht="15.75" customHeight="1">
      <c r="C596" s="53"/>
      <c r="D596" s="53"/>
      <c r="E596" s="57"/>
      <c r="F596" s="53"/>
      <c r="G596" s="53"/>
      <c r="H596" s="53"/>
      <c r="I596" s="53"/>
      <c r="J596" s="53"/>
      <c r="N596" s="56"/>
    </row>
    <row r="597" spans="3:14" ht="15.75" customHeight="1">
      <c r="C597" s="53"/>
      <c r="D597" s="53"/>
      <c r="E597" s="57"/>
      <c r="F597" s="53"/>
      <c r="G597" s="53"/>
      <c r="H597" s="53"/>
      <c r="I597" s="53"/>
      <c r="J597" s="53"/>
      <c r="N597" s="56"/>
    </row>
    <row r="598" spans="3:14" ht="15.75" customHeight="1">
      <c r="C598" s="53"/>
      <c r="D598" s="53"/>
      <c r="E598" s="57"/>
      <c r="F598" s="53"/>
      <c r="G598" s="53"/>
      <c r="H598" s="53"/>
      <c r="I598" s="53"/>
      <c r="J598" s="53"/>
      <c r="N598" s="56"/>
    </row>
    <row r="599" spans="3:14" ht="15.75" customHeight="1">
      <c r="C599" s="53"/>
      <c r="D599" s="53"/>
      <c r="E599" s="57"/>
      <c r="F599" s="53"/>
      <c r="G599" s="53"/>
      <c r="H599" s="53"/>
      <c r="I599" s="53"/>
      <c r="J599" s="53"/>
      <c r="N599" s="56"/>
    </row>
    <row r="600" spans="3:14" ht="15.75" customHeight="1">
      <c r="C600" s="53"/>
      <c r="D600" s="53"/>
      <c r="E600" s="57"/>
      <c r="F600" s="53"/>
      <c r="G600" s="53"/>
      <c r="H600" s="53"/>
      <c r="I600" s="53"/>
      <c r="J600" s="53"/>
      <c r="N600" s="56"/>
    </row>
    <row r="601" spans="3:14" ht="15.75" customHeight="1">
      <c r="C601" s="53"/>
      <c r="D601" s="53"/>
      <c r="E601" s="57"/>
      <c r="F601" s="53"/>
      <c r="G601" s="53"/>
      <c r="H601" s="53"/>
      <c r="I601" s="53"/>
      <c r="J601" s="53"/>
      <c r="N601" s="56"/>
    </row>
    <row r="602" spans="3:14" ht="15.75" customHeight="1">
      <c r="C602" s="53"/>
      <c r="D602" s="53"/>
      <c r="E602" s="57"/>
      <c r="F602" s="53"/>
      <c r="G602" s="53"/>
      <c r="H602" s="53"/>
      <c r="I602" s="53"/>
      <c r="J602" s="53"/>
      <c r="N602" s="56"/>
    </row>
    <row r="603" spans="3:14" ht="15.75" customHeight="1">
      <c r="C603" s="53"/>
      <c r="D603" s="53"/>
      <c r="E603" s="57"/>
      <c r="F603" s="53"/>
      <c r="G603" s="53"/>
      <c r="H603" s="53"/>
      <c r="I603" s="53"/>
      <c r="J603" s="53"/>
      <c r="N603" s="56"/>
    </row>
    <row r="604" spans="3:14" ht="15.75" customHeight="1">
      <c r="C604" s="53"/>
      <c r="D604" s="53"/>
      <c r="E604" s="57"/>
      <c r="F604" s="53"/>
      <c r="G604" s="53"/>
      <c r="H604" s="53"/>
      <c r="I604" s="53"/>
      <c r="J604" s="53"/>
      <c r="N604" s="56"/>
    </row>
    <row r="605" spans="3:14" ht="15.75" customHeight="1">
      <c r="C605" s="53"/>
      <c r="D605" s="53"/>
      <c r="E605" s="57"/>
      <c r="F605" s="53"/>
      <c r="G605" s="53"/>
      <c r="H605" s="53"/>
      <c r="I605" s="53"/>
      <c r="J605" s="53"/>
      <c r="N605" s="56"/>
    </row>
    <row r="606" spans="3:14" ht="15.75" customHeight="1">
      <c r="C606" s="53"/>
      <c r="D606" s="53"/>
      <c r="E606" s="57"/>
      <c r="F606" s="53"/>
      <c r="G606" s="53"/>
      <c r="H606" s="53"/>
      <c r="I606" s="53"/>
      <c r="J606" s="53"/>
      <c r="N606" s="56"/>
    </row>
    <row r="607" spans="3:14" ht="15.75" customHeight="1">
      <c r="C607" s="53"/>
      <c r="D607" s="53"/>
      <c r="E607" s="57"/>
      <c r="F607" s="53"/>
      <c r="G607" s="53"/>
      <c r="H607" s="53"/>
      <c r="I607" s="53"/>
      <c r="J607" s="53"/>
      <c r="N607" s="56"/>
    </row>
    <row r="608" spans="3:14" ht="15.75" customHeight="1">
      <c r="C608" s="53"/>
      <c r="D608" s="53"/>
      <c r="E608" s="57"/>
      <c r="F608" s="53"/>
      <c r="G608" s="53"/>
      <c r="H608" s="53"/>
      <c r="I608" s="53"/>
      <c r="J608" s="53"/>
      <c r="N608" s="56"/>
    </row>
    <row r="609" spans="3:14" ht="15.75" customHeight="1">
      <c r="C609" s="53"/>
      <c r="D609" s="53"/>
      <c r="E609" s="57"/>
      <c r="F609" s="53"/>
      <c r="G609" s="53"/>
      <c r="H609" s="53"/>
      <c r="I609" s="53"/>
      <c r="J609" s="53"/>
      <c r="N609" s="56"/>
    </row>
    <row r="610" spans="3:14" ht="15.75" customHeight="1">
      <c r="C610" s="53"/>
      <c r="D610" s="53"/>
      <c r="E610" s="57"/>
      <c r="F610" s="53"/>
      <c r="G610" s="53"/>
      <c r="H610" s="53"/>
      <c r="I610" s="53"/>
      <c r="J610" s="53"/>
      <c r="N610" s="56"/>
    </row>
    <row r="611" spans="3:14" ht="15.75" customHeight="1">
      <c r="C611" s="53"/>
      <c r="D611" s="53"/>
      <c r="E611" s="57"/>
      <c r="F611" s="53"/>
      <c r="G611" s="53"/>
      <c r="H611" s="53"/>
      <c r="I611" s="53"/>
      <c r="J611" s="53"/>
      <c r="N611" s="56"/>
    </row>
    <row r="612" spans="3:14" ht="15.75" customHeight="1">
      <c r="C612" s="53"/>
      <c r="D612" s="53"/>
      <c r="E612" s="57"/>
      <c r="F612" s="53"/>
      <c r="G612" s="53"/>
      <c r="H612" s="53"/>
      <c r="I612" s="53"/>
      <c r="J612" s="53"/>
      <c r="N612" s="56"/>
    </row>
    <row r="613" spans="3:14" ht="15.75" customHeight="1">
      <c r="C613" s="53"/>
      <c r="D613" s="53"/>
      <c r="E613" s="57"/>
      <c r="F613" s="53"/>
      <c r="G613" s="53"/>
      <c r="H613" s="53"/>
      <c r="I613" s="53"/>
      <c r="J613" s="53"/>
      <c r="N613" s="56"/>
    </row>
    <row r="614" spans="3:14" ht="15.75" customHeight="1">
      <c r="C614" s="53"/>
      <c r="D614" s="53"/>
      <c r="E614" s="57"/>
      <c r="F614" s="53"/>
      <c r="G614" s="53"/>
      <c r="H614" s="53"/>
      <c r="I614" s="53"/>
      <c r="J614" s="53"/>
      <c r="N614" s="56"/>
    </row>
    <row r="615" spans="3:14" ht="15.75" customHeight="1">
      <c r="C615" s="53"/>
      <c r="D615" s="53"/>
      <c r="E615" s="57"/>
      <c r="F615" s="53"/>
      <c r="G615" s="53"/>
      <c r="H615" s="53"/>
      <c r="I615" s="53"/>
      <c r="J615" s="53"/>
      <c r="N615" s="56"/>
    </row>
    <row r="616" spans="3:14" ht="15.75" customHeight="1">
      <c r="C616" s="53"/>
      <c r="D616" s="53"/>
      <c r="E616" s="57"/>
      <c r="F616" s="53"/>
      <c r="G616" s="53"/>
      <c r="H616" s="53"/>
      <c r="I616" s="53"/>
      <c r="J616" s="53"/>
      <c r="N616" s="56"/>
    </row>
    <row r="617" spans="3:14" ht="15.75" customHeight="1">
      <c r="C617" s="53"/>
      <c r="D617" s="53"/>
      <c r="E617" s="57"/>
      <c r="F617" s="53"/>
      <c r="G617" s="53"/>
      <c r="H617" s="53"/>
      <c r="I617" s="53"/>
      <c r="J617" s="53"/>
      <c r="N617" s="56"/>
    </row>
    <row r="618" spans="3:14" ht="15.75" customHeight="1">
      <c r="C618" s="53"/>
      <c r="D618" s="53"/>
      <c r="E618" s="57"/>
      <c r="F618" s="53"/>
      <c r="G618" s="53"/>
      <c r="H618" s="53"/>
      <c r="I618" s="53"/>
      <c r="J618" s="53"/>
      <c r="N618" s="56"/>
    </row>
    <row r="619" spans="3:14" ht="15.75" customHeight="1">
      <c r="C619" s="53"/>
      <c r="D619" s="53"/>
      <c r="E619" s="57"/>
      <c r="F619" s="53"/>
      <c r="G619" s="53"/>
      <c r="H619" s="53"/>
      <c r="I619" s="53"/>
      <c r="J619" s="53"/>
      <c r="N619" s="56"/>
    </row>
    <row r="620" spans="3:14" ht="15.75" customHeight="1">
      <c r="C620" s="53"/>
      <c r="D620" s="53"/>
      <c r="E620" s="57"/>
      <c r="F620" s="53"/>
      <c r="G620" s="53"/>
      <c r="H620" s="53"/>
      <c r="I620" s="53"/>
      <c r="J620" s="53"/>
      <c r="N620" s="56"/>
    </row>
    <row r="621" spans="3:14" ht="15.75" customHeight="1">
      <c r="C621" s="53"/>
      <c r="D621" s="53"/>
      <c r="E621" s="57"/>
      <c r="F621" s="53"/>
      <c r="G621" s="53"/>
      <c r="H621" s="53"/>
      <c r="I621" s="53"/>
      <c r="J621" s="53"/>
      <c r="N621" s="56"/>
    </row>
    <row r="622" spans="3:14" ht="15.75" customHeight="1">
      <c r="C622" s="53"/>
      <c r="D622" s="53"/>
      <c r="E622" s="57"/>
      <c r="F622" s="53"/>
      <c r="G622" s="53"/>
      <c r="H622" s="53"/>
      <c r="I622" s="53"/>
      <c r="J622" s="53"/>
      <c r="N622" s="56"/>
    </row>
    <row r="623" spans="3:14" ht="15.75" customHeight="1">
      <c r="C623" s="53"/>
      <c r="D623" s="53"/>
      <c r="E623" s="57"/>
      <c r="F623" s="53"/>
      <c r="G623" s="53"/>
      <c r="H623" s="53"/>
      <c r="I623" s="53"/>
      <c r="J623" s="53"/>
      <c r="N623" s="56"/>
    </row>
    <row r="624" spans="3:14" ht="15.75" customHeight="1">
      <c r="C624" s="53"/>
      <c r="D624" s="53"/>
      <c r="E624" s="57"/>
      <c r="F624" s="53"/>
      <c r="G624" s="53"/>
      <c r="H624" s="53"/>
      <c r="I624" s="53"/>
      <c r="J624" s="53"/>
      <c r="N624" s="56"/>
    </row>
    <row r="625" spans="3:14" ht="15.75" customHeight="1">
      <c r="C625" s="53"/>
      <c r="D625" s="53"/>
      <c r="E625" s="57"/>
      <c r="F625" s="53"/>
      <c r="G625" s="53"/>
      <c r="H625" s="53"/>
      <c r="I625" s="53"/>
      <c r="J625" s="53"/>
      <c r="N625" s="56"/>
    </row>
    <row r="626" spans="3:14" ht="15.75" customHeight="1">
      <c r="C626" s="53"/>
      <c r="D626" s="53"/>
      <c r="E626" s="57"/>
      <c r="F626" s="53"/>
      <c r="G626" s="53"/>
      <c r="H626" s="53"/>
      <c r="I626" s="53"/>
      <c r="J626" s="53"/>
      <c r="N626" s="56"/>
    </row>
    <row r="627" spans="3:14" ht="15.75" customHeight="1">
      <c r="C627" s="53"/>
      <c r="D627" s="53"/>
      <c r="E627" s="57"/>
      <c r="F627" s="53"/>
      <c r="G627" s="53"/>
      <c r="H627" s="53"/>
      <c r="I627" s="53"/>
      <c r="J627" s="53"/>
      <c r="N627" s="56"/>
    </row>
    <row r="628" spans="3:14" ht="15.75" customHeight="1">
      <c r="C628" s="53"/>
      <c r="D628" s="53"/>
      <c r="E628" s="57"/>
      <c r="F628" s="53"/>
      <c r="G628" s="53"/>
      <c r="H628" s="53"/>
      <c r="I628" s="53"/>
      <c r="J628" s="53"/>
      <c r="N628" s="56"/>
    </row>
    <row r="629" spans="3:14" ht="15.75" customHeight="1">
      <c r="C629" s="53"/>
      <c r="D629" s="53"/>
      <c r="E629" s="57"/>
      <c r="F629" s="53"/>
      <c r="G629" s="53"/>
      <c r="H629" s="53"/>
      <c r="I629" s="53"/>
      <c r="J629" s="53"/>
      <c r="N629" s="56"/>
    </row>
    <row r="630" spans="3:14" ht="15.75" customHeight="1">
      <c r="C630" s="53"/>
      <c r="D630" s="53"/>
      <c r="E630" s="57"/>
      <c r="F630" s="53"/>
      <c r="G630" s="53"/>
      <c r="H630" s="53"/>
      <c r="I630" s="53"/>
      <c r="J630" s="53"/>
      <c r="N630" s="56"/>
    </row>
    <row r="631" spans="3:14" ht="15.75" customHeight="1">
      <c r="C631" s="53"/>
      <c r="D631" s="53"/>
      <c r="E631" s="57"/>
      <c r="F631" s="53"/>
      <c r="G631" s="53"/>
      <c r="H631" s="53"/>
      <c r="I631" s="53"/>
      <c r="J631" s="53"/>
      <c r="N631" s="56"/>
    </row>
    <row r="632" spans="3:14" ht="15.75" customHeight="1">
      <c r="C632" s="53"/>
      <c r="D632" s="53"/>
      <c r="E632" s="57"/>
      <c r="F632" s="53"/>
      <c r="G632" s="53"/>
      <c r="H632" s="53"/>
      <c r="I632" s="53"/>
      <c r="J632" s="53"/>
      <c r="N632" s="56"/>
    </row>
    <row r="633" spans="3:14" ht="15.75" customHeight="1">
      <c r="C633" s="53"/>
      <c r="D633" s="53"/>
      <c r="E633" s="57"/>
      <c r="F633" s="53"/>
      <c r="G633" s="53"/>
      <c r="H633" s="53"/>
      <c r="I633" s="53"/>
      <c r="J633" s="53"/>
      <c r="N633" s="56"/>
    </row>
    <row r="634" spans="3:14" ht="15.75" customHeight="1">
      <c r="C634" s="53"/>
      <c r="D634" s="53"/>
      <c r="E634" s="57"/>
      <c r="F634" s="53"/>
      <c r="G634" s="53"/>
      <c r="H634" s="53"/>
      <c r="I634" s="53"/>
      <c r="J634" s="53"/>
      <c r="N634" s="56"/>
    </row>
    <row r="635" spans="3:14" ht="15.75" customHeight="1">
      <c r="C635" s="53"/>
      <c r="D635" s="53"/>
      <c r="E635" s="57"/>
      <c r="F635" s="53"/>
      <c r="G635" s="53"/>
      <c r="H635" s="53"/>
      <c r="I635" s="53"/>
      <c r="J635" s="53"/>
      <c r="N635" s="56"/>
    </row>
    <row r="636" spans="3:14" ht="15.75" customHeight="1">
      <c r="C636" s="53"/>
      <c r="D636" s="53"/>
      <c r="E636" s="57"/>
      <c r="F636" s="53"/>
      <c r="G636" s="53"/>
      <c r="H636" s="53"/>
      <c r="I636" s="53"/>
      <c r="J636" s="53"/>
      <c r="N636" s="56"/>
    </row>
    <row r="637" spans="3:14" ht="15.75" customHeight="1">
      <c r="C637" s="53"/>
      <c r="D637" s="53"/>
      <c r="E637" s="57"/>
      <c r="F637" s="53"/>
      <c r="G637" s="53"/>
      <c r="H637" s="53"/>
      <c r="I637" s="53"/>
      <c r="J637" s="53"/>
      <c r="N637" s="56"/>
    </row>
    <row r="638" spans="3:14" ht="15.75" customHeight="1">
      <c r="C638" s="53"/>
      <c r="D638" s="53"/>
      <c r="E638" s="57"/>
      <c r="F638" s="53"/>
      <c r="G638" s="53"/>
      <c r="H638" s="53"/>
      <c r="I638" s="53"/>
      <c r="J638" s="53"/>
      <c r="N638" s="56"/>
    </row>
    <row r="639" spans="3:14" ht="15.75" customHeight="1">
      <c r="C639" s="53"/>
      <c r="D639" s="53"/>
      <c r="E639" s="57"/>
      <c r="F639" s="53"/>
      <c r="G639" s="53"/>
      <c r="H639" s="53"/>
      <c r="I639" s="53"/>
      <c r="J639" s="53"/>
      <c r="N639" s="56"/>
    </row>
    <row r="640" spans="3:14" ht="15.75" customHeight="1">
      <c r="C640" s="53"/>
      <c r="D640" s="53"/>
      <c r="E640" s="57"/>
      <c r="F640" s="53"/>
      <c r="G640" s="53"/>
      <c r="H640" s="53"/>
      <c r="I640" s="53"/>
      <c r="J640" s="53"/>
      <c r="N640" s="56"/>
    </row>
    <row r="641" spans="3:14" ht="15.75" customHeight="1">
      <c r="C641" s="53"/>
      <c r="D641" s="53"/>
      <c r="E641" s="57"/>
      <c r="F641" s="53"/>
      <c r="G641" s="53"/>
      <c r="H641" s="53"/>
      <c r="I641" s="53"/>
      <c r="J641" s="53"/>
      <c r="N641" s="56"/>
    </row>
    <row r="642" spans="3:14" ht="15.75" customHeight="1">
      <c r="C642" s="53"/>
      <c r="D642" s="53"/>
      <c r="E642" s="57"/>
      <c r="F642" s="53"/>
      <c r="G642" s="53"/>
      <c r="H642" s="53"/>
      <c r="I642" s="53"/>
      <c r="J642" s="53"/>
      <c r="N642" s="56"/>
    </row>
    <row r="643" spans="3:14" ht="15.75" customHeight="1">
      <c r="C643" s="53"/>
      <c r="D643" s="53"/>
      <c r="E643" s="57"/>
      <c r="F643" s="53"/>
      <c r="G643" s="53"/>
      <c r="H643" s="53"/>
      <c r="I643" s="53"/>
      <c r="J643" s="53"/>
      <c r="N643" s="56"/>
    </row>
    <row r="644" spans="3:14" ht="15.75" customHeight="1">
      <c r="C644" s="53"/>
      <c r="D644" s="53"/>
      <c r="E644" s="57"/>
      <c r="F644" s="53"/>
      <c r="G644" s="53"/>
      <c r="H644" s="53"/>
      <c r="I644" s="53"/>
      <c r="J644" s="53"/>
      <c r="N644" s="56"/>
    </row>
    <row r="645" spans="3:14" ht="15.75" customHeight="1">
      <c r="C645" s="53"/>
      <c r="D645" s="53"/>
      <c r="E645" s="57"/>
      <c r="F645" s="53"/>
      <c r="G645" s="53"/>
      <c r="H645" s="53"/>
      <c r="I645" s="53"/>
      <c r="J645" s="53"/>
      <c r="N645" s="56"/>
    </row>
    <row r="646" spans="3:14" ht="15.75" customHeight="1">
      <c r="C646" s="53"/>
      <c r="D646" s="53"/>
      <c r="E646" s="57"/>
      <c r="F646" s="53"/>
      <c r="G646" s="53"/>
      <c r="H646" s="53"/>
      <c r="I646" s="53"/>
      <c r="J646" s="53"/>
      <c r="N646" s="56"/>
    </row>
    <row r="647" spans="3:14" ht="15.75" customHeight="1">
      <c r="C647" s="53"/>
      <c r="D647" s="53"/>
      <c r="E647" s="57"/>
      <c r="F647" s="53"/>
      <c r="G647" s="53"/>
      <c r="H647" s="53"/>
      <c r="I647" s="53"/>
      <c r="J647" s="53"/>
      <c r="N647" s="56"/>
    </row>
    <row r="648" spans="3:14" ht="15.75" customHeight="1">
      <c r="C648" s="53"/>
      <c r="D648" s="53"/>
      <c r="E648" s="57"/>
      <c r="F648" s="53"/>
      <c r="G648" s="53"/>
      <c r="H648" s="53"/>
      <c r="I648" s="53"/>
      <c r="J648" s="53"/>
      <c r="N648" s="56"/>
    </row>
    <row r="649" spans="3:14" ht="15.75" customHeight="1">
      <c r="C649" s="53"/>
      <c r="D649" s="53"/>
      <c r="E649" s="57"/>
      <c r="F649" s="53"/>
      <c r="G649" s="53"/>
      <c r="H649" s="53"/>
      <c r="I649" s="53"/>
      <c r="J649" s="53"/>
      <c r="N649" s="56"/>
    </row>
    <row r="650" spans="3:14" ht="15.75" customHeight="1">
      <c r="C650" s="53"/>
      <c r="D650" s="53"/>
      <c r="E650" s="57"/>
      <c r="F650" s="53"/>
      <c r="G650" s="53"/>
      <c r="H650" s="53"/>
      <c r="I650" s="53"/>
      <c r="J650" s="53"/>
      <c r="N650" s="56"/>
    </row>
    <row r="651" spans="3:14" ht="15.75" customHeight="1">
      <c r="C651" s="53"/>
      <c r="D651" s="53"/>
      <c r="E651" s="57"/>
      <c r="F651" s="53"/>
      <c r="G651" s="53"/>
      <c r="H651" s="53"/>
      <c r="I651" s="53"/>
      <c r="J651" s="53"/>
      <c r="N651" s="56"/>
    </row>
    <row r="652" spans="3:14" ht="15.75" customHeight="1">
      <c r="C652" s="53"/>
      <c r="D652" s="53"/>
      <c r="E652" s="57"/>
      <c r="F652" s="53"/>
      <c r="G652" s="53"/>
      <c r="H652" s="53"/>
      <c r="I652" s="53"/>
      <c r="J652" s="53"/>
      <c r="N652" s="56"/>
    </row>
    <row r="653" spans="3:14" ht="15.75" customHeight="1">
      <c r="C653" s="53"/>
      <c r="D653" s="53"/>
      <c r="E653" s="57"/>
      <c r="F653" s="53"/>
      <c r="G653" s="53"/>
      <c r="H653" s="53"/>
      <c r="I653" s="53"/>
      <c r="J653" s="53"/>
      <c r="N653" s="56"/>
    </row>
    <row r="654" spans="3:14" ht="15.75" customHeight="1">
      <c r="C654" s="53"/>
      <c r="D654" s="53"/>
      <c r="E654" s="57"/>
      <c r="F654" s="53"/>
      <c r="G654" s="53"/>
      <c r="H654" s="53"/>
      <c r="I654" s="53"/>
      <c r="J654" s="53"/>
      <c r="N654" s="56"/>
    </row>
    <row r="655" spans="3:14" ht="15.75" customHeight="1">
      <c r="C655" s="53"/>
      <c r="D655" s="53"/>
      <c r="E655" s="57"/>
      <c r="F655" s="53"/>
      <c r="G655" s="53"/>
      <c r="H655" s="53"/>
      <c r="I655" s="53"/>
      <c r="J655" s="53"/>
      <c r="N655" s="56"/>
    </row>
    <row r="656" spans="3:14" ht="15.75" customHeight="1">
      <c r="C656" s="53"/>
      <c r="D656" s="53"/>
      <c r="E656" s="57"/>
      <c r="F656" s="53"/>
      <c r="G656" s="53"/>
      <c r="H656" s="53"/>
      <c r="I656" s="53"/>
      <c r="J656" s="53"/>
      <c r="N656" s="56"/>
    </row>
    <row r="657" spans="3:14" ht="15.75" customHeight="1">
      <c r="C657" s="53"/>
      <c r="D657" s="53"/>
      <c r="E657" s="57"/>
      <c r="F657" s="53"/>
      <c r="G657" s="53"/>
      <c r="H657" s="53"/>
      <c r="I657" s="53"/>
      <c r="J657" s="53"/>
      <c r="N657" s="56"/>
    </row>
    <row r="658" spans="3:14" ht="15.75" customHeight="1">
      <c r="C658" s="53"/>
      <c r="D658" s="53"/>
      <c r="E658" s="57"/>
      <c r="F658" s="53"/>
      <c r="G658" s="53"/>
      <c r="H658" s="53"/>
      <c r="I658" s="53"/>
      <c r="J658" s="53"/>
      <c r="N658" s="56"/>
    </row>
    <row r="659" spans="3:14" ht="15.75" customHeight="1">
      <c r="C659" s="53"/>
      <c r="D659" s="53"/>
      <c r="E659" s="57"/>
      <c r="F659" s="53"/>
      <c r="G659" s="53"/>
      <c r="H659" s="53"/>
      <c r="I659" s="53"/>
      <c r="J659" s="53"/>
      <c r="N659" s="56"/>
    </row>
    <row r="660" spans="3:14" ht="15.75" customHeight="1">
      <c r="C660" s="53"/>
      <c r="D660" s="53"/>
      <c r="E660" s="57"/>
      <c r="F660" s="53"/>
      <c r="G660" s="53"/>
      <c r="H660" s="53"/>
      <c r="I660" s="53"/>
      <c r="J660" s="53"/>
      <c r="N660" s="56"/>
    </row>
    <row r="661" spans="3:14" ht="15.75" customHeight="1">
      <c r="C661" s="53"/>
      <c r="D661" s="53"/>
      <c r="E661" s="57"/>
      <c r="F661" s="53"/>
      <c r="G661" s="53"/>
      <c r="H661" s="53"/>
      <c r="I661" s="53"/>
      <c r="J661" s="53"/>
      <c r="N661" s="56"/>
    </row>
    <row r="662" spans="3:14" ht="15.75" customHeight="1">
      <c r="C662" s="53"/>
      <c r="D662" s="53"/>
      <c r="E662" s="57"/>
      <c r="F662" s="53"/>
      <c r="G662" s="53"/>
      <c r="H662" s="53"/>
      <c r="I662" s="53"/>
      <c r="J662" s="53"/>
      <c r="N662" s="56"/>
    </row>
    <row r="663" spans="3:14" ht="15.75" customHeight="1">
      <c r="C663" s="53"/>
      <c r="D663" s="53"/>
      <c r="E663" s="57"/>
      <c r="F663" s="53"/>
      <c r="G663" s="53"/>
      <c r="H663" s="53"/>
      <c r="I663" s="53"/>
      <c r="J663" s="53"/>
      <c r="N663" s="56"/>
    </row>
    <row r="664" spans="3:14" ht="15.75" customHeight="1">
      <c r="C664" s="53"/>
      <c r="D664" s="53"/>
      <c r="E664" s="57"/>
      <c r="F664" s="53"/>
      <c r="G664" s="53"/>
      <c r="H664" s="53"/>
      <c r="I664" s="53"/>
      <c r="J664" s="53"/>
      <c r="N664" s="56"/>
    </row>
    <row r="665" spans="3:14" ht="15.75" customHeight="1">
      <c r="C665" s="53"/>
      <c r="D665" s="53"/>
      <c r="E665" s="57"/>
      <c r="F665" s="53"/>
      <c r="G665" s="53"/>
      <c r="H665" s="53"/>
      <c r="I665" s="53"/>
      <c r="J665" s="53"/>
      <c r="N665" s="56"/>
    </row>
    <row r="666" spans="3:14" ht="15.75" customHeight="1">
      <c r="C666" s="53"/>
      <c r="D666" s="53"/>
      <c r="E666" s="57"/>
      <c r="F666" s="53"/>
      <c r="G666" s="53"/>
      <c r="H666" s="53"/>
      <c r="I666" s="53"/>
      <c r="J666" s="53"/>
      <c r="N666" s="56"/>
    </row>
    <row r="667" spans="3:14" ht="15.75" customHeight="1">
      <c r="C667" s="53"/>
      <c r="D667" s="53"/>
      <c r="E667" s="57"/>
      <c r="F667" s="53"/>
      <c r="G667" s="53"/>
      <c r="H667" s="53"/>
      <c r="I667" s="53"/>
      <c r="J667" s="53"/>
      <c r="N667" s="56"/>
    </row>
    <row r="668" spans="3:14" ht="15.75" customHeight="1">
      <c r="C668" s="53"/>
      <c r="D668" s="53"/>
      <c r="E668" s="57"/>
      <c r="F668" s="53"/>
      <c r="G668" s="53"/>
      <c r="H668" s="53"/>
      <c r="I668" s="53"/>
      <c r="J668" s="53"/>
      <c r="N668" s="56"/>
    </row>
    <row r="669" spans="3:14" ht="15.75" customHeight="1">
      <c r="C669" s="53"/>
      <c r="D669" s="53"/>
      <c r="E669" s="57"/>
      <c r="F669" s="53"/>
      <c r="G669" s="53"/>
      <c r="H669" s="53"/>
      <c r="I669" s="53"/>
      <c r="J669" s="53"/>
      <c r="N669" s="56"/>
    </row>
    <row r="670" spans="3:14" ht="15.75" customHeight="1">
      <c r="C670" s="53"/>
      <c r="D670" s="53"/>
      <c r="E670" s="57"/>
      <c r="F670" s="53"/>
      <c r="G670" s="53"/>
      <c r="H670" s="53"/>
      <c r="I670" s="53"/>
      <c r="J670" s="53"/>
      <c r="N670" s="56"/>
    </row>
    <row r="671" spans="3:14" ht="15.75" customHeight="1">
      <c r="C671" s="53"/>
      <c r="D671" s="53"/>
      <c r="E671" s="57"/>
      <c r="F671" s="53"/>
      <c r="G671" s="53"/>
      <c r="H671" s="53"/>
      <c r="I671" s="53"/>
      <c r="J671" s="53"/>
      <c r="N671" s="56"/>
    </row>
    <row r="672" spans="3:14" ht="15.75" customHeight="1">
      <c r="C672" s="53"/>
      <c r="D672" s="53"/>
      <c r="E672" s="57"/>
      <c r="F672" s="53"/>
      <c r="G672" s="53"/>
      <c r="H672" s="53"/>
      <c r="I672" s="53"/>
      <c r="J672" s="53"/>
      <c r="N672" s="56"/>
    </row>
    <row r="673" spans="3:14" ht="15.75" customHeight="1">
      <c r="C673" s="53"/>
      <c r="D673" s="53"/>
      <c r="E673" s="57"/>
      <c r="F673" s="53"/>
      <c r="G673" s="53"/>
      <c r="H673" s="53"/>
      <c r="I673" s="53"/>
      <c r="J673" s="53"/>
      <c r="N673" s="56"/>
    </row>
    <row r="674" spans="3:14" ht="15.75" customHeight="1">
      <c r="C674" s="53"/>
      <c r="D674" s="53"/>
      <c r="E674" s="57"/>
      <c r="F674" s="53"/>
      <c r="G674" s="53"/>
      <c r="H674" s="53"/>
      <c r="I674" s="53"/>
      <c r="J674" s="53"/>
      <c r="N674" s="56"/>
    </row>
    <row r="675" spans="3:14" ht="15.75" customHeight="1">
      <c r="C675" s="53"/>
      <c r="D675" s="53"/>
      <c r="E675" s="57"/>
      <c r="F675" s="53"/>
      <c r="G675" s="53"/>
      <c r="H675" s="53"/>
      <c r="I675" s="53"/>
      <c r="J675" s="53"/>
      <c r="N675" s="56"/>
    </row>
    <row r="676" spans="3:14" ht="15.75" customHeight="1">
      <c r="C676" s="53"/>
      <c r="D676" s="53"/>
      <c r="E676" s="57"/>
      <c r="F676" s="53"/>
      <c r="G676" s="53"/>
      <c r="H676" s="53"/>
      <c r="I676" s="53"/>
      <c r="J676" s="53"/>
      <c r="N676" s="56"/>
    </row>
    <row r="677" spans="3:14" ht="15.75" customHeight="1">
      <c r="C677" s="53"/>
      <c r="D677" s="53"/>
      <c r="E677" s="57"/>
      <c r="F677" s="53"/>
      <c r="G677" s="53"/>
      <c r="H677" s="53"/>
      <c r="I677" s="53"/>
      <c r="J677" s="53"/>
      <c r="N677" s="56"/>
    </row>
    <row r="678" spans="3:14" ht="15.75" customHeight="1">
      <c r="C678" s="53"/>
      <c r="D678" s="53"/>
      <c r="E678" s="57"/>
      <c r="F678" s="53"/>
      <c r="G678" s="53"/>
      <c r="H678" s="53"/>
      <c r="I678" s="53"/>
      <c r="J678" s="53"/>
      <c r="N678" s="56"/>
    </row>
    <row r="679" spans="3:14" ht="15.75" customHeight="1">
      <c r="C679" s="53"/>
      <c r="D679" s="53"/>
      <c r="E679" s="57"/>
      <c r="F679" s="53"/>
      <c r="G679" s="53"/>
      <c r="H679" s="53"/>
      <c r="I679" s="53"/>
      <c r="J679" s="53"/>
      <c r="N679" s="56"/>
    </row>
    <row r="680" spans="3:14" ht="15.75" customHeight="1">
      <c r="C680" s="53"/>
      <c r="D680" s="53"/>
      <c r="E680" s="57"/>
      <c r="F680" s="53"/>
      <c r="G680" s="53"/>
      <c r="H680" s="53"/>
      <c r="I680" s="53"/>
      <c r="J680" s="53"/>
      <c r="N680" s="56"/>
    </row>
    <row r="681" spans="3:14" ht="15.75" customHeight="1">
      <c r="C681" s="53"/>
      <c r="D681" s="53"/>
      <c r="E681" s="57"/>
      <c r="F681" s="53"/>
      <c r="G681" s="53"/>
      <c r="H681" s="53"/>
      <c r="I681" s="53"/>
      <c r="J681" s="53"/>
      <c r="N681" s="56"/>
    </row>
    <row r="682" spans="3:14" ht="15.75" customHeight="1">
      <c r="C682" s="53"/>
      <c r="D682" s="53"/>
      <c r="E682" s="57"/>
      <c r="F682" s="53"/>
      <c r="G682" s="53"/>
      <c r="H682" s="53"/>
      <c r="I682" s="53"/>
      <c r="J682" s="53"/>
      <c r="N682" s="56"/>
    </row>
    <row r="683" spans="3:14" ht="15.75" customHeight="1">
      <c r="C683" s="53"/>
      <c r="D683" s="53"/>
      <c r="E683" s="57"/>
      <c r="F683" s="53"/>
      <c r="G683" s="53"/>
      <c r="H683" s="53"/>
      <c r="I683" s="53"/>
      <c r="J683" s="53"/>
      <c r="N683" s="56"/>
    </row>
    <row r="684" spans="3:14" ht="15.75" customHeight="1">
      <c r="C684" s="53"/>
      <c r="D684" s="53"/>
      <c r="E684" s="57"/>
      <c r="F684" s="53"/>
      <c r="G684" s="53"/>
      <c r="H684" s="53"/>
      <c r="I684" s="53"/>
      <c r="J684" s="53"/>
      <c r="N684" s="56"/>
    </row>
    <row r="685" spans="3:14" ht="15.75" customHeight="1">
      <c r="C685" s="53"/>
      <c r="D685" s="53"/>
      <c r="E685" s="57"/>
      <c r="F685" s="53"/>
      <c r="G685" s="53"/>
      <c r="H685" s="53"/>
      <c r="I685" s="53"/>
      <c r="J685" s="53"/>
      <c r="N685" s="56"/>
    </row>
    <row r="686" spans="3:14" ht="15.75" customHeight="1">
      <c r="C686" s="53"/>
      <c r="D686" s="53"/>
      <c r="E686" s="57"/>
      <c r="F686" s="53"/>
      <c r="G686" s="53"/>
      <c r="H686" s="53"/>
      <c r="I686" s="53"/>
      <c r="J686" s="53"/>
      <c r="N686" s="56"/>
    </row>
    <row r="687" spans="3:14" ht="15.75" customHeight="1">
      <c r="C687" s="53"/>
      <c r="D687" s="53"/>
      <c r="E687" s="57"/>
      <c r="F687" s="53"/>
      <c r="G687" s="53"/>
      <c r="H687" s="53"/>
      <c r="I687" s="53"/>
      <c r="J687" s="53"/>
      <c r="N687" s="56"/>
    </row>
    <row r="688" spans="3:14" ht="15.75" customHeight="1">
      <c r="C688" s="53"/>
      <c r="D688" s="53"/>
      <c r="E688" s="57"/>
      <c r="F688" s="53"/>
      <c r="G688" s="53"/>
      <c r="H688" s="53"/>
      <c r="I688" s="53"/>
      <c r="J688" s="53"/>
      <c r="N688" s="56"/>
    </row>
    <row r="689" spans="3:14" ht="15.75" customHeight="1">
      <c r="C689" s="53"/>
      <c r="D689" s="53"/>
      <c r="E689" s="57"/>
      <c r="F689" s="53"/>
      <c r="G689" s="53"/>
      <c r="H689" s="53"/>
      <c r="I689" s="53"/>
      <c r="J689" s="53"/>
      <c r="N689" s="56"/>
    </row>
    <row r="690" spans="3:14" ht="15.75" customHeight="1">
      <c r="C690" s="53"/>
      <c r="D690" s="53"/>
      <c r="E690" s="57"/>
      <c r="F690" s="53"/>
      <c r="G690" s="53"/>
      <c r="H690" s="53"/>
      <c r="I690" s="53"/>
      <c r="J690" s="53"/>
      <c r="N690" s="56"/>
    </row>
    <row r="691" spans="3:14" ht="15.75" customHeight="1">
      <c r="C691" s="53"/>
      <c r="D691" s="53"/>
      <c r="E691" s="57"/>
      <c r="F691" s="53"/>
      <c r="G691" s="53"/>
      <c r="H691" s="53"/>
      <c r="I691" s="53"/>
      <c r="J691" s="53"/>
      <c r="N691" s="56"/>
    </row>
    <row r="692" spans="3:14" ht="15.75" customHeight="1">
      <c r="C692" s="53"/>
      <c r="D692" s="53"/>
      <c r="E692" s="57"/>
      <c r="F692" s="53"/>
      <c r="G692" s="53"/>
      <c r="H692" s="53"/>
      <c r="I692" s="53"/>
      <c r="J692" s="53"/>
      <c r="N692" s="56"/>
    </row>
    <row r="693" spans="3:14" ht="15.75" customHeight="1">
      <c r="C693" s="53"/>
      <c r="D693" s="53"/>
      <c r="E693" s="57"/>
      <c r="F693" s="53"/>
      <c r="G693" s="53"/>
      <c r="H693" s="53"/>
      <c r="I693" s="53"/>
      <c r="J693" s="53"/>
      <c r="N693" s="56"/>
    </row>
    <row r="694" spans="3:14" ht="15.75" customHeight="1">
      <c r="C694" s="53"/>
      <c r="D694" s="53"/>
      <c r="E694" s="57"/>
      <c r="F694" s="53"/>
      <c r="G694" s="53"/>
      <c r="H694" s="53"/>
      <c r="I694" s="53"/>
      <c r="J694" s="53"/>
      <c r="N694" s="56"/>
    </row>
    <row r="695" spans="3:14" ht="15.75" customHeight="1">
      <c r="C695" s="53"/>
      <c r="D695" s="53"/>
      <c r="E695" s="57"/>
      <c r="F695" s="53"/>
      <c r="G695" s="53"/>
      <c r="H695" s="53"/>
      <c r="I695" s="53"/>
      <c r="J695" s="53"/>
      <c r="N695" s="56"/>
    </row>
    <row r="696" spans="3:14" ht="15.75" customHeight="1">
      <c r="C696" s="53"/>
      <c r="D696" s="53"/>
      <c r="E696" s="57"/>
      <c r="F696" s="53"/>
      <c r="G696" s="53"/>
      <c r="H696" s="53"/>
      <c r="I696" s="53"/>
      <c r="J696" s="53"/>
      <c r="N696" s="56"/>
    </row>
    <row r="697" spans="3:14" ht="15.75" customHeight="1">
      <c r="C697" s="53"/>
      <c r="D697" s="53"/>
      <c r="E697" s="57"/>
      <c r="F697" s="53"/>
      <c r="G697" s="53"/>
      <c r="H697" s="53"/>
      <c r="I697" s="53"/>
      <c r="J697" s="53"/>
      <c r="N697" s="56"/>
    </row>
    <row r="698" spans="3:14" ht="15.75" customHeight="1">
      <c r="C698" s="53"/>
      <c r="D698" s="53"/>
      <c r="E698" s="57"/>
      <c r="F698" s="53"/>
      <c r="G698" s="53"/>
      <c r="H698" s="53"/>
      <c r="I698" s="53"/>
      <c r="J698" s="53"/>
      <c r="N698" s="56"/>
    </row>
    <row r="699" spans="3:14" ht="15.75" customHeight="1">
      <c r="C699" s="53"/>
      <c r="D699" s="53"/>
      <c r="E699" s="57"/>
      <c r="F699" s="53"/>
      <c r="G699" s="53"/>
      <c r="H699" s="53"/>
      <c r="I699" s="53"/>
      <c r="J699" s="53"/>
      <c r="N699" s="56"/>
    </row>
    <row r="700" spans="3:14" ht="15.75" customHeight="1">
      <c r="C700" s="53"/>
      <c r="D700" s="53"/>
      <c r="E700" s="57"/>
      <c r="F700" s="53"/>
      <c r="G700" s="53"/>
      <c r="H700" s="53"/>
      <c r="I700" s="53"/>
      <c r="J700" s="53"/>
      <c r="N700" s="56"/>
    </row>
    <row r="701" spans="3:14" ht="15.75" customHeight="1">
      <c r="C701" s="53"/>
      <c r="D701" s="53"/>
      <c r="E701" s="57"/>
      <c r="F701" s="53"/>
      <c r="G701" s="53"/>
      <c r="H701" s="53"/>
      <c r="I701" s="53"/>
      <c r="J701" s="53"/>
      <c r="N701" s="56"/>
    </row>
    <row r="702" spans="3:14" ht="15.75" customHeight="1">
      <c r="C702" s="53"/>
      <c r="D702" s="53"/>
      <c r="E702" s="57"/>
      <c r="F702" s="53"/>
      <c r="G702" s="53"/>
      <c r="H702" s="53"/>
      <c r="I702" s="53"/>
      <c r="J702" s="53"/>
      <c r="N702" s="56"/>
    </row>
    <row r="703" spans="3:14" ht="15.75" customHeight="1">
      <c r="C703" s="53"/>
      <c r="D703" s="53"/>
      <c r="E703" s="57"/>
      <c r="F703" s="53"/>
      <c r="G703" s="53"/>
      <c r="H703" s="53"/>
      <c r="I703" s="53"/>
      <c r="J703" s="53"/>
      <c r="N703" s="56"/>
    </row>
    <row r="704" spans="3:14" ht="15.75" customHeight="1">
      <c r="C704" s="53"/>
      <c r="D704" s="53"/>
      <c r="E704" s="57"/>
      <c r="F704" s="53"/>
      <c r="G704" s="53"/>
      <c r="H704" s="53"/>
      <c r="I704" s="53"/>
      <c r="J704" s="53"/>
      <c r="N704" s="56"/>
    </row>
    <row r="705" spans="3:14" ht="15.75" customHeight="1">
      <c r="C705" s="53"/>
      <c r="D705" s="53"/>
      <c r="E705" s="57"/>
      <c r="F705" s="53"/>
      <c r="G705" s="53"/>
      <c r="H705" s="53"/>
      <c r="I705" s="53"/>
      <c r="J705" s="53"/>
      <c r="N705" s="56"/>
    </row>
    <row r="706" spans="3:14" ht="15.75" customHeight="1">
      <c r="C706" s="53"/>
      <c r="D706" s="53"/>
      <c r="E706" s="57"/>
      <c r="F706" s="53"/>
      <c r="G706" s="53"/>
      <c r="H706" s="53"/>
      <c r="I706" s="53"/>
      <c r="J706" s="53"/>
      <c r="N706" s="56"/>
    </row>
    <row r="707" spans="3:14" ht="15.75" customHeight="1">
      <c r="C707" s="53"/>
      <c r="D707" s="53"/>
      <c r="E707" s="57"/>
      <c r="F707" s="53"/>
      <c r="G707" s="53"/>
      <c r="H707" s="53"/>
      <c r="I707" s="53"/>
      <c r="J707" s="53"/>
      <c r="N707" s="56"/>
    </row>
    <row r="708" spans="3:14" ht="15.75" customHeight="1">
      <c r="C708" s="53"/>
      <c r="D708" s="53"/>
      <c r="E708" s="57"/>
      <c r="F708" s="53"/>
      <c r="G708" s="53"/>
      <c r="H708" s="53"/>
      <c r="I708" s="53"/>
      <c r="J708" s="53"/>
      <c r="N708" s="56"/>
    </row>
    <row r="709" spans="3:14" ht="15.75" customHeight="1">
      <c r="C709" s="53"/>
      <c r="D709" s="53"/>
      <c r="E709" s="57"/>
      <c r="F709" s="53"/>
      <c r="G709" s="53"/>
      <c r="H709" s="53"/>
      <c r="I709" s="53"/>
      <c r="J709" s="53"/>
      <c r="N709" s="56"/>
    </row>
    <row r="710" spans="3:14" ht="15.75" customHeight="1">
      <c r="C710" s="53"/>
      <c r="D710" s="53"/>
      <c r="E710" s="57"/>
      <c r="F710" s="53"/>
      <c r="G710" s="53"/>
      <c r="H710" s="53"/>
      <c r="I710" s="53"/>
      <c r="J710" s="53"/>
      <c r="N710" s="56"/>
    </row>
    <row r="711" spans="3:14" ht="15.75" customHeight="1">
      <c r="C711" s="53"/>
      <c r="D711" s="53"/>
      <c r="E711" s="57"/>
      <c r="F711" s="53"/>
      <c r="G711" s="53"/>
      <c r="H711" s="53"/>
      <c r="I711" s="53"/>
      <c r="J711" s="53"/>
      <c r="N711" s="56"/>
    </row>
    <row r="712" spans="3:14" ht="15.75" customHeight="1">
      <c r="C712" s="53"/>
      <c r="D712" s="53"/>
      <c r="E712" s="57"/>
      <c r="F712" s="53"/>
      <c r="G712" s="53"/>
      <c r="H712" s="53"/>
      <c r="I712" s="53"/>
      <c r="J712" s="53"/>
      <c r="N712" s="56"/>
    </row>
    <row r="713" spans="3:14" ht="15.75" customHeight="1">
      <c r="C713" s="53"/>
      <c r="D713" s="53"/>
      <c r="E713" s="57"/>
      <c r="F713" s="53"/>
      <c r="G713" s="53"/>
      <c r="H713" s="53"/>
      <c r="I713" s="53"/>
      <c r="J713" s="53"/>
      <c r="N713" s="56"/>
    </row>
    <row r="714" spans="3:14" ht="15.75" customHeight="1">
      <c r="C714" s="53"/>
      <c r="D714" s="53"/>
      <c r="E714" s="57"/>
      <c r="F714" s="53"/>
      <c r="G714" s="53"/>
      <c r="H714" s="53"/>
      <c r="I714" s="53"/>
      <c r="J714" s="53"/>
      <c r="N714" s="56"/>
    </row>
    <row r="715" spans="3:14" ht="15.75" customHeight="1">
      <c r="C715" s="53"/>
      <c r="D715" s="53"/>
      <c r="E715" s="57"/>
      <c r="F715" s="53"/>
      <c r="G715" s="53"/>
      <c r="H715" s="53"/>
      <c r="I715" s="53"/>
      <c r="J715" s="53"/>
      <c r="N715" s="56"/>
    </row>
    <row r="716" spans="3:14" ht="15.75" customHeight="1">
      <c r="C716" s="53"/>
      <c r="D716" s="53"/>
      <c r="E716" s="57"/>
      <c r="F716" s="53"/>
      <c r="G716" s="53"/>
      <c r="H716" s="53"/>
      <c r="I716" s="53"/>
      <c r="J716" s="53"/>
      <c r="N716" s="56"/>
    </row>
    <row r="717" spans="3:14" ht="15.75" customHeight="1">
      <c r="C717" s="53"/>
      <c r="D717" s="53"/>
      <c r="E717" s="57"/>
      <c r="F717" s="53"/>
      <c r="G717" s="53"/>
      <c r="H717" s="53"/>
      <c r="I717" s="53"/>
      <c r="J717" s="53"/>
      <c r="N717" s="56"/>
    </row>
    <row r="718" spans="3:14" ht="15.75" customHeight="1">
      <c r="C718" s="53"/>
      <c r="D718" s="53"/>
      <c r="E718" s="57"/>
      <c r="F718" s="53"/>
      <c r="G718" s="53"/>
      <c r="H718" s="53"/>
      <c r="I718" s="53"/>
      <c r="J718" s="53"/>
      <c r="N718" s="56"/>
    </row>
    <row r="719" spans="3:14" ht="15.75" customHeight="1">
      <c r="C719" s="53"/>
      <c r="D719" s="53"/>
      <c r="E719" s="57"/>
      <c r="F719" s="53"/>
      <c r="G719" s="53"/>
      <c r="H719" s="53"/>
      <c r="I719" s="53"/>
      <c r="J719" s="53"/>
      <c r="N719" s="56"/>
    </row>
    <row r="720" spans="3:14" ht="15.75" customHeight="1">
      <c r="C720" s="53"/>
      <c r="D720" s="53"/>
      <c r="E720" s="57"/>
      <c r="F720" s="53"/>
      <c r="G720" s="53"/>
      <c r="H720" s="53"/>
      <c r="I720" s="53"/>
      <c r="J720" s="53"/>
      <c r="N720" s="56"/>
    </row>
    <row r="721" spans="3:14" ht="15.75" customHeight="1">
      <c r="C721" s="53"/>
      <c r="D721" s="53"/>
      <c r="E721" s="57"/>
      <c r="F721" s="53"/>
      <c r="G721" s="53"/>
      <c r="H721" s="53"/>
      <c r="I721" s="53"/>
      <c r="J721" s="53"/>
      <c r="N721" s="56"/>
    </row>
    <row r="722" spans="3:14" ht="15.75" customHeight="1">
      <c r="C722" s="53"/>
      <c r="D722" s="53"/>
      <c r="E722" s="57"/>
      <c r="F722" s="53"/>
      <c r="G722" s="53"/>
      <c r="H722" s="53"/>
      <c r="I722" s="53"/>
      <c r="J722" s="53"/>
      <c r="N722" s="56"/>
    </row>
    <row r="723" spans="3:14" ht="15.75" customHeight="1">
      <c r="C723" s="53"/>
      <c r="D723" s="53"/>
      <c r="E723" s="57"/>
      <c r="F723" s="53"/>
      <c r="G723" s="53"/>
      <c r="H723" s="53"/>
      <c r="I723" s="53"/>
      <c r="J723" s="53"/>
      <c r="N723" s="56"/>
    </row>
    <row r="724" spans="3:14" ht="15.75" customHeight="1">
      <c r="C724" s="53"/>
      <c r="D724" s="53"/>
      <c r="E724" s="57"/>
      <c r="F724" s="53"/>
      <c r="G724" s="53"/>
      <c r="H724" s="53"/>
      <c r="I724" s="53"/>
      <c r="J724" s="53"/>
      <c r="N724" s="56"/>
    </row>
    <row r="725" spans="3:14" ht="15.75" customHeight="1">
      <c r="C725" s="53"/>
      <c r="D725" s="53"/>
      <c r="E725" s="57"/>
      <c r="F725" s="53"/>
      <c r="G725" s="53"/>
      <c r="H725" s="53"/>
      <c r="I725" s="53"/>
      <c r="J725" s="53"/>
      <c r="N725" s="56"/>
    </row>
    <row r="726" spans="3:14" ht="15.75" customHeight="1">
      <c r="C726" s="53"/>
      <c r="D726" s="53"/>
      <c r="E726" s="57"/>
      <c r="F726" s="53"/>
      <c r="G726" s="53"/>
      <c r="H726" s="53"/>
      <c r="I726" s="53"/>
      <c r="J726" s="53"/>
      <c r="N726" s="56"/>
    </row>
    <row r="727" spans="3:14" ht="15.75" customHeight="1">
      <c r="C727" s="53"/>
      <c r="D727" s="53"/>
      <c r="E727" s="57"/>
      <c r="F727" s="53"/>
      <c r="G727" s="53"/>
      <c r="H727" s="53"/>
      <c r="I727" s="53"/>
      <c r="J727" s="53"/>
      <c r="N727" s="56"/>
    </row>
    <row r="728" spans="3:14" ht="15.75" customHeight="1">
      <c r="C728" s="53"/>
      <c r="D728" s="53"/>
      <c r="E728" s="57"/>
      <c r="F728" s="53"/>
      <c r="G728" s="53"/>
      <c r="H728" s="53"/>
      <c r="I728" s="53"/>
      <c r="J728" s="53"/>
      <c r="N728" s="56"/>
    </row>
    <row r="729" spans="3:14" ht="15.75" customHeight="1">
      <c r="C729" s="53"/>
      <c r="D729" s="53"/>
      <c r="E729" s="57"/>
      <c r="F729" s="53"/>
      <c r="G729" s="53"/>
      <c r="H729" s="53"/>
      <c r="I729" s="53"/>
      <c r="J729" s="53"/>
      <c r="N729" s="56"/>
    </row>
    <row r="730" spans="3:14" ht="15.75" customHeight="1">
      <c r="C730" s="53"/>
      <c r="D730" s="53"/>
      <c r="E730" s="57"/>
      <c r="F730" s="53"/>
      <c r="G730" s="53"/>
      <c r="H730" s="53"/>
      <c r="I730" s="53"/>
      <c r="J730" s="53"/>
      <c r="N730" s="56"/>
    </row>
    <row r="731" spans="3:14" ht="15.75" customHeight="1">
      <c r="C731" s="53"/>
      <c r="D731" s="53"/>
      <c r="E731" s="57"/>
      <c r="F731" s="53"/>
      <c r="G731" s="53"/>
      <c r="H731" s="53"/>
      <c r="I731" s="53"/>
      <c r="J731" s="53"/>
      <c r="N731" s="56"/>
    </row>
    <row r="732" spans="3:14" ht="15.75" customHeight="1">
      <c r="C732" s="53"/>
      <c r="D732" s="53"/>
      <c r="E732" s="57"/>
      <c r="F732" s="53"/>
      <c r="G732" s="53"/>
      <c r="H732" s="53"/>
      <c r="I732" s="53"/>
      <c r="J732" s="53"/>
      <c r="N732" s="56"/>
    </row>
    <row r="733" spans="3:14" ht="15.75" customHeight="1">
      <c r="C733" s="53"/>
      <c r="D733" s="53"/>
      <c r="E733" s="57"/>
      <c r="F733" s="53"/>
      <c r="G733" s="53"/>
      <c r="H733" s="53"/>
      <c r="I733" s="53"/>
      <c r="J733" s="53"/>
      <c r="N733" s="56"/>
    </row>
    <row r="734" spans="3:14" ht="15.75" customHeight="1">
      <c r="C734" s="53"/>
      <c r="D734" s="53"/>
      <c r="E734" s="57"/>
      <c r="F734" s="53"/>
      <c r="G734" s="53"/>
      <c r="H734" s="53"/>
      <c r="I734" s="53"/>
      <c r="J734" s="53"/>
      <c r="N734" s="56"/>
    </row>
    <row r="735" spans="3:14" ht="15.75" customHeight="1">
      <c r="C735" s="53"/>
      <c r="D735" s="53"/>
      <c r="E735" s="57"/>
      <c r="F735" s="53"/>
      <c r="G735" s="53"/>
      <c r="H735" s="53"/>
      <c r="I735" s="53"/>
      <c r="J735" s="53"/>
      <c r="N735" s="56"/>
    </row>
    <row r="736" spans="3:14" ht="15.75" customHeight="1">
      <c r="C736" s="53"/>
      <c r="D736" s="53"/>
      <c r="E736" s="57"/>
      <c r="F736" s="53"/>
      <c r="G736" s="53"/>
      <c r="H736" s="53"/>
      <c r="I736" s="53"/>
      <c r="J736" s="53"/>
      <c r="N736" s="56"/>
    </row>
    <row r="737" spans="3:14" ht="15.75" customHeight="1">
      <c r="C737" s="53"/>
      <c r="D737" s="53"/>
      <c r="E737" s="57"/>
      <c r="F737" s="53"/>
      <c r="G737" s="53"/>
      <c r="H737" s="53"/>
      <c r="I737" s="53"/>
      <c r="J737" s="53"/>
      <c r="N737" s="56"/>
    </row>
    <row r="738" spans="3:14" ht="15.75" customHeight="1">
      <c r="C738" s="53"/>
      <c r="D738" s="53"/>
      <c r="E738" s="57"/>
      <c r="F738" s="53"/>
      <c r="G738" s="53"/>
      <c r="H738" s="53"/>
      <c r="I738" s="53"/>
      <c r="J738" s="53"/>
      <c r="N738" s="56"/>
    </row>
    <row r="739" spans="3:14" ht="15.75" customHeight="1">
      <c r="C739" s="53"/>
      <c r="D739" s="53"/>
      <c r="E739" s="57"/>
      <c r="F739" s="53"/>
      <c r="G739" s="53"/>
      <c r="H739" s="53"/>
      <c r="I739" s="53"/>
      <c r="J739" s="53"/>
      <c r="N739" s="56"/>
    </row>
    <row r="740" spans="3:14" ht="15.75" customHeight="1">
      <c r="C740" s="53"/>
      <c r="D740" s="53"/>
      <c r="E740" s="57"/>
      <c r="F740" s="53"/>
      <c r="G740" s="53"/>
      <c r="H740" s="53"/>
      <c r="I740" s="53"/>
      <c r="J740" s="53"/>
      <c r="N740" s="56"/>
    </row>
    <row r="741" spans="3:14" ht="15.75" customHeight="1">
      <c r="C741" s="53"/>
      <c r="D741" s="53"/>
      <c r="E741" s="57"/>
      <c r="F741" s="53"/>
      <c r="G741" s="53"/>
      <c r="H741" s="53"/>
      <c r="I741" s="53"/>
      <c r="J741" s="53"/>
      <c r="N741" s="56"/>
    </row>
    <row r="742" spans="3:14" ht="15.75" customHeight="1">
      <c r="C742" s="53"/>
      <c r="D742" s="53"/>
      <c r="E742" s="57"/>
      <c r="F742" s="53"/>
      <c r="G742" s="53"/>
      <c r="H742" s="53"/>
      <c r="I742" s="53"/>
      <c r="J742" s="53"/>
      <c r="N742" s="56"/>
    </row>
    <row r="743" spans="3:14" ht="15.75" customHeight="1">
      <c r="C743" s="53"/>
      <c r="D743" s="53"/>
      <c r="E743" s="57"/>
      <c r="F743" s="53"/>
      <c r="G743" s="53"/>
      <c r="H743" s="53"/>
      <c r="I743" s="53"/>
      <c r="J743" s="53"/>
      <c r="N743" s="56"/>
    </row>
    <row r="744" spans="3:14" ht="15.75" customHeight="1">
      <c r="C744" s="53"/>
      <c r="D744" s="53"/>
      <c r="E744" s="57"/>
      <c r="F744" s="53"/>
      <c r="G744" s="53"/>
      <c r="H744" s="53"/>
      <c r="I744" s="53"/>
      <c r="J744" s="53"/>
      <c r="N744" s="56"/>
    </row>
    <row r="745" spans="3:14" ht="15.75" customHeight="1">
      <c r="C745" s="53"/>
      <c r="D745" s="53"/>
      <c r="E745" s="57"/>
      <c r="F745" s="53"/>
      <c r="G745" s="53"/>
      <c r="H745" s="53"/>
      <c r="I745" s="53"/>
      <c r="J745" s="53"/>
      <c r="N745" s="56"/>
    </row>
    <row r="746" spans="3:14" ht="15.75" customHeight="1">
      <c r="C746" s="53"/>
      <c r="D746" s="53"/>
      <c r="E746" s="57"/>
      <c r="F746" s="53"/>
      <c r="G746" s="53"/>
      <c r="H746" s="53"/>
      <c r="I746" s="53"/>
      <c r="J746" s="53"/>
      <c r="N746" s="56"/>
    </row>
    <row r="747" spans="3:14" ht="15.75" customHeight="1">
      <c r="C747" s="53"/>
      <c r="D747" s="53"/>
      <c r="E747" s="57"/>
      <c r="F747" s="53"/>
      <c r="G747" s="53"/>
      <c r="H747" s="53"/>
      <c r="I747" s="53"/>
      <c r="J747" s="53"/>
      <c r="N747" s="56"/>
    </row>
    <row r="748" spans="3:14" ht="15.75" customHeight="1">
      <c r="C748" s="53"/>
      <c r="D748" s="53"/>
      <c r="E748" s="57"/>
      <c r="F748" s="53"/>
      <c r="G748" s="53"/>
      <c r="H748" s="53"/>
      <c r="I748" s="53"/>
      <c r="J748" s="53"/>
      <c r="N748" s="56"/>
    </row>
    <row r="749" spans="3:14" ht="15.75" customHeight="1">
      <c r="C749" s="53"/>
      <c r="D749" s="53"/>
      <c r="E749" s="57"/>
      <c r="F749" s="53"/>
      <c r="G749" s="53"/>
      <c r="H749" s="53"/>
      <c r="I749" s="53"/>
      <c r="J749" s="53"/>
      <c r="N749" s="56"/>
    </row>
    <row r="750" spans="3:14" ht="15.75" customHeight="1">
      <c r="C750" s="53"/>
      <c r="D750" s="53"/>
      <c r="E750" s="57"/>
      <c r="F750" s="53"/>
      <c r="G750" s="53"/>
      <c r="H750" s="53"/>
      <c r="I750" s="53"/>
      <c r="J750" s="53"/>
      <c r="N750" s="56"/>
    </row>
    <row r="751" spans="3:14" ht="15.75" customHeight="1">
      <c r="C751" s="53"/>
      <c r="D751" s="53"/>
      <c r="E751" s="57"/>
      <c r="F751" s="53"/>
      <c r="G751" s="53"/>
      <c r="H751" s="53"/>
      <c r="I751" s="53"/>
      <c r="J751" s="53"/>
      <c r="N751" s="56"/>
    </row>
    <row r="752" spans="3:14" ht="15.75" customHeight="1">
      <c r="C752" s="53"/>
      <c r="D752" s="53"/>
      <c r="E752" s="57"/>
      <c r="F752" s="53"/>
      <c r="G752" s="53"/>
      <c r="H752" s="53"/>
      <c r="I752" s="53"/>
      <c r="J752" s="53"/>
      <c r="N752" s="56"/>
    </row>
    <row r="753" spans="3:14" ht="15.75" customHeight="1">
      <c r="C753" s="53"/>
      <c r="D753" s="53"/>
      <c r="E753" s="57"/>
      <c r="F753" s="53"/>
      <c r="G753" s="53"/>
      <c r="H753" s="53"/>
      <c r="I753" s="53"/>
      <c r="J753" s="53"/>
      <c r="N753" s="56"/>
    </row>
    <row r="754" spans="3:14" ht="15.75" customHeight="1">
      <c r="C754" s="53"/>
      <c r="D754" s="53"/>
      <c r="E754" s="57"/>
      <c r="F754" s="53"/>
      <c r="G754" s="53"/>
      <c r="H754" s="53"/>
      <c r="I754" s="53"/>
      <c r="J754" s="53"/>
      <c r="N754" s="56"/>
    </row>
    <row r="755" spans="3:14" ht="15.75" customHeight="1">
      <c r="C755" s="53"/>
      <c r="D755" s="53"/>
      <c r="E755" s="57"/>
      <c r="F755" s="53"/>
      <c r="G755" s="53"/>
      <c r="H755" s="53"/>
      <c r="I755" s="53"/>
      <c r="J755" s="53"/>
      <c r="N755" s="56"/>
    </row>
    <row r="756" spans="3:14" ht="15.75" customHeight="1">
      <c r="C756" s="53"/>
      <c r="D756" s="53"/>
      <c r="E756" s="57"/>
      <c r="F756" s="53"/>
      <c r="G756" s="53"/>
      <c r="H756" s="53"/>
      <c r="I756" s="53"/>
      <c r="J756" s="53"/>
      <c r="N756" s="56"/>
    </row>
    <row r="757" spans="3:14" ht="15.75" customHeight="1">
      <c r="C757" s="53"/>
      <c r="D757" s="53"/>
      <c r="E757" s="57"/>
      <c r="F757" s="53"/>
      <c r="G757" s="53"/>
      <c r="H757" s="53"/>
      <c r="I757" s="53"/>
      <c r="J757" s="53"/>
      <c r="N757" s="56"/>
    </row>
    <row r="758" spans="3:14" ht="15.75" customHeight="1">
      <c r="C758" s="53"/>
      <c r="D758" s="53"/>
      <c r="E758" s="57"/>
      <c r="F758" s="53"/>
      <c r="G758" s="53"/>
      <c r="H758" s="53"/>
      <c r="I758" s="53"/>
      <c r="J758" s="53"/>
      <c r="N758" s="56"/>
    </row>
    <row r="759" spans="3:14" ht="15.75" customHeight="1">
      <c r="C759" s="53"/>
      <c r="D759" s="53"/>
      <c r="E759" s="57"/>
      <c r="F759" s="53"/>
      <c r="G759" s="53"/>
      <c r="H759" s="53"/>
      <c r="I759" s="53"/>
      <c r="J759" s="53"/>
      <c r="N759" s="56"/>
    </row>
    <row r="760" spans="3:14" ht="15.75" customHeight="1">
      <c r="C760" s="53"/>
      <c r="D760" s="53"/>
      <c r="E760" s="57"/>
      <c r="F760" s="53"/>
      <c r="G760" s="53"/>
      <c r="H760" s="53"/>
      <c r="I760" s="53"/>
      <c r="J760" s="53"/>
      <c r="N760" s="56"/>
    </row>
    <row r="761" spans="3:14" ht="15.75" customHeight="1">
      <c r="C761" s="53"/>
      <c r="D761" s="53"/>
      <c r="E761" s="57"/>
      <c r="F761" s="53"/>
      <c r="G761" s="53"/>
      <c r="H761" s="53"/>
      <c r="I761" s="53"/>
      <c r="J761" s="53"/>
      <c r="N761" s="56"/>
    </row>
    <row r="762" spans="3:14" ht="15.75" customHeight="1">
      <c r="C762" s="53"/>
      <c r="D762" s="53"/>
      <c r="E762" s="57"/>
      <c r="F762" s="53"/>
      <c r="G762" s="53"/>
      <c r="H762" s="53"/>
      <c r="I762" s="53"/>
      <c r="J762" s="53"/>
      <c r="N762" s="56"/>
    </row>
    <row r="763" spans="3:14" ht="15.75" customHeight="1">
      <c r="C763" s="53"/>
      <c r="D763" s="53"/>
      <c r="E763" s="57"/>
      <c r="F763" s="53"/>
      <c r="G763" s="53"/>
      <c r="H763" s="53"/>
      <c r="I763" s="53"/>
      <c r="J763" s="53"/>
      <c r="N763" s="56"/>
    </row>
    <row r="764" spans="3:14" ht="15.75" customHeight="1">
      <c r="C764" s="53"/>
      <c r="D764" s="53"/>
      <c r="E764" s="57"/>
      <c r="F764" s="53"/>
      <c r="G764" s="53"/>
      <c r="H764" s="53"/>
      <c r="I764" s="53"/>
      <c r="J764" s="53"/>
      <c r="N764" s="56"/>
    </row>
    <row r="765" spans="3:14" ht="15.75" customHeight="1">
      <c r="C765" s="53"/>
      <c r="D765" s="53"/>
      <c r="E765" s="57"/>
      <c r="F765" s="53"/>
      <c r="G765" s="53"/>
      <c r="H765" s="53"/>
      <c r="I765" s="53"/>
      <c r="J765" s="53"/>
      <c r="N765" s="56"/>
    </row>
    <row r="766" spans="3:14" ht="15.75" customHeight="1">
      <c r="C766" s="53"/>
      <c r="D766" s="53"/>
      <c r="E766" s="57"/>
      <c r="F766" s="53"/>
      <c r="G766" s="53"/>
      <c r="H766" s="53"/>
      <c r="I766" s="53"/>
      <c r="J766" s="53"/>
      <c r="N766" s="56"/>
    </row>
    <row r="767" spans="3:14" ht="15.75" customHeight="1">
      <c r="C767" s="53"/>
      <c r="D767" s="53"/>
      <c r="E767" s="57"/>
      <c r="F767" s="53"/>
      <c r="G767" s="53"/>
      <c r="H767" s="53"/>
      <c r="I767" s="53"/>
      <c r="J767" s="53"/>
      <c r="N767" s="56"/>
    </row>
    <row r="768" spans="3:14" ht="15.75" customHeight="1">
      <c r="C768" s="53"/>
      <c r="D768" s="53"/>
      <c r="E768" s="57"/>
      <c r="F768" s="53"/>
      <c r="G768" s="53"/>
      <c r="H768" s="53"/>
      <c r="I768" s="53"/>
      <c r="J768" s="53"/>
      <c r="N768" s="56"/>
    </row>
    <row r="769" spans="3:14" ht="15.75" customHeight="1">
      <c r="C769" s="53"/>
      <c r="D769" s="53"/>
      <c r="E769" s="57"/>
      <c r="F769" s="53"/>
      <c r="G769" s="53"/>
      <c r="H769" s="53"/>
      <c r="I769" s="53"/>
      <c r="J769" s="53"/>
      <c r="N769" s="56"/>
    </row>
    <row r="770" spans="3:14" ht="15.75" customHeight="1">
      <c r="C770" s="53"/>
      <c r="D770" s="53"/>
      <c r="E770" s="57"/>
      <c r="F770" s="53"/>
      <c r="G770" s="53"/>
      <c r="H770" s="53"/>
      <c r="I770" s="53"/>
      <c r="J770" s="53"/>
      <c r="N770" s="56"/>
    </row>
    <row r="771" spans="3:14" ht="15.75" customHeight="1">
      <c r="C771" s="53"/>
      <c r="D771" s="53"/>
      <c r="E771" s="57"/>
      <c r="F771" s="53"/>
      <c r="G771" s="53"/>
      <c r="H771" s="53"/>
      <c r="I771" s="53"/>
      <c r="J771" s="53"/>
      <c r="N771" s="56"/>
    </row>
    <row r="772" spans="3:14" ht="15.75" customHeight="1">
      <c r="C772" s="53"/>
      <c r="D772" s="53"/>
      <c r="E772" s="57"/>
      <c r="F772" s="53"/>
      <c r="G772" s="53"/>
      <c r="H772" s="53"/>
      <c r="I772" s="53"/>
      <c r="J772" s="53"/>
      <c r="N772" s="56"/>
    </row>
    <row r="773" spans="3:14" ht="15.75" customHeight="1">
      <c r="C773" s="53"/>
      <c r="D773" s="53"/>
      <c r="E773" s="57"/>
      <c r="F773" s="53"/>
      <c r="G773" s="53"/>
      <c r="H773" s="53"/>
      <c r="I773" s="53"/>
      <c r="J773" s="53"/>
      <c r="N773" s="56"/>
    </row>
    <row r="774" spans="3:14" ht="15.75" customHeight="1">
      <c r="C774" s="53"/>
      <c r="D774" s="53"/>
      <c r="E774" s="57"/>
      <c r="F774" s="53"/>
      <c r="G774" s="53"/>
      <c r="H774" s="53"/>
      <c r="I774" s="53"/>
      <c r="J774" s="53"/>
      <c r="N774" s="56"/>
    </row>
    <row r="775" spans="3:14" ht="15.75" customHeight="1">
      <c r="C775" s="53"/>
      <c r="D775" s="53"/>
      <c r="E775" s="57"/>
      <c r="F775" s="53"/>
      <c r="G775" s="53"/>
      <c r="H775" s="53"/>
      <c r="I775" s="53"/>
      <c r="J775" s="53"/>
      <c r="N775" s="56"/>
    </row>
    <row r="776" spans="3:14" ht="15.75" customHeight="1">
      <c r="C776" s="53"/>
      <c r="D776" s="53"/>
      <c r="E776" s="57"/>
      <c r="F776" s="53"/>
      <c r="G776" s="53"/>
      <c r="H776" s="53"/>
      <c r="I776" s="53"/>
      <c r="J776" s="53"/>
      <c r="N776" s="56"/>
    </row>
    <row r="777" spans="3:14" ht="15.75" customHeight="1">
      <c r="C777" s="53"/>
      <c r="D777" s="53"/>
      <c r="E777" s="57"/>
      <c r="F777" s="53"/>
      <c r="G777" s="53"/>
      <c r="H777" s="53"/>
      <c r="I777" s="53"/>
      <c r="J777" s="53"/>
      <c r="N777" s="56"/>
    </row>
    <row r="778" spans="3:14" ht="15.75" customHeight="1">
      <c r="C778" s="53"/>
      <c r="D778" s="53"/>
      <c r="E778" s="57"/>
      <c r="F778" s="53"/>
      <c r="G778" s="53"/>
      <c r="H778" s="53"/>
      <c r="I778" s="53"/>
      <c r="J778" s="53"/>
      <c r="N778" s="56"/>
    </row>
    <row r="779" spans="3:14" ht="15.75" customHeight="1">
      <c r="C779" s="53"/>
      <c r="D779" s="53"/>
      <c r="E779" s="57"/>
      <c r="F779" s="53"/>
      <c r="G779" s="53"/>
      <c r="H779" s="53"/>
      <c r="I779" s="53"/>
      <c r="J779" s="53"/>
      <c r="N779" s="56"/>
    </row>
    <row r="780" spans="3:14" ht="15.75" customHeight="1">
      <c r="C780" s="53"/>
      <c r="D780" s="53"/>
      <c r="E780" s="57"/>
      <c r="F780" s="53"/>
      <c r="G780" s="53"/>
      <c r="H780" s="53"/>
      <c r="I780" s="53"/>
      <c r="J780" s="53"/>
      <c r="N780" s="56"/>
    </row>
    <row r="781" spans="3:14" ht="15.75" customHeight="1">
      <c r="C781" s="53"/>
      <c r="D781" s="53"/>
      <c r="E781" s="57"/>
      <c r="F781" s="53"/>
      <c r="G781" s="53"/>
      <c r="H781" s="53"/>
      <c r="I781" s="53"/>
      <c r="J781" s="53"/>
      <c r="N781" s="56"/>
    </row>
    <row r="782" spans="3:14" ht="15.75" customHeight="1">
      <c r="C782" s="53"/>
      <c r="D782" s="53"/>
      <c r="E782" s="57"/>
      <c r="F782" s="53"/>
      <c r="G782" s="53"/>
      <c r="H782" s="53"/>
      <c r="I782" s="53"/>
      <c r="J782" s="53"/>
      <c r="N782" s="56"/>
    </row>
    <row r="783" spans="3:14" ht="15.75" customHeight="1">
      <c r="C783" s="53"/>
      <c r="D783" s="53"/>
      <c r="E783" s="57"/>
      <c r="F783" s="53"/>
      <c r="G783" s="53"/>
      <c r="H783" s="53"/>
      <c r="I783" s="53"/>
      <c r="J783" s="53"/>
      <c r="N783" s="56"/>
    </row>
    <row r="784" spans="3:14" ht="15.75" customHeight="1">
      <c r="C784" s="53"/>
      <c r="D784" s="53"/>
      <c r="E784" s="57"/>
      <c r="F784" s="53"/>
      <c r="G784" s="53"/>
      <c r="H784" s="53"/>
      <c r="I784" s="53"/>
      <c r="J784" s="53"/>
      <c r="N784" s="56"/>
    </row>
    <row r="785" spans="3:14" ht="15.75" customHeight="1">
      <c r="C785" s="53"/>
      <c r="D785" s="53"/>
      <c r="E785" s="57"/>
      <c r="F785" s="53"/>
      <c r="G785" s="53"/>
      <c r="H785" s="53"/>
      <c r="I785" s="53"/>
      <c r="J785" s="53"/>
      <c r="N785" s="56"/>
    </row>
    <row r="786" spans="3:14" ht="15.75" customHeight="1">
      <c r="C786" s="53"/>
      <c r="D786" s="53"/>
      <c r="E786" s="57"/>
      <c r="F786" s="53"/>
      <c r="G786" s="53"/>
      <c r="H786" s="53"/>
      <c r="I786" s="53"/>
      <c r="J786" s="53"/>
      <c r="N786" s="56"/>
    </row>
    <row r="787" spans="3:14" ht="15.75" customHeight="1">
      <c r="C787" s="53"/>
      <c r="D787" s="53"/>
      <c r="E787" s="57"/>
      <c r="F787" s="53"/>
      <c r="G787" s="53"/>
      <c r="H787" s="53"/>
      <c r="I787" s="53"/>
      <c r="J787" s="53"/>
      <c r="N787" s="56"/>
    </row>
    <row r="788" spans="3:14" ht="15.75" customHeight="1">
      <c r="C788" s="53"/>
      <c r="D788" s="53"/>
      <c r="E788" s="57"/>
      <c r="F788" s="53"/>
      <c r="G788" s="53"/>
      <c r="H788" s="53"/>
      <c r="I788" s="53"/>
      <c r="J788" s="53"/>
      <c r="N788" s="56"/>
    </row>
    <row r="789" spans="3:14" ht="15.75" customHeight="1">
      <c r="C789" s="53"/>
      <c r="D789" s="53"/>
      <c r="E789" s="57"/>
      <c r="F789" s="53"/>
      <c r="G789" s="53"/>
      <c r="H789" s="53"/>
      <c r="I789" s="53"/>
      <c r="J789" s="53"/>
      <c r="N789" s="56"/>
    </row>
    <row r="790" spans="3:14" ht="15.75" customHeight="1">
      <c r="C790" s="53"/>
      <c r="D790" s="53"/>
      <c r="E790" s="57"/>
      <c r="F790" s="53"/>
      <c r="G790" s="53"/>
      <c r="H790" s="53"/>
      <c r="I790" s="53"/>
      <c r="J790" s="53"/>
      <c r="N790" s="56"/>
    </row>
    <row r="791" spans="3:14" ht="15.75" customHeight="1">
      <c r="C791" s="53"/>
      <c r="D791" s="53"/>
      <c r="E791" s="57"/>
      <c r="F791" s="53"/>
      <c r="G791" s="53"/>
      <c r="H791" s="53"/>
      <c r="I791" s="53"/>
      <c r="J791" s="53"/>
      <c r="N791" s="56"/>
    </row>
    <row r="792" spans="3:14" ht="15.75" customHeight="1">
      <c r="C792" s="53"/>
      <c r="D792" s="53"/>
      <c r="E792" s="57"/>
      <c r="F792" s="53"/>
      <c r="G792" s="53"/>
      <c r="H792" s="53"/>
      <c r="I792" s="53"/>
      <c r="J792" s="53"/>
      <c r="N792" s="56"/>
    </row>
    <row r="793" spans="3:14" ht="15.75" customHeight="1">
      <c r="C793" s="53"/>
      <c r="D793" s="53"/>
      <c r="E793" s="57"/>
      <c r="F793" s="53"/>
      <c r="G793" s="53"/>
      <c r="H793" s="53"/>
      <c r="I793" s="53"/>
      <c r="J793" s="53"/>
      <c r="N793" s="56"/>
    </row>
    <row r="794" spans="3:14" ht="15.75" customHeight="1">
      <c r="C794" s="53"/>
      <c r="D794" s="53"/>
      <c r="E794" s="57"/>
      <c r="F794" s="53"/>
      <c r="G794" s="53"/>
      <c r="H794" s="53"/>
      <c r="I794" s="53"/>
      <c r="J794" s="53"/>
      <c r="N794" s="56"/>
    </row>
    <row r="795" spans="3:14" ht="15.75" customHeight="1">
      <c r="C795" s="53"/>
      <c r="D795" s="53"/>
      <c r="E795" s="57"/>
      <c r="F795" s="53"/>
      <c r="G795" s="53"/>
      <c r="H795" s="53"/>
      <c r="I795" s="53"/>
      <c r="J795" s="53"/>
      <c r="N795" s="56"/>
    </row>
    <row r="796" spans="3:14" ht="15.75" customHeight="1">
      <c r="C796" s="53"/>
      <c r="D796" s="53"/>
      <c r="E796" s="57"/>
      <c r="F796" s="53"/>
      <c r="G796" s="53"/>
      <c r="H796" s="53"/>
      <c r="I796" s="53"/>
      <c r="J796" s="53"/>
      <c r="N796" s="56"/>
    </row>
    <row r="797" spans="3:14" ht="15.75" customHeight="1">
      <c r="C797" s="53"/>
      <c r="D797" s="53"/>
      <c r="E797" s="57"/>
      <c r="F797" s="53"/>
      <c r="G797" s="53"/>
      <c r="H797" s="53"/>
      <c r="I797" s="53"/>
      <c r="J797" s="53"/>
      <c r="N797" s="56"/>
    </row>
    <row r="798" spans="3:14" ht="15.75" customHeight="1">
      <c r="C798" s="53"/>
      <c r="D798" s="53"/>
      <c r="E798" s="57"/>
      <c r="F798" s="53"/>
      <c r="G798" s="53"/>
      <c r="H798" s="53"/>
      <c r="I798" s="53"/>
      <c r="J798" s="53"/>
      <c r="N798" s="56"/>
    </row>
    <row r="799" spans="3:14" ht="15.75" customHeight="1">
      <c r="C799" s="53"/>
      <c r="D799" s="53"/>
      <c r="E799" s="57"/>
      <c r="F799" s="53"/>
      <c r="G799" s="53"/>
      <c r="H799" s="53"/>
      <c r="I799" s="53"/>
      <c r="J799" s="53"/>
      <c r="N799" s="56"/>
    </row>
    <row r="800" spans="3:14" ht="15.75" customHeight="1">
      <c r="C800" s="53"/>
      <c r="D800" s="53"/>
      <c r="E800" s="57"/>
      <c r="F800" s="53"/>
      <c r="G800" s="53"/>
      <c r="H800" s="53"/>
      <c r="I800" s="53"/>
      <c r="J800" s="53"/>
      <c r="N800" s="56"/>
    </row>
    <row r="801" spans="3:14" ht="15.75" customHeight="1">
      <c r="C801" s="53"/>
      <c r="D801" s="53"/>
      <c r="E801" s="57"/>
      <c r="F801" s="53"/>
      <c r="G801" s="53"/>
      <c r="H801" s="53"/>
      <c r="I801" s="53"/>
      <c r="J801" s="53"/>
      <c r="N801" s="56"/>
    </row>
    <row r="802" spans="3:14" ht="15.75" customHeight="1">
      <c r="C802" s="53"/>
      <c r="D802" s="53"/>
      <c r="E802" s="57"/>
      <c r="F802" s="53"/>
      <c r="G802" s="53"/>
      <c r="H802" s="53"/>
      <c r="I802" s="53"/>
      <c r="J802" s="53"/>
      <c r="N802" s="56"/>
    </row>
    <row r="803" spans="3:14" ht="15.75" customHeight="1">
      <c r="C803" s="53"/>
      <c r="D803" s="53"/>
      <c r="E803" s="57"/>
      <c r="F803" s="53"/>
      <c r="G803" s="53"/>
      <c r="H803" s="53"/>
      <c r="I803" s="53"/>
      <c r="J803" s="53"/>
      <c r="N803" s="56"/>
    </row>
    <row r="804" spans="3:14" ht="15.75" customHeight="1">
      <c r="C804" s="53"/>
      <c r="D804" s="53"/>
      <c r="E804" s="57"/>
      <c r="F804" s="53"/>
      <c r="G804" s="53"/>
      <c r="H804" s="53"/>
      <c r="I804" s="53"/>
      <c r="J804" s="53"/>
      <c r="N804" s="56"/>
    </row>
    <row r="805" spans="3:14" ht="15.75" customHeight="1">
      <c r="C805" s="53"/>
      <c r="D805" s="53"/>
      <c r="E805" s="57"/>
      <c r="F805" s="53"/>
      <c r="G805" s="53"/>
      <c r="H805" s="53"/>
      <c r="I805" s="53"/>
      <c r="J805" s="53"/>
      <c r="N805" s="56"/>
    </row>
    <row r="806" spans="3:14" ht="15.75" customHeight="1">
      <c r="C806" s="53"/>
      <c r="D806" s="53"/>
      <c r="E806" s="57"/>
      <c r="F806" s="53"/>
      <c r="G806" s="53"/>
      <c r="H806" s="53"/>
      <c r="I806" s="53"/>
      <c r="J806" s="53"/>
      <c r="N806" s="56"/>
    </row>
    <row r="807" spans="3:14" ht="15.75" customHeight="1">
      <c r="C807" s="53"/>
      <c r="D807" s="53"/>
      <c r="E807" s="57"/>
      <c r="F807" s="53"/>
      <c r="G807" s="53"/>
      <c r="H807" s="53"/>
      <c r="I807" s="53"/>
      <c r="J807" s="53"/>
      <c r="N807" s="56"/>
    </row>
    <row r="808" spans="3:14" ht="15.75" customHeight="1">
      <c r="C808" s="53"/>
      <c r="D808" s="53"/>
      <c r="E808" s="57"/>
      <c r="F808" s="53"/>
      <c r="G808" s="53"/>
      <c r="H808" s="53"/>
      <c r="I808" s="53"/>
      <c r="J808" s="53"/>
      <c r="N808" s="56"/>
    </row>
    <row r="809" spans="3:14" ht="15.75" customHeight="1">
      <c r="C809" s="53"/>
      <c r="D809" s="53"/>
      <c r="E809" s="57"/>
      <c r="F809" s="53"/>
      <c r="G809" s="53"/>
      <c r="H809" s="53"/>
      <c r="I809" s="53"/>
      <c r="J809" s="53"/>
      <c r="N809" s="56"/>
    </row>
    <row r="810" spans="3:14" ht="15.75" customHeight="1">
      <c r="C810" s="53"/>
      <c r="D810" s="53"/>
      <c r="E810" s="57"/>
      <c r="F810" s="53"/>
      <c r="G810" s="53"/>
      <c r="H810" s="53"/>
      <c r="I810" s="53"/>
      <c r="J810" s="53"/>
      <c r="N810" s="56"/>
    </row>
    <row r="811" spans="3:14" ht="15.75" customHeight="1">
      <c r="C811" s="53"/>
      <c r="D811" s="53"/>
      <c r="E811" s="57"/>
      <c r="F811" s="53"/>
      <c r="G811" s="53"/>
      <c r="H811" s="53"/>
      <c r="I811" s="53"/>
      <c r="J811" s="53"/>
      <c r="N811" s="56"/>
    </row>
    <row r="812" spans="3:14" ht="15.75" customHeight="1">
      <c r="C812" s="53"/>
      <c r="D812" s="53"/>
      <c r="E812" s="57"/>
      <c r="F812" s="53"/>
      <c r="G812" s="53"/>
      <c r="H812" s="53"/>
      <c r="I812" s="53"/>
      <c r="J812" s="53"/>
      <c r="N812" s="56"/>
    </row>
    <row r="813" spans="3:14" ht="15.75" customHeight="1">
      <c r="C813" s="53"/>
      <c r="D813" s="53"/>
      <c r="E813" s="57"/>
      <c r="F813" s="53"/>
      <c r="G813" s="53"/>
      <c r="H813" s="53"/>
      <c r="I813" s="53"/>
      <c r="J813" s="53"/>
      <c r="N813" s="56"/>
    </row>
    <row r="814" spans="3:14" ht="15.75" customHeight="1">
      <c r="C814" s="53"/>
      <c r="D814" s="53"/>
      <c r="E814" s="57"/>
      <c r="F814" s="53"/>
      <c r="G814" s="53"/>
      <c r="H814" s="53"/>
      <c r="I814" s="53"/>
      <c r="J814" s="53"/>
      <c r="N814" s="56"/>
    </row>
    <row r="815" spans="3:14" ht="15.75" customHeight="1">
      <c r="C815" s="53"/>
      <c r="D815" s="53"/>
      <c r="E815" s="57"/>
      <c r="F815" s="53"/>
      <c r="G815" s="53"/>
      <c r="H815" s="53"/>
      <c r="I815" s="53"/>
      <c r="J815" s="53"/>
      <c r="N815" s="56"/>
    </row>
    <row r="816" spans="3:14" ht="15.75" customHeight="1">
      <c r="C816" s="53"/>
      <c r="D816" s="53"/>
      <c r="E816" s="57"/>
      <c r="F816" s="53"/>
      <c r="G816" s="53"/>
      <c r="H816" s="53"/>
      <c r="I816" s="53"/>
      <c r="J816" s="53"/>
      <c r="N816" s="56"/>
    </row>
    <row r="817" spans="3:14" ht="15.75" customHeight="1">
      <c r="C817" s="53"/>
      <c r="D817" s="53"/>
      <c r="E817" s="57"/>
      <c r="F817" s="53"/>
      <c r="G817" s="53"/>
      <c r="H817" s="53"/>
      <c r="I817" s="53"/>
      <c r="J817" s="53"/>
      <c r="N817" s="56"/>
    </row>
    <row r="818" spans="3:14" ht="15.75" customHeight="1">
      <c r="C818" s="53"/>
      <c r="D818" s="53"/>
      <c r="E818" s="57"/>
      <c r="F818" s="53"/>
      <c r="G818" s="53"/>
      <c r="H818" s="53"/>
      <c r="I818" s="53"/>
      <c r="J818" s="53"/>
      <c r="N818" s="56"/>
    </row>
    <row r="819" spans="3:14" ht="15.75" customHeight="1">
      <c r="C819" s="53"/>
      <c r="D819" s="53"/>
      <c r="E819" s="57"/>
      <c r="F819" s="53"/>
      <c r="G819" s="53"/>
      <c r="H819" s="53"/>
      <c r="I819" s="53"/>
      <c r="J819" s="53"/>
      <c r="N819" s="56"/>
    </row>
    <row r="820" spans="3:14" ht="15.75" customHeight="1">
      <c r="C820" s="53"/>
      <c r="D820" s="53"/>
      <c r="E820" s="57"/>
      <c r="F820" s="53"/>
      <c r="G820" s="53"/>
      <c r="H820" s="53"/>
      <c r="I820" s="53"/>
      <c r="J820" s="53"/>
      <c r="N820" s="56"/>
    </row>
    <row r="821" spans="3:14" ht="15.75" customHeight="1">
      <c r="C821" s="53"/>
      <c r="D821" s="53"/>
      <c r="E821" s="57"/>
      <c r="F821" s="53"/>
      <c r="G821" s="53"/>
      <c r="H821" s="53"/>
      <c r="I821" s="53"/>
      <c r="J821" s="53"/>
      <c r="N821" s="56"/>
    </row>
    <row r="822" spans="3:14" ht="15.75" customHeight="1">
      <c r="C822" s="53"/>
      <c r="D822" s="53"/>
      <c r="E822" s="57"/>
      <c r="F822" s="53"/>
      <c r="G822" s="53"/>
      <c r="H822" s="53"/>
      <c r="I822" s="53"/>
      <c r="J822" s="53"/>
      <c r="N822" s="56"/>
    </row>
    <row r="823" spans="3:14" ht="15.75" customHeight="1">
      <c r="C823" s="53"/>
      <c r="D823" s="53"/>
      <c r="E823" s="57"/>
      <c r="F823" s="53"/>
      <c r="G823" s="53"/>
      <c r="H823" s="53"/>
      <c r="I823" s="53"/>
      <c r="J823" s="53"/>
      <c r="N823" s="56"/>
    </row>
    <row r="824" spans="3:14" ht="15.75" customHeight="1">
      <c r="C824" s="53"/>
      <c r="D824" s="53"/>
      <c r="E824" s="57"/>
      <c r="F824" s="53"/>
      <c r="G824" s="53"/>
      <c r="H824" s="53"/>
      <c r="I824" s="53"/>
      <c r="J824" s="53"/>
      <c r="N824" s="56"/>
    </row>
    <row r="825" spans="3:14" ht="15.75" customHeight="1">
      <c r="C825" s="53"/>
      <c r="D825" s="53"/>
      <c r="E825" s="57"/>
      <c r="F825" s="53"/>
      <c r="G825" s="53"/>
      <c r="H825" s="53"/>
      <c r="I825" s="53"/>
      <c r="J825" s="53"/>
      <c r="N825" s="56"/>
    </row>
    <row r="826" spans="3:14" ht="15.75" customHeight="1">
      <c r="C826" s="53"/>
      <c r="D826" s="53"/>
      <c r="E826" s="57"/>
      <c r="F826" s="53"/>
      <c r="G826" s="53"/>
      <c r="H826" s="53"/>
      <c r="I826" s="53"/>
      <c r="J826" s="53"/>
      <c r="N826" s="56"/>
    </row>
    <row r="827" spans="3:14" ht="15.75" customHeight="1">
      <c r="C827" s="53"/>
      <c r="D827" s="53"/>
      <c r="E827" s="57"/>
      <c r="F827" s="53"/>
      <c r="G827" s="53"/>
      <c r="H827" s="53"/>
      <c r="I827" s="53"/>
      <c r="J827" s="53"/>
      <c r="N827" s="56"/>
    </row>
    <row r="828" spans="3:14" ht="15.75" customHeight="1">
      <c r="C828" s="53"/>
      <c r="D828" s="53"/>
      <c r="E828" s="57"/>
      <c r="F828" s="53"/>
      <c r="G828" s="53"/>
      <c r="H828" s="53"/>
      <c r="I828" s="53"/>
      <c r="J828" s="53"/>
      <c r="N828" s="56"/>
    </row>
    <row r="829" spans="3:14" ht="15.75" customHeight="1">
      <c r="C829" s="53"/>
      <c r="D829" s="53"/>
      <c r="E829" s="57"/>
      <c r="F829" s="53"/>
      <c r="G829" s="53"/>
      <c r="H829" s="53"/>
      <c r="I829" s="53"/>
      <c r="J829" s="53"/>
      <c r="N829" s="56"/>
    </row>
    <row r="830" spans="3:14" ht="15.75" customHeight="1">
      <c r="C830" s="53"/>
      <c r="D830" s="53"/>
      <c r="E830" s="57"/>
      <c r="F830" s="53"/>
      <c r="G830" s="53"/>
      <c r="H830" s="53"/>
      <c r="I830" s="53"/>
      <c r="J830" s="53"/>
      <c r="N830" s="56"/>
    </row>
    <row r="831" spans="3:14" ht="15.75" customHeight="1">
      <c r="C831" s="53"/>
      <c r="D831" s="53"/>
      <c r="E831" s="57"/>
      <c r="F831" s="53"/>
      <c r="G831" s="53"/>
      <c r="H831" s="53"/>
      <c r="I831" s="53"/>
      <c r="J831" s="53"/>
      <c r="N831" s="56"/>
    </row>
    <row r="832" spans="3:14" ht="15.75" customHeight="1">
      <c r="C832" s="53"/>
      <c r="D832" s="53"/>
      <c r="E832" s="57"/>
      <c r="F832" s="53"/>
      <c r="G832" s="53"/>
      <c r="H832" s="53"/>
      <c r="I832" s="53"/>
      <c r="J832" s="53"/>
      <c r="N832" s="56"/>
    </row>
    <row r="833" spans="3:14" ht="15.75" customHeight="1">
      <c r="C833" s="53"/>
      <c r="D833" s="53"/>
      <c r="E833" s="57"/>
      <c r="F833" s="53"/>
      <c r="G833" s="53"/>
      <c r="H833" s="53"/>
      <c r="I833" s="53"/>
      <c r="J833" s="53"/>
      <c r="N833" s="56"/>
    </row>
    <row r="834" spans="3:14" ht="15.75" customHeight="1">
      <c r="C834" s="53"/>
      <c r="D834" s="53"/>
      <c r="E834" s="57"/>
      <c r="F834" s="53"/>
      <c r="G834" s="53"/>
      <c r="H834" s="53"/>
      <c r="I834" s="53"/>
      <c r="J834" s="53"/>
      <c r="N834" s="56"/>
    </row>
    <row r="835" spans="3:14" ht="15.75" customHeight="1">
      <c r="C835" s="53"/>
      <c r="D835" s="53"/>
      <c r="E835" s="57"/>
      <c r="F835" s="53"/>
      <c r="G835" s="53"/>
      <c r="H835" s="53"/>
      <c r="I835" s="53"/>
      <c r="J835" s="53"/>
      <c r="N835" s="56"/>
    </row>
    <row r="836" spans="3:14" ht="15.75" customHeight="1">
      <c r="C836" s="53"/>
      <c r="D836" s="53"/>
      <c r="E836" s="57"/>
      <c r="F836" s="53"/>
      <c r="G836" s="53"/>
      <c r="H836" s="53"/>
      <c r="I836" s="53"/>
      <c r="J836" s="53"/>
      <c r="N836" s="56"/>
    </row>
    <row r="837" spans="3:14" ht="15.75" customHeight="1">
      <c r="C837" s="53"/>
      <c r="D837" s="53"/>
      <c r="E837" s="57"/>
      <c r="F837" s="53"/>
      <c r="G837" s="53"/>
      <c r="H837" s="53"/>
      <c r="I837" s="53"/>
      <c r="J837" s="53"/>
      <c r="N837" s="56"/>
    </row>
    <row r="838" spans="3:14" ht="15.75" customHeight="1">
      <c r="C838" s="53"/>
      <c r="D838" s="53"/>
      <c r="E838" s="57"/>
      <c r="F838" s="53"/>
      <c r="G838" s="53"/>
      <c r="H838" s="53"/>
      <c r="I838" s="53"/>
      <c r="J838" s="53"/>
      <c r="N838" s="56"/>
    </row>
    <row r="839" spans="3:14" ht="15.75" customHeight="1">
      <c r="C839" s="53"/>
      <c r="D839" s="53"/>
      <c r="E839" s="57"/>
      <c r="F839" s="53"/>
      <c r="G839" s="53"/>
      <c r="H839" s="53"/>
      <c r="I839" s="53"/>
      <c r="J839" s="53"/>
      <c r="N839" s="56"/>
    </row>
    <row r="840" spans="3:14" ht="15.75" customHeight="1">
      <c r="C840" s="53"/>
      <c r="D840" s="53"/>
      <c r="E840" s="57"/>
      <c r="F840" s="53"/>
      <c r="G840" s="53"/>
      <c r="H840" s="53"/>
      <c r="I840" s="53"/>
      <c r="J840" s="53"/>
      <c r="N840" s="56"/>
    </row>
    <row r="841" spans="3:14" ht="15.75" customHeight="1">
      <c r="C841" s="53"/>
      <c r="D841" s="53"/>
      <c r="E841" s="57"/>
      <c r="F841" s="53"/>
      <c r="G841" s="53"/>
      <c r="H841" s="53"/>
      <c r="I841" s="53"/>
      <c r="J841" s="53"/>
      <c r="N841" s="56"/>
    </row>
    <row r="842" spans="3:14" ht="15.75" customHeight="1">
      <c r="C842" s="53"/>
      <c r="D842" s="53"/>
      <c r="E842" s="57"/>
      <c r="F842" s="53"/>
      <c r="G842" s="53"/>
      <c r="H842" s="53"/>
      <c r="I842" s="53"/>
      <c r="J842" s="53"/>
      <c r="N842" s="56"/>
    </row>
    <row r="843" spans="3:14" ht="15.75" customHeight="1">
      <c r="C843" s="53"/>
      <c r="D843" s="53"/>
      <c r="E843" s="57"/>
      <c r="F843" s="53"/>
      <c r="G843" s="53"/>
      <c r="H843" s="53"/>
      <c r="I843" s="53"/>
      <c r="J843" s="53"/>
      <c r="N843" s="56"/>
    </row>
    <row r="844" spans="3:14" ht="15.75" customHeight="1">
      <c r="C844" s="53"/>
      <c r="D844" s="53"/>
      <c r="E844" s="57"/>
      <c r="F844" s="53"/>
      <c r="G844" s="53"/>
      <c r="H844" s="53"/>
      <c r="I844" s="53"/>
      <c r="J844" s="53"/>
      <c r="N844" s="56"/>
    </row>
    <row r="845" spans="3:14" ht="15.75" customHeight="1">
      <c r="C845" s="53"/>
      <c r="D845" s="53"/>
      <c r="E845" s="57"/>
      <c r="F845" s="53"/>
      <c r="G845" s="53"/>
      <c r="H845" s="53"/>
      <c r="I845" s="53"/>
      <c r="J845" s="53"/>
      <c r="N845" s="56"/>
    </row>
    <row r="846" spans="3:14" ht="15.75" customHeight="1">
      <c r="C846" s="53"/>
      <c r="D846" s="53"/>
      <c r="E846" s="57"/>
      <c r="F846" s="53"/>
      <c r="G846" s="53"/>
      <c r="H846" s="53"/>
      <c r="I846" s="53"/>
      <c r="J846" s="53"/>
      <c r="N846" s="56"/>
    </row>
    <row r="847" spans="3:14" ht="15.75" customHeight="1">
      <c r="C847" s="53"/>
      <c r="D847" s="53"/>
      <c r="E847" s="57"/>
      <c r="F847" s="53"/>
      <c r="G847" s="53"/>
      <c r="H847" s="53"/>
      <c r="I847" s="53"/>
      <c r="J847" s="53"/>
      <c r="N847" s="56"/>
    </row>
    <row r="848" spans="3:14" ht="15.75" customHeight="1">
      <c r="C848" s="53"/>
      <c r="D848" s="53"/>
      <c r="E848" s="57"/>
      <c r="F848" s="53"/>
      <c r="G848" s="53"/>
      <c r="H848" s="53"/>
      <c r="I848" s="53"/>
      <c r="J848" s="53"/>
      <c r="N848" s="56"/>
    </row>
    <row r="849" spans="3:14" ht="15.75" customHeight="1">
      <c r="C849" s="53"/>
      <c r="D849" s="53"/>
      <c r="E849" s="57"/>
      <c r="F849" s="53"/>
      <c r="G849" s="53"/>
      <c r="H849" s="53"/>
      <c r="I849" s="53"/>
      <c r="J849" s="53"/>
      <c r="N849" s="56"/>
    </row>
    <row r="850" spans="3:14" ht="15.75" customHeight="1">
      <c r="C850" s="53"/>
      <c r="D850" s="53"/>
      <c r="E850" s="57"/>
      <c r="F850" s="53"/>
      <c r="G850" s="53"/>
      <c r="H850" s="53"/>
      <c r="I850" s="53"/>
      <c r="J850" s="53"/>
      <c r="N850" s="56"/>
    </row>
    <row r="851" spans="3:14" ht="15.75" customHeight="1">
      <c r="C851" s="53"/>
      <c r="D851" s="53"/>
      <c r="E851" s="57"/>
      <c r="F851" s="53"/>
      <c r="G851" s="53"/>
      <c r="H851" s="53"/>
      <c r="I851" s="53"/>
      <c r="J851" s="53"/>
      <c r="N851" s="56"/>
    </row>
    <row r="852" spans="3:14" ht="15.75" customHeight="1">
      <c r="C852" s="53"/>
      <c r="D852" s="53"/>
      <c r="E852" s="57"/>
      <c r="F852" s="53"/>
      <c r="G852" s="53"/>
      <c r="H852" s="53"/>
      <c r="I852" s="53"/>
      <c r="J852" s="53"/>
      <c r="N852" s="56"/>
    </row>
    <row r="853" spans="3:14" ht="15.75" customHeight="1">
      <c r="C853" s="53"/>
      <c r="D853" s="53"/>
      <c r="E853" s="57"/>
      <c r="F853" s="53"/>
      <c r="G853" s="53"/>
      <c r="H853" s="53"/>
      <c r="I853" s="53"/>
      <c r="J853" s="53"/>
      <c r="N853" s="56"/>
    </row>
    <row r="854" spans="3:14" ht="15.75" customHeight="1">
      <c r="C854" s="53"/>
      <c r="D854" s="53"/>
      <c r="E854" s="57"/>
      <c r="F854" s="53"/>
      <c r="G854" s="53"/>
      <c r="H854" s="53"/>
      <c r="I854" s="53"/>
      <c r="J854" s="53"/>
      <c r="N854" s="56"/>
    </row>
    <row r="855" spans="3:14" ht="15.75" customHeight="1">
      <c r="C855" s="53"/>
      <c r="D855" s="53"/>
      <c r="E855" s="57"/>
      <c r="F855" s="53"/>
      <c r="G855" s="53"/>
      <c r="H855" s="53"/>
      <c r="I855" s="53"/>
      <c r="J855" s="53"/>
      <c r="N855" s="56"/>
    </row>
    <row r="856" spans="3:14" ht="15.75" customHeight="1">
      <c r="C856" s="53"/>
      <c r="D856" s="53"/>
      <c r="E856" s="57"/>
      <c r="F856" s="53"/>
      <c r="G856" s="53"/>
      <c r="H856" s="53"/>
      <c r="I856" s="53"/>
      <c r="J856" s="53"/>
      <c r="N856" s="56"/>
    </row>
    <row r="857" spans="3:14" ht="15.75" customHeight="1">
      <c r="C857" s="53"/>
      <c r="D857" s="53"/>
      <c r="E857" s="57"/>
      <c r="F857" s="53"/>
      <c r="G857" s="53"/>
      <c r="H857" s="53"/>
      <c r="I857" s="53"/>
      <c r="J857" s="53"/>
      <c r="N857" s="56"/>
    </row>
    <row r="858" spans="3:14" ht="15.75" customHeight="1">
      <c r="C858" s="53"/>
      <c r="D858" s="53"/>
      <c r="E858" s="57"/>
      <c r="F858" s="53"/>
      <c r="G858" s="53"/>
      <c r="H858" s="53"/>
      <c r="I858" s="53"/>
      <c r="J858" s="53"/>
      <c r="N858" s="56"/>
    </row>
    <row r="859" spans="3:14" ht="15.75" customHeight="1">
      <c r="C859" s="53"/>
      <c r="D859" s="53"/>
      <c r="E859" s="57"/>
      <c r="F859" s="53"/>
      <c r="G859" s="53"/>
      <c r="H859" s="53"/>
      <c r="I859" s="53"/>
      <c r="J859" s="53"/>
      <c r="N859" s="56"/>
    </row>
    <row r="860" spans="3:14" ht="15.75" customHeight="1">
      <c r="C860" s="53"/>
      <c r="D860" s="53"/>
      <c r="E860" s="57"/>
      <c r="F860" s="53"/>
      <c r="G860" s="53"/>
      <c r="H860" s="53"/>
      <c r="I860" s="53"/>
      <c r="J860" s="53"/>
      <c r="N860" s="56"/>
    </row>
    <row r="861" spans="3:14" ht="15.75" customHeight="1">
      <c r="C861" s="53"/>
      <c r="D861" s="53"/>
      <c r="E861" s="57"/>
      <c r="F861" s="53"/>
      <c r="G861" s="53"/>
      <c r="H861" s="53"/>
      <c r="I861" s="53"/>
      <c r="J861" s="53"/>
      <c r="N861" s="56"/>
    </row>
    <row r="862" spans="3:14" ht="15.75" customHeight="1">
      <c r="C862" s="53"/>
      <c r="D862" s="53"/>
      <c r="E862" s="57"/>
      <c r="F862" s="53"/>
      <c r="G862" s="53"/>
      <c r="H862" s="53"/>
      <c r="I862" s="53"/>
      <c r="J862" s="53"/>
      <c r="N862" s="56"/>
    </row>
    <row r="863" spans="3:14" ht="15.75" customHeight="1">
      <c r="C863" s="53"/>
      <c r="D863" s="53"/>
      <c r="E863" s="57"/>
      <c r="F863" s="53"/>
      <c r="G863" s="53"/>
      <c r="H863" s="53"/>
      <c r="I863" s="53"/>
      <c r="J863" s="53"/>
      <c r="N863" s="56"/>
    </row>
    <row r="864" spans="3:14" ht="15.75" customHeight="1">
      <c r="C864" s="53"/>
      <c r="D864" s="53"/>
      <c r="E864" s="57"/>
      <c r="F864" s="53"/>
      <c r="G864" s="53"/>
      <c r="H864" s="53"/>
      <c r="I864" s="53"/>
      <c r="J864" s="53"/>
      <c r="N864" s="56"/>
    </row>
    <row r="865" spans="3:14" ht="15.75" customHeight="1">
      <c r="C865" s="53"/>
      <c r="D865" s="53"/>
      <c r="E865" s="57"/>
      <c r="F865" s="53"/>
      <c r="G865" s="53"/>
      <c r="H865" s="53"/>
      <c r="I865" s="53"/>
      <c r="J865" s="53"/>
      <c r="N865" s="56"/>
    </row>
    <row r="866" spans="3:14" ht="15.75" customHeight="1">
      <c r="C866" s="53"/>
      <c r="D866" s="53"/>
      <c r="E866" s="57"/>
      <c r="F866" s="53"/>
      <c r="G866" s="53"/>
      <c r="H866" s="53"/>
      <c r="I866" s="53"/>
      <c r="J866" s="53"/>
      <c r="N866" s="56"/>
    </row>
    <row r="867" spans="3:14" ht="15.75" customHeight="1">
      <c r="C867" s="53"/>
      <c r="D867" s="53"/>
      <c r="E867" s="57"/>
      <c r="F867" s="53"/>
      <c r="G867" s="53"/>
      <c r="H867" s="53"/>
      <c r="I867" s="53"/>
      <c r="J867" s="53"/>
      <c r="N867" s="56"/>
    </row>
    <row r="868" spans="3:14" ht="15.75" customHeight="1">
      <c r="C868" s="53"/>
      <c r="D868" s="53"/>
      <c r="E868" s="57"/>
      <c r="F868" s="53"/>
      <c r="G868" s="53"/>
      <c r="H868" s="53"/>
      <c r="I868" s="53"/>
      <c r="J868" s="53"/>
      <c r="N868" s="56"/>
    </row>
    <row r="869" spans="3:14" ht="15.75" customHeight="1">
      <c r="C869" s="53"/>
      <c r="D869" s="53"/>
      <c r="E869" s="57"/>
      <c r="F869" s="53"/>
      <c r="G869" s="53"/>
      <c r="H869" s="53"/>
      <c r="I869" s="53"/>
      <c r="J869" s="53"/>
      <c r="N869" s="56"/>
    </row>
    <row r="870" spans="3:14" ht="15.75" customHeight="1">
      <c r="C870" s="53"/>
      <c r="D870" s="53"/>
      <c r="E870" s="57"/>
      <c r="F870" s="53"/>
      <c r="G870" s="53"/>
      <c r="H870" s="53"/>
      <c r="I870" s="53"/>
      <c r="J870" s="53"/>
      <c r="N870" s="56"/>
    </row>
    <row r="871" spans="3:14" ht="15.75" customHeight="1">
      <c r="C871" s="53"/>
      <c r="D871" s="53"/>
      <c r="E871" s="57"/>
      <c r="F871" s="53"/>
      <c r="G871" s="53"/>
      <c r="H871" s="53"/>
      <c r="I871" s="53"/>
      <c r="J871" s="53"/>
      <c r="N871" s="56"/>
    </row>
    <row r="872" spans="3:14" ht="15.75" customHeight="1">
      <c r="C872" s="53"/>
      <c r="D872" s="53"/>
      <c r="E872" s="57"/>
      <c r="F872" s="53"/>
      <c r="G872" s="53"/>
      <c r="H872" s="53"/>
      <c r="I872" s="53"/>
      <c r="J872" s="53"/>
      <c r="N872" s="56"/>
    </row>
    <row r="873" spans="3:14" ht="15.75" customHeight="1">
      <c r="C873" s="53"/>
      <c r="D873" s="53"/>
      <c r="E873" s="57"/>
      <c r="F873" s="53"/>
      <c r="G873" s="53"/>
      <c r="H873" s="53"/>
      <c r="I873" s="53"/>
      <c r="J873" s="53"/>
      <c r="N873" s="56"/>
    </row>
    <row r="874" spans="3:14" ht="15.75" customHeight="1">
      <c r="C874" s="53"/>
      <c r="D874" s="53"/>
      <c r="E874" s="57"/>
      <c r="F874" s="53"/>
      <c r="G874" s="53"/>
      <c r="H874" s="53"/>
      <c r="I874" s="53"/>
      <c r="J874" s="53"/>
      <c r="N874" s="56"/>
    </row>
    <row r="875" spans="3:14" ht="15.75" customHeight="1">
      <c r="C875" s="53"/>
      <c r="D875" s="53"/>
      <c r="E875" s="57"/>
      <c r="F875" s="53"/>
      <c r="G875" s="53"/>
      <c r="H875" s="53"/>
      <c r="I875" s="53"/>
      <c r="J875" s="53"/>
      <c r="N875" s="56"/>
    </row>
    <row r="876" spans="3:14" ht="15.75" customHeight="1">
      <c r="C876" s="53"/>
      <c r="D876" s="53"/>
      <c r="E876" s="57"/>
      <c r="F876" s="53"/>
      <c r="G876" s="53"/>
      <c r="H876" s="53"/>
      <c r="I876" s="53"/>
      <c r="J876" s="53"/>
      <c r="N876" s="56"/>
    </row>
    <row r="877" spans="3:14" ht="15.75" customHeight="1">
      <c r="C877" s="53"/>
      <c r="D877" s="53"/>
      <c r="E877" s="57"/>
      <c r="F877" s="53"/>
      <c r="G877" s="53"/>
      <c r="H877" s="53"/>
      <c r="I877" s="53"/>
      <c r="J877" s="53"/>
      <c r="N877" s="56"/>
    </row>
    <row r="878" spans="3:14" ht="15.75" customHeight="1">
      <c r="C878" s="53"/>
      <c r="D878" s="53"/>
      <c r="E878" s="57"/>
      <c r="F878" s="53"/>
      <c r="G878" s="53"/>
      <c r="H878" s="53"/>
      <c r="I878" s="53"/>
      <c r="J878" s="53"/>
      <c r="N878" s="56"/>
    </row>
    <row r="879" spans="3:14" ht="15.75" customHeight="1">
      <c r="C879" s="53"/>
      <c r="D879" s="53"/>
      <c r="E879" s="57"/>
      <c r="F879" s="53"/>
      <c r="G879" s="53"/>
      <c r="H879" s="53"/>
      <c r="I879" s="53"/>
      <c r="J879" s="53"/>
      <c r="N879" s="56"/>
    </row>
    <row r="880" spans="3:14" ht="15.75" customHeight="1">
      <c r="C880" s="53"/>
      <c r="D880" s="53"/>
      <c r="E880" s="57"/>
      <c r="F880" s="53"/>
      <c r="G880" s="53"/>
      <c r="H880" s="53"/>
      <c r="I880" s="53"/>
      <c r="J880" s="53"/>
      <c r="N880" s="56"/>
    </row>
    <row r="881" spans="3:14" ht="15.75" customHeight="1">
      <c r="C881" s="53"/>
      <c r="D881" s="53"/>
      <c r="E881" s="57"/>
      <c r="F881" s="53"/>
      <c r="G881" s="53"/>
      <c r="H881" s="53"/>
      <c r="I881" s="53"/>
      <c r="J881" s="53"/>
      <c r="N881" s="56"/>
    </row>
    <row r="882" spans="3:14" ht="15.75" customHeight="1">
      <c r="C882" s="53"/>
      <c r="D882" s="53"/>
      <c r="E882" s="57"/>
      <c r="F882" s="53"/>
      <c r="G882" s="53"/>
      <c r="H882" s="53"/>
      <c r="I882" s="53"/>
      <c r="J882" s="53"/>
      <c r="N882" s="56"/>
    </row>
    <row r="883" spans="3:14" ht="15.75" customHeight="1">
      <c r="C883" s="53"/>
      <c r="D883" s="53"/>
      <c r="E883" s="57"/>
      <c r="F883" s="53"/>
      <c r="G883" s="53"/>
      <c r="H883" s="53"/>
      <c r="I883" s="53"/>
      <c r="J883" s="53"/>
      <c r="N883" s="56"/>
    </row>
    <row r="884" spans="3:14" ht="15.75" customHeight="1">
      <c r="C884" s="53"/>
      <c r="D884" s="53"/>
      <c r="E884" s="57"/>
      <c r="F884" s="53"/>
      <c r="G884" s="53"/>
      <c r="H884" s="53"/>
      <c r="I884" s="53"/>
      <c r="J884" s="53"/>
      <c r="N884" s="56"/>
    </row>
    <row r="885" spans="3:14" ht="15.75" customHeight="1">
      <c r="C885" s="53"/>
      <c r="D885" s="53"/>
      <c r="E885" s="57"/>
      <c r="F885" s="53"/>
      <c r="G885" s="53"/>
      <c r="H885" s="53"/>
      <c r="I885" s="53"/>
      <c r="J885" s="53"/>
      <c r="N885" s="56"/>
    </row>
    <row r="886" spans="3:14" ht="15.75" customHeight="1">
      <c r="C886" s="53"/>
      <c r="D886" s="53"/>
      <c r="E886" s="57"/>
      <c r="F886" s="53"/>
      <c r="G886" s="53"/>
      <c r="H886" s="53"/>
      <c r="I886" s="53"/>
      <c r="J886" s="53"/>
      <c r="N886" s="56"/>
    </row>
    <row r="887" spans="3:14" ht="15.75" customHeight="1">
      <c r="C887" s="53"/>
      <c r="D887" s="53"/>
      <c r="E887" s="57"/>
      <c r="F887" s="53"/>
      <c r="G887" s="53"/>
      <c r="H887" s="53"/>
      <c r="I887" s="53"/>
      <c r="J887" s="53"/>
      <c r="N887" s="56"/>
    </row>
    <row r="888" spans="3:14" ht="15.75" customHeight="1">
      <c r="C888" s="53"/>
      <c r="D888" s="53"/>
      <c r="E888" s="57"/>
      <c r="F888" s="53"/>
      <c r="G888" s="53"/>
      <c r="H888" s="53"/>
      <c r="I888" s="53"/>
      <c r="J888" s="53"/>
      <c r="N888" s="56"/>
    </row>
    <row r="889" spans="3:14" ht="15.75" customHeight="1">
      <c r="C889" s="53"/>
      <c r="D889" s="53"/>
      <c r="E889" s="57"/>
      <c r="F889" s="53"/>
      <c r="G889" s="53"/>
      <c r="H889" s="53"/>
      <c r="I889" s="53"/>
      <c r="J889" s="53"/>
      <c r="N889" s="56"/>
    </row>
    <row r="890" spans="3:14" ht="15.75" customHeight="1">
      <c r="C890" s="53"/>
      <c r="D890" s="53"/>
      <c r="E890" s="57"/>
      <c r="F890" s="53"/>
      <c r="G890" s="53"/>
      <c r="H890" s="53"/>
      <c r="I890" s="53"/>
      <c r="J890" s="53"/>
      <c r="N890" s="56"/>
    </row>
    <row r="891" spans="3:14" ht="15.75" customHeight="1">
      <c r="C891" s="53"/>
      <c r="D891" s="53"/>
      <c r="E891" s="57"/>
      <c r="F891" s="53"/>
      <c r="G891" s="53"/>
      <c r="H891" s="53"/>
      <c r="I891" s="53"/>
      <c r="J891" s="53"/>
      <c r="N891" s="56"/>
    </row>
    <row r="892" spans="3:14" ht="15.75" customHeight="1">
      <c r="C892" s="53"/>
      <c r="D892" s="53"/>
      <c r="E892" s="57"/>
      <c r="F892" s="53"/>
      <c r="G892" s="53"/>
      <c r="H892" s="53"/>
      <c r="I892" s="53"/>
      <c r="J892" s="53"/>
      <c r="N892" s="56"/>
    </row>
    <row r="893" spans="3:14" ht="15.75" customHeight="1">
      <c r="C893" s="53"/>
      <c r="D893" s="53"/>
      <c r="E893" s="57"/>
      <c r="F893" s="53"/>
      <c r="G893" s="53"/>
      <c r="H893" s="53"/>
      <c r="I893" s="53"/>
      <c r="J893" s="53"/>
      <c r="N893" s="56"/>
    </row>
    <row r="894" spans="3:14" ht="15.75" customHeight="1">
      <c r="C894" s="53"/>
      <c r="D894" s="53"/>
      <c r="E894" s="57"/>
      <c r="F894" s="53"/>
      <c r="G894" s="53"/>
      <c r="H894" s="53"/>
      <c r="I894" s="53"/>
      <c r="J894" s="53"/>
      <c r="N894" s="56"/>
    </row>
    <row r="895" spans="3:14" ht="15.75" customHeight="1">
      <c r="C895" s="53"/>
      <c r="D895" s="53"/>
      <c r="E895" s="57"/>
      <c r="F895" s="53"/>
      <c r="G895" s="53"/>
      <c r="H895" s="53"/>
      <c r="I895" s="53"/>
      <c r="J895" s="53"/>
      <c r="N895" s="56"/>
    </row>
    <row r="896" spans="3:14" ht="15.75" customHeight="1">
      <c r="C896" s="53"/>
      <c r="D896" s="53"/>
      <c r="E896" s="57"/>
      <c r="F896" s="53"/>
      <c r="G896" s="53"/>
      <c r="H896" s="53"/>
      <c r="I896" s="53"/>
      <c r="J896" s="53"/>
      <c r="N896" s="56"/>
    </row>
    <row r="897" spans="3:14" ht="15.75" customHeight="1">
      <c r="C897" s="53"/>
      <c r="D897" s="53"/>
      <c r="E897" s="57"/>
      <c r="F897" s="53"/>
      <c r="G897" s="53"/>
      <c r="H897" s="53"/>
      <c r="I897" s="53"/>
      <c r="J897" s="53"/>
      <c r="N897" s="56"/>
    </row>
    <row r="898" spans="3:14" ht="15.75" customHeight="1">
      <c r="C898" s="53"/>
      <c r="D898" s="53"/>
      <c r="E898" s="57"/>
      <c r="F898" s="53"/>
      <c r="G898" s="53"/>
      <c r="H898" s="53"/>
      <c r="I898" s="53"/>
      <c r="J898" s="53"/>
      <c r="N898" s="56"/>
    </row>
    <row r="899" spans="3:14" ht="15.75" customHeight="1">
      <c r="C899" s="53"/>
      <c r="D899" s="53"/>
      <c r="E899" s="57"/>
      <c r="F899" s="53"/>
      <c r="G899" s="53"/>
      <c r="H899" s="53"/>
      <c r="I899" s="53"/>
      <c r="J899" s="53"/>
      <c r="N899" s="56"/>
    </row>
    <row r="900" spans="3:14" ht="15.75" customHeight="1">
      <c r="C900" s="53"/>
      <c r="D900" s="53"/>
      <c r="E900" s="57"/>
      <c r="F900" s="53"/>
      <c r="G900" s="53"/>
      <c r="H900" s="53"/>
      <c r="I900" s="53"/>
      <c r="J900" s="53"/>
      <c r="N900" s="56"/>
    </row>
    <row r="901" spans="3:14" ht="15.75" customHeight="1">
      <c r="C901" s="53"/>
      <c r="D901" s="53"/>
      <c r="E901" s="57"/>
      <c r="F901" s="53"/>
      <c r="G901" s="53"/>
      <c r="H901" s="53"/>
      <c r="I901" s="53"/>
      <c r="J901" s="53"/>
      <c r="N901" s="56"/>
    </row>
    <row r="902" spans="3:14" ht="15.75" customHeight="1">
      <c r="C902" s="53"/>
      <c r="D902" s="53"/>
      <c r="E902" s="57"/>
      <c r="F902" s="53"/>
      <c r="G902" s="53"/>
      <c r="H902" s="53"/>
      <c r="I902" s="53"/>
      <c r="J902" s="53"/>
      <c r="N902" s="56"/>
    </row>
    <row r="903" spans="3:14" ht="15.75" customHeight="1">
      <c r="C903" s="53"/>
      <c r="D903" s="53"/>
      <c r="E903" s="57"/>
      <c r="F903" s="53"/>
      <c r="G903" s="53"/>
      <c r="H903" s="53"/>
      <c r="I903" s="53"/>
      <c r="J903" s="53"/>
      <c r="N903" s="56"/>
    </row>
    <row r="904" spans="3:14" ht="15.75" customHeight="1">
      <c r="C904" s="53"/>
      <c r="D904" s="53"/>
      <c r="E904" s="57"/>
      <c r="F904" s="53"/>
      <c r="G904" s="53"/>
      <c r="H904" s="53"/>
      <c r="I904" s="53"/>
      <c r="J904" s="53"/>
      <c r="N904" s="56"/>
    </row>
    <row r="905" spans="3:14" ht="15.75" customHeight="1">
      <c r="C905" s="53"/>
      <c r="D905" s="53"/>
      <c r="E905" s="57"/>
      <c r="F905" s="53"/>
      <c r="G905" s="53"/>
      <c r="H905" s="53"/>
      <c r="I905" s="53"/>
      <c r="J905" s="53"/>
      <c r="N905" s="56"/>
    </row>
    <row r="906" spans="3:14" ht="15.75" customHeight="1">
      <c r="C906" s="53"/>
      <c r="D906" s="53"/>
      <c r="E906" s="57"/>
      <c r="F906" s="53"/>
      <c r="G906" s="53"/>
      <c r="H906" s="53"/>
      <c r="I906" s="53"/>
      <c r="J906" s="53"/>
      <c r="N906" s="56"/>
    </row>
    <row r="907" spans="3:14" ht="15.75" customHeight="1">
      <c r="C907" s="53"/>
      <c r="D907" s="53"/>
      <c r="E907" s="57"/>
      <c r="F907" s="53"/>
      <c r="G907" s="53"/>
      <c r="H907" s="53"/>
      <c r="I907" s="53"/>
      <c r="J907" s="53"/>
      <c r="N907" s="56"/>
    </row>
    <row r="908" spans="3:14" ht="15.75" customHeight="1">
      <c r="C908" s="53"/>
      <c r="D908" s="53"/>
      <c r="E908" s="57"/>
      <c r="F908" s="53"/>
      <c r="G908" s="53"/>
      <c r="H908" s="53"/>
      <c r="I908" s="53"/>
      <c r="J908" s="53"/>
      <c r="N908" s="56"/>
    </row>
    <row r="909" spans="3:14" ht="15.75" customHeight="1">
      <c r="C909" s="53"/>
      <c r="D909" s="53"/>
      <c r="E909" s="57"/>
      <c r="F909" s="53"/>
      <c r="G909" s="53"/>
      <c r="H909" s="53"/>
      <c r="I909" s="53"/>
      <c r="J909" s="53"/>
      <c r="N909" s="56"/>
    </row>
    <row r="910" spans="3:14" ht="15.75" customHeight="1">
      <c r="C910" s="53"/>
      <c r="D910" s="53"/>
      <c r="E910" s="57"/>
      <c r="F910" s="53"/>
      <c r="G910" s="53"/>
      <c r="H910" s="53"/>
      <c r="I910" s="53"/>
      <c r="J910" s="53"/>
      <c r="N910" s="56"/>
    </row>
    <row r="911" spans="3:14" ht="15.75" customHeight="1">
      <c r="C911" s="53"/>
      <c r="D911" s="53"/>
      <c r="E911" s="57"/>
      <c r="F911" s="53"/>
      <c r="G911" s="53"/>
      <c r="H911" s="53"/>
      <c r="I911" s="53"/>
      <c r="J911" s="53"/>
      <c r="N911" s="56"/>
    </row>
    <row r="912" spans="3:14" ht="15.75" customHeight="1">
      <c r="C912" s="53"/>
      <c r="D912" s="53"/>
      <c r="E912" s="57"/>
      <c r="F912" s="53"/>
      <c r="G912" s="53"/>
      <c r="H912" s="53"/>
      <c r="I912" s="53"/>
      <c r="J912" s="53"/>
      <c r="N912" s="56"/>
    </row>
    <row r="913" spans="3:14" ht="15.75" customHeight="1">
      <c r="C913" s="53"/>
      <c r="D913" s="53"/>
      <c r="E913" s="57"/>
      <c r="F913" s="53"/>
      <c r="G913" s="53"/>
      <c r="H913" s="53"/>
      <c r="I913" s="53"/>
      <c r="J913" s="53"/>
      <c r="N913" s="56"/>
    </row>
    <row r="914" spans="3:14" ht="15.75" customHeight="1">
      <c r="C914" s="53"/>
      <c r="D914" s="53"/>
      <c r="E914" s="57"/>
      <c r="F914" s="53"/>
      <c r="G914" s="53"/>
      <c r="H914" s="53"/>
      <c r="I914" s="53"/>
      <c r="J914" s="53"/>
      <c r="N914" s="56"/>
    </row>
    <row r="915" spans="3:14" ht="15.75" customHeight="1">
      <c r="C915" s="53"/>
      <c r="D915" s="53"/>
      <c r="E915" s="57"/>
      <c r="F915" s="53"/>
      <c r="G915" s="53"/>
      <c r="H915" s="53"/>
      <c r="I915" s="53"/>
      <c r="J915" s="53"/>
      <c r="N915" s="56"/>
    </row>
    <row r="916" spans="3:14" ht="15.75" customHeight="1">
      <c r="C916" s="53"/>
      <c r="D916" s="53"/>
      <c r="E916" s="57"/>
      <c r="F916" s="53"/>
      <c r="G916" s="53"/>
      <c r="H916" s="53"/>
      <c r="I916" s="53"/>
      <c r="J916" s="53"/>
      <c r="N916" s="56"/>
    </row>
    <row r="917" spans="3:14" ht="15.75" customHeight="1">
      <c r="C917" s="53"/>
      <c r="D917" s="53"/>
      <c r="E917" s="57"/>
      <c r="F917" s="53"/>
      <c r="G917" s="53"/>
      <c r="H917" s="53"/>
      <c r="I917" s="53"/>
      <c r="J917" s="53"/>
      <c r="N917" s="56"/>
    </row>
    <row r="918" spans="3:14" ht="15.75" customHeight="1">
      <c r="C918" s="53"/>
      <c r="D918" s="53"/>
      <c r="E918" s="57"/>
      <c r="F918" s="53"/>
      <c r="G918" s="53"/>
      <c r="H918" s="53"/>
      <c r="I918" s="53"/>
      <c r="J918" s="53"/>
      <c r="N918" s="56"/>
    </row>
    <row r="919" spans="3:14" ht="15.75" customHeight="1">
      <c r="C919" s="53"/>
      <c r="D919" s="53"/>
      <c r="E919" s="57"/>
      <c r="F919" s="53"/>
      <c r="G919" s="53"/>
      <c r="H919" s="53"/>
      <c r="I919" s="53"/>
      <c r="J919" s="53"/>
      <c r="N919" s="56"/>
    </row>
    <row r="920" spans="3:14" ht="15.75" customHeight="1">
      <c r="C920" s="53"/>
      <c r="D920" s="53"/>
      <c r="E920" s="57"/>
      <c r="F920" s="53"/>
      <c r="G920" s="53"/>
      <c r="H920" s="53"/>
      <c r="I920" s="53"/>
      <c r="J920" s="53"/>
      <c r="N920" s="56"/>
    </row>
    <row r="921" spans="3:14" ht="15.75" customHeight="1">
      <c r="C921" s="53"/>
      <c r="D921" s="53"/>
      <c r="E921" s="57"/>
      <c r="F921" s="53"/>
      <c r="G921" s="53"/>
      <c r="H921" s="53"/>
      <c r="I921" s="53"/>
      <c r="J921" s="53"/>
      <c r="N921" s="56"/>
    </row>
    <row r="922" spans="3:14" ht="15.75" customHeight="1">
      <c r="C922" s="53"/>
      <c r="D922" s="53"/>
      <c r="E922" s="57"/>
      <c r="F922" s="53"/>
      <c r="G922" s="53"/>
      <c r="H922" s="53"/>
      <c r="I922" s="53"/>
      <c r="J922" s="53"/>
      <c r="N922" s="56"/>
    </row>
    <row r="923" spans="3:14" ht="15.75" customHeight="1">
      <c r="C923" s="53"/>
      <c r="D923" s="53"/>
      <c r="E923" s="57"/>
      <c r="F923" s="53"/>
      <c r="G923" s="53"/>
      <c r="H923" s="53"/>
      <c r="I923" s="53"/>
      <c r="J923" s="53"/>
      <c r="N923" s="56"/>
    </row>
    <row r="924" spans="3:14" ht="15.75" customHeight="1">
      <c r="C924" s="53"/>
      <c r="D924" s="53"/>
      <c r="E924" s="57"/>
      <c r="F924" s="53"/>
      <c r="G924" s="53"/>
      <c r="H924" s="53"/>
      <c r="I924" s="53"/>
      <c r="J924" s="53"/>
      <c r="N924" s="56"/>
    </row>
    <row r="925" spans="3:14" ht="15.75" customHeight="1">
      <c r="C925" s="53"/>
      <c r="D925" s="53"/>
      <c r="E925" s="57"/>
      <c r="F925" s="53"/>
      <c r="G925" s="53"/>
      <c r="H925" s="53"/>
      <c r="I925" s="53"/>
      <c r="J925" s="53"/>
      <c r="N925" s="56"/>
    </row>
    <row r="926" spans="3:14" ht="15.75" customHeight="1">
      <c r="C926" s="53"/>
      <c r="D926" s="53"/>
      <c r="E926" s="57"/>
      <c r="F926" s="53"/>
      <c r="G926" s="53"/>
      <c r="H926" s="53"/>
      <c r="I926" s="53"/>
      <c r="J926" s="53"/>
      <c r="N926" s="56"/>
    </row>
    <row r="927" spans="3:14" ht="15.75" customHeight="1">
      <c r="C927" s="53"/>
      <c r="D927" s="53"/>
      <c r="E927" s="57"/>
      <c r="F927" s="53"/>
      <c r="G927" s="53"/>
      <c r="H927" s="53"/>
      <c r="I927" s="53"/>
      <c r="J927" s="53"/>
      <c r="N927" s="56"/>
    </row>
    <row r="928" spans="3:14" ht="15.75" customHeight="1">
      <c r="C928" s="53"/>
      <c r="D928" s="53"/>
      <c r="E928" s="57"/>
      <c r="F928" s="53"/>
      <c r="G928" s="53"/>
      <c r="H928" s="53"/>
      <c r="I928" s="53"/>
      <c r="J928" s="53"/>
      <c r="N928" s="56"/>
    </row>
    <row r="929" spans="3:14" ht="15.75" customHeight="1">
      <c r="C929" s="53"/>
      <c r="D929" s="53"/>
      <c r="E929" s="57"/>
      <c r="F929" s="53"/>
      <c r="G929" s="53"/>
      <c r="H929" s="53"/>
      <c r="I929" s="53"/>
      <c r="J929" s="53"/>
      <c r="N929" s="56"/>
    </row>
    <row r="930" spans="3:14" ht="15.75" customHeight="1">
      <c r="C930" s="53"/>
      <c r="D930" s="53"/>
      <c r="E930" s="57"/>
      <c r="F930" s="53"/>
      <c r="G930" s="53"/>
      <c r="H930" s="53"/>
      <c r="I930" s="53"/>
      <c r="J930" s="53"/>
      <c r="N930" s="56"/>
    </row>
    <row r="931" spans="3:14" ht="15.75" customHeight="1">
      <c r="C931" s="53"/>
      <c r="D931" s="53"/>
      <c r="E931" s="57"/>
      <c r="F931" s="53"/>
      <c r="G931" s="53"/>
      <c r="H931" s="53"/>
      <c r="I931" s="53"/>
      <c r="J931" s="53"/>
      <c r="N931" s="56"/>
    </row>
    <row r="932" spans="3:14" ht="15.75" customHeight="1">
      <c r="C932" s="53"/>
      <c r="D932" s="53"/>
      <c r="E932" s="57"/>
      <c r="F932" s="53"/>
      <c r="G932" s="53"/>
      <c r="H932" s="53"/>
      <c r="I932" s="53"/>
      <c r="J932" s="53"/>
      <c r="N932" s="56"/>
    </row>
    <row r="933" spans="3:14" ht="15.75" customHeight="1">
      <c r="C933" s="53"/>
      <c r="D933" s="53"/>
      <c r="E933" s="57"/>
      <c r="F933" s="53"/>
      <c r="G933" s="53"/>
      <c r="H933" s="53"/>
      <c r="I933" s="53"/>
      <c r="J933" s="53"/>
      <c r="N933" s="56"/>
    </row>
    <row r="934" spans="3:14" ht="15.75" customHeight="1">
      <c r="C934" s="53"/>
      <c r="D934" s="53"/>
      <c r="E934" s="57"/>
      <c r="F934" s="53"/>
      <c r="G934" s="53"/>
      <c r="H934" s="53"/>
      <c r="I934" s="53"/>
      <c r="J934" s="53"/>
      <c r="N934" s="56"/>
    </row>
    <row r="935" spans="3:14" ht="15.75" customHeight="1">
      <c r="C935" s="53"/>
      <c r="D935" s="53"/>
      <c r="E935" s="57"/>
      <c r="F935" s="53"/>
      <c r="G935" s="53"/>
      <c r="H935" s="53"/>
      <c r="I935" s="53"/>
      <c r="J935" s="53"/>
      <c r="N935" s="56"/>
    </row>
    <row r="936" spans="3:14" ht="15.75" customHeight="1">
      <c r="C936" s="53"/>
      <c r="D936" s="53"/>
      <c r="E936" s="57"/>
      <c r="F936" s="53"/>
      <c r="G936" s="53"/>
      <c r="H936" s="53"/>
      <c r="I936" s="53"/>
      <c r="J936" s="53"/>
      <c r="N936" s="56"/>
    </row>
    <row r="937" spans="3:14" ht="15.75" customHeight="1">
      <c r="C937" s="53"/>
      <c r="D937" s="53"/>
      <c r="E937" s="57"/>
      <c r="F937" s="53"/>
      <c r="G937" s="53"/>
      <c r="H937" s="53"/>
      <c r="I937" s="53"/>
      <c r="J937" s="53"/>
      <c r="N937" s="56"/>
    </row>
    <row r="938" spans="3:14" ht="15.75" customHeight="1">
      <c r="C938" s="53"/>
      <c r="D938" s="53"/>
      <c r="E938" s="57"/>
      <c r="F938" s="53"/>
      <c r="G938" s="53"/>
      <c r="H938" s="53"/>
      <c r="I938" s="53"/>
      <c r="J938" s="53"/>
      <c r="N938" s="56"/>
    </row>
    <row r="939" spans="3:14" ht="15.75" customHeight="1">
      <c r="C939" s="53"/>
      <c r="D939" s="53"/>
      <c r="E939" s="57"/>
      <c r="F939" s="53"/>
      <c r="G939" s="53"/>
      <c r="H939" s="53"/>
      <c r="I939" s="53"/>
      <c r="J939" s="53"/>
      <c r="N939" s="56"/>
    </row>
    <row r="940" spans="3:14" ht="15.75" customHeight="1">
      <c r="C940" s="53"/>
      <c r="D940" s="53"/>
      <c r="E940" s="57"/>
      <c r="F940" s="53"/>
      <c r="G940" s="53"/>
      <c r="H940" s="53"/>
      <c r="I940" s="53"/>
      <c r="J940" s="53"/>
      <c r="N940" s="56"/>
    </row>
    <row r="941" spans="3:14" ht="15.75" customHeight="1">
      <c r="C941" s="53"/>
      <c r="D941" s="53"/>
      <c r="E941" s="57"/>
      <c r="F941" s="53"/>
      <c r="G941" s="53"/>
      <c r="H941" s="53"/>
      <c r="I941" s="53"/>
      <c r="J941" s="53"/>
      <c r="N941" s="56"/>
    </row>
    <row r="942" spans="3:14" ht="15.75" customHeight="1">
      <c r="C942" s="53"/>
      <c r="D942" s="53"/>
      <c r="E942" s="57"/>
      <c r="F942" s="53"/>
      <c r="G942" s="53"/>
      <c r="H942" s="53"/>
      <c r="I942" s="53"/>
      <c r="J942" s="53"/>
      <c r="N942" s="56"/>
    </row>
    <row r="943" spans="3:14" ht="15.75" customHeight="1">
      <c r="C943" s="53"/>
      <c r="D943" s="53"/>
      <c r="E943" s="57"/>
      <c r="F943" s="53"/>
      <c r="G943" s="53"/>
      <c r="H943" s="53"/>
      <c r="I943" s="53"/>
      <c r="J943" s="53"/>
      <c r="N943" s="56"/>
    </row>
    <row r="944" spans="3:14" ht="15.75" customHeight="1">
      <c r="C944" s="53"/>
      <c r="D944" s="53"/>
      <c r="E944" s="57"/>
      <c r="F944" s="53"/>
      <c r="G944" s="53"/>
      <c r="H944" s="53"/>
      <c r="I944" s="53"/>
      <c r="J944" s="53"/>
      <c r="N944" s="56"/>
    </row>
    <row r="945" spans="3:14" ht="15.75" customHeight="1">
      <c r="C945" s="53"/>
      <c r="D945" s="53"/>
      <c r="E945" s="57"/>
      <c r="F945" s="53"/>
      <c r="G945" s="53"/>
      <c r="H945" s="53"/>
      <c r="I945" s="53"/>
      <c r="J945" s="53"/>
      <c r="N945" s="56"/>
    </row>
    <row r="946" spans="3:14" ht="15.75" customHeight="1">
      <c r="C946" s="53"/>
      <c r="D946" s="53"/>
      <c r="E946" s="57"/>
      <c r="F946" s="53"/>
      <c r="G946" s="53"/>
      <c r="H946" s="53"/>
      <c r="I946" s="53"/>
      <c r="J946" s="53"/>
      <c r="N946" s="56"/>
    </row>
    <row r="947" spans="3:14" ht="15.75" customHeight="1">
      <c r="C947" s="53"/>
      <c r="D947" s="53"/>
      <c r="E947" s="57"/>
      <c r="F947" s="53"/>
      <c r="G947" s="53"/>
      <c r="H947" s="53"/>
      <c r="I947" s="53"/>
      <c r="J947" s="53"/>
      <c r="N947" s="56"/>
    </row>
    <row r="948" spans="3:14" ht="15.75" customHeight="1">
      <c r="C948" s="53"/>
      <c r="D948" s="53"/>
      <c r="E948" s="57"/>
      <c r="F948" s="53"/>
      <c r="G948" s="53"/>
      <c r="H948" s="53"/>
      <c r="I948" s="53"/>
      <c r="J948" s="53"/>
      <c r="N948" s="56"/>
    </row>
    <row r="949" spans="3:14" ht="15.75" customHeight="1">
      <c r="C949" s="53"/>
      <c r="D949" s="53"/>
      <c r="E949" s="57"/>
      <c r="F949" s="53"/>
      <c r="G949" s="53"/>
      <c r="H949" s="53"/>
      <c r="I949" s="53"/>
      <c r="J949" s="53"/>
      <c r="N949" s="56"/>
    </row>
    <row r="950" spans="3:14" ht="15.75" customHeight="1">
      <c r="C950" s="53"/>
      <c r="D950" s="53"/>
      <c r="E950" s="57"/>
      <c r="F950" s="53"/>
      <c r="G950" s="53"/>
      <c r="H950" s="53"/>
      <c r="I950" s="53"/>
      <c r="J950" s="53"/>
      <c r="N950" s="56"/>
    </row>
    <row r="951" spans="3:14" ht="15.75" customHeight="1">
      <c r="C951" s="53"/>
      <c r="D951" s="53"/>
      <c r="E951" s="57"/>
      <c r="F951" s="53"/>
      <c r="G951" s="53"/>
      <c r="H951" s="53"/>
      <c r="I951" s="53"/>
      <c r="J951" s="53"/>
      <c r="N951" s="56"/>
    </row>
    <row r="952" spans="3:14" ht="15.75" customHeight="1">
      <c r="C952" s="53"/>
      <c r="D952" s="53"/>
      <c r="E952" s="57"/>
      <c r="F952" s="53"/>
      <c r="G952" s="53"/>
      <c r="H952" s="53"/>
      <c r="I952" s="53"/>
      <c r="J952" s="53"/>
      <c r="N952" s="56"/>
    </row>
    <row r="953" spans="3:14" ht="15.75" customHeight="1">
      <c r="C953" s="53"/>
      <c r="D953" s="53"/>
      <c r="E953" s="57"/>
      <c r="F953" s="53"/>
      <c r="G953" s="53"/>
      <c r="H953" s="53"/>
      <c r="I953" s="53"/>
      <c r="J953" s="53"/>
      <c r="N953" s="56"/>
    </row>
    <row r="954" spans="3:14" ht="15.75" customHeight="1">
      <c r="C954" s="53"/>
      <c r="D954" s="53"/>
      <c r="E954" s="57"/>
      <c r="F954" s="53"/>
      <c r="G954" s="53"/>
      <c r="H954" s="53"/>
      <c r="I954" s="53"/>
      <c r="J954" s="53"/>
      <c r="N954" s="56"/>
    </row>
    <row r="955" spans="3:14" ht="15.75" customHeight="1">
      <c r="C955" s="53"/>
      <c r="D955" s="53"/>
      <c r="E955" s="57"/>
      <c r="F955" s="53"/>
      <c r="G955" s="53"/>
      <c r="H955" s="53"/>
      <c r="I955" s="53"/>
      <c r="J955" s="53"/>
      <c r="N955" s="56"/>
    </row>
    <row r="956" spans="3:14" ht="15.75" customHeight="1">
      <c r="C956" s="53"/>
      <c r="D956" s="53"/>
      <c r="E956" s="57"/>
      <c r="F956" s="53"/>
      <c r="G956" s="53"/>
      <c r="H956" s="53"/>
      <c r="I956" s="53"/>
      <c r="J956" s="53"/>
      <c r="N956" s="56"/>
    </row>
    <row r="957" spans="3:14" ht="15.75" customHeight="1">
      <c r="C957" s="53"/>
      <c r="D957" s="53"/>
      <c r="E957" s="57"/>
      <c r="F957" s="53"/>
      <c r="G957" s="53"/>
      <c r="H957" s="53"/>
      <c r="I957" s="53"/>
      <c r="J957" s="53"/>
      <c r="N957" s="56"/>
    </row>
    <row r="958" spans="3:14" ht="15.75" customHeight="1">
      <c r="C958" s="53"/>
      <c r="D958" s="53"/>
      <c r="E958" s="57"/>
      <c r="F958" s="53"/>
      <c r="G958" s="53"/>
      <c r="H958" s="53"/>
      <c r="I958" s="53"/>
      <c r="J958" s="53"/>
      <c r="N958" s="56"/>
    </row>
    <row r="959" spans="3:14" ht="15.75" customHeight="1">
      <c r="C959" s="53"/>
      <c r="D959" s="53"/>
      <c r="E959" s="57"/>
      <c r="F959" s="53"/>
      <c r="G959" s="53"/>
      <c r="H959" s="53"/>
      <c r="I959" s="53"/>
      <c r="J959" s="53"/>
      <c r="N959" s="56"/>
    </row>
    <row r="960" spans="3:14" ht="15.75" customHeight="1">
      <c r="C960" s="53"/>
      <c r="D960" s="53"/>
      <c r="E960" s="57"/>
      <c r="F960" s="53"/>
      <c r="G960" s="53"/>
      <c r="H960" s="53"/>
      <c r="I960" s="53"/>
      <c r="J960" s="53"/>
      <c r="N960" s="56"/>
    </row>
    <row r="961" spans="3:14" ht="15.75" customHeight="1">
      <c r="C961" s="53"/>
      <c r="D961" s="53"/>
      <c r="E961" s="57"/>
      <c r="F961" s="53"/>
      <c r="G961" s="53"/>
      <c r="H961" s="53"/>
      <c r="I961" s="53"/>
      <c r="J961" s="53"/>
      <c r="N961" s="56"/>
    </row>
    <row r="962" spans="3:14" ht="15.75" customHeight="1">
      <c r="C962" s="53"/>
      <c r="D962" s="53"/>
      <c r="E962" s="57"/>
      <c r="F962" s="53"/>
      <c r="G962" s="53"/>
      <c r="H962" s="53"/>
      <c r="I962" s="53"/>
      <c r="J962" s="53"/>
      <c r="N962" s="56"/>
    </row>
    <row r="963" spans="3:14" ht="15.75" customHeight="1">
      <c r="C963" s="53"/>
      <c r="D963" s="53"/>
      <c r="E963" s="57"/>
      <c r="F963" s="53"/>
      <c r="G963" s="53"/>
      <c r="H963" s="53"/>
      <c r="I963" s="53"/>
      <c r="J963" s="53"/>
      <c r="N963" s="56"/>
    </row>
    <row r="964" spans="3:14" ht="15.75" customHeight="1">
      <c r="C964" s="53"/>
      <c r="D964" s="53"/>
      <c r="E964" s="57"/>
      <c r="F964" s="53"/>
      <c r="G964" s="53"/>
      <c r="H964" s="53"/>
      <c r="I964" s="53"/>
      <c r="J964" s="53"/>
      <c r="N964" s="56"/>
    </row>
    <row r="965" spans="3:14" ht="15.75" customHeight="1">
      <c r="C965" s="53"/>
      <c r="D965" s="53"/>
      <c r="E965" s="57"/>
      <c r="F965" s="53"/>
      <c r="G965" s="53"/>
      <c r="H965" s="53"/>
      <c r="I965" s="53"/>
      <c r="J965" s="53"/>
      <c r="N965" s="56"/>
    </row>
    <row r="966" spans="3:14" ht="15.75" customHeight="1">
      <c r="C966" s="53"/>
      <c r="D966" s="53"/>
      <c r="E966" s="57"/>
      <c r="F966" s="53"/>
      <c r="G966" s="53"/>
      <c r="H966" s="53"/>
      <c r="I966" s="53"/>
      <c r="J966" s="53"/>
      <c r="N966" s="56"/>
    </row>
    <row r="967" spans="3:14" ht="15.75" customHeight="1">
      <c r="C967" s="53"/>
      <c r="D967" s="53"/>
      <c r="E967" s="57"/>
      <c r="F967" s="53"/>
      <c r="G967" s="53"/>
      <c r="H967" s="53"/>
      <c r="I967" s="53"/>
      <c r="J967" s="53"/>
      <c r="N967" s="56"/>
    </row>
    <row r="968" spans="3:14" ht="15.75" customHeight="1">
      <c r="C968" s="53"/>
      <c r="D968" s="53"/>
      <c r="E968" s="57"/>
      <c r="F968" s="53"/>
      <c r="G968" s="53"/>
      <c r="H968" s="53"/>
      <c r="I968" s="53"/>
      <c r="J968" s="53"/>
      <c r="N968" s="56"/>
    </row>
    <row r="969" spans="3:14" ht="15.75" customHeight="1">
      <c r="C969" s="53"/>
      <c r="D969" s="53"/>
      <c r="E969" s="57"/>
      <c r="F969" s="53"/>
      <c r="G969" s="53"/>
      <c r="H969" s="53"/>
      <c r="I969" s="53"/>
      <c r="J969" s="53"/>
      <c r="N969" s="56"/>
    </row>
    <row r="970" spans="3:14" ht="15.75" customHeight="1">
      <c r="C970" s="53"/>
      <c r="D970" s="53"/>
      <c r="E970" s="57"/>
      <c r="F970" s="53"/>
      <c r="G970" s="53"/>
      <c r="H970" s="53"/>
      <c r="I970" s="53"/>
      <c r="J970" s="53"/>
      <c r="N970" s="56"/>
    </row>
    <row r="971" spans="3:14" ht="15.75" customHeight="1">
      <c r="C971" s="53"/>
      <c r="D971" s="53"/>
      <c r="E971" s="57"/>
      <c r="F971" s="53"/>
      <c r="G971" s="53"/>
      <c r="H971" s="53"/>
      <c r="I971" s="53"/>
      <c r="J971" s="53"/>
      <c r="N971" s="56"/>
    </row>
    <row r="972" spans="3:14" ht="15.75" customHeight="1">
      <c r="C972" s="53"/>
      <c r="D972" s="53"/>
      <c r="E972" s="57"/>
      <c r="F972" s="53"/>
      <c r="G972" s="53"/>
      <c r="H972" s="53"/>
      <c r="I972" s="53"/>
      <c r="J972" s="53"/>
      <c r="N972" s="56"/>
    </row>
    <row r="973" spans="3:14" ht="15.75" customHeight="1">
      <c r="C973" s="53"/>
      <c r="D973" s="53"/>
      <c r="E973" s="57"/>
      <c r="F973" s="53"/>
      <c r="G973" s="53"/>
      <c r="H973" s="53"/>
      <c r="I973" s="53"/>
      <c r="J973" s="53"/>
      <c r="N973" s="56"/>
    </row>
    <row r="974" spans="3:14" ht="15.75" customHeight="1">
      <c r="C974" s="53"/>
      <c r="D974" s="53"/>
      <c r="E974" s="57"/>
      <c r="F974" s="53"/>
      <c r="G974" s="53"/>
      <c r="H974" s="53"/>
      <c r="I974" s="53"/>
      <c r="J974" s="53"/>
      <c r="N974" s="56"/>
    </row>
    <row r="975" spans="3:14" ht="15.75" customHeight="1">
      <c r="C975" s="53"/>
      <c r="D975" s="53"/>
      <c r="E975" s="57"/>
      <c r="F975" s="53"/>
      <c r="G975" s="53"/>
      <c r="H975" s="53"/>
      <c r="I975" s="53"/>
      <c r="J975" s="53"/>
      <c r="N975" s="56"/>
    </row>
    <row r="976" spans="3:14" ht="15.75" customHeight="1">
      <c r="C976" s="53"/>
      <c r="D976" s="53"/>
      <c r="E976" s="57"/>
      <c r="F976" s="53"/>
      <c r="G976" s="53"/>
      <c r="H976" s="53"/>
      <c r="I976" s="53"/>
      <c r="J976" s="53"/>
      <c r="N976" s="56"/>
    </row>
    <row r="977" spans="3:14" ht="15.75" customHeight="1">
      <c r="C977" s="53"/>
      <c r="D977" s="53"/>
      <c r="E977" s="57"/>
      <c r="F977" s="53"/>
      <c r="G977" s="53"/>
      <c r="H977" s="53"/>
      <c r="I977" s="53"/>
      <c r="J977" s="53"/>
      <c r="N977" s="56"/>
    </row>
    <row r="978" spans="3:14" ht="15.75" customHeight="1">
      <c r="C978" s="53"/>
      <c r="D978" s="53"/>
      <c r="E978" s="57"/>
      <c r="F978" s="53"/>
      <c r="G978" s="53"/>
      <c r="H978" s="53"/>
      <c r="I978" s="53"/>
      <c r="J978" s="53"/>
      <c r="N978" s="56"/>
    </row>
    <row r="979" spans="3:14" ht="15.75" customHeight="1">
      <c r="C979" s="53"/>
      <c r="D979" s="53"/>
      <c r="E979" s="57"/>
      <c r="F979" s="53"/>
      <c r="G979" s="53"/>
      <c r="H979" s="53"/>
      <c r="I979" s="53"/>
      <c r="J979" s="53"/>
      <c r="N979" s="56"/>
    </row>
    <row r="980" spans="3:14" ht="15.75" customHeight="1">
      <c r="C980" s="53"/>
      <c r="D980" s="53"/>
      <c r="E980" s="57"/>
      <c r="F980" s="53"/>
      <c r="G980" s="53"/>
      <c r="H980" s="53"/>
      <c r="I980" s="53"/>
      <c r="J980" s="53"/>
      <c r="N980" s="56"/>
    </row>
    <row r="981" spans="3:14" ht="15.75" customHeight="1">
      <c r="C981" s="53"/>
      <c r="D981" s="53"/>
      <c r="E981" s="57"/>
      <c r="F981" s="53"/>
      <c r="G981" s="53"/>
      <c r="H981" s="53"/>
      <c r="I981" s="53"/>
      <c r="J981" s="53"/>
      <c r="N981" s="56"/>
    </row>
    <row r="982" spans="3:14" ht="15.75" customHeight="1">
      <c r="C982" s="53"/>
      <c r="D982" s="53"/>
      <c r="E982" s="57"/>
      <c r="F982" s="53"/>
      <c r="G982" s="53"/>
      <c r="H982" s="53"/>
      <c r="I982" s="53"/>
      <c r="J982" s="53"/>
      <c r="N982" s="56"/>
    </row>
    <row r="983" spans="3:14" ht="15.75" customHeight="1">
      <c r="C983" s="53"/>
      <c r="D983" s="53"/>
      <c r="E983" s="57"/>
      <c r="F983" s="53"/>
      <c r="G983" s="53"/>
      <c r="H983" s="53"/>
      <c r="I983" s="53"/>
      <c r="J983" s="53"/>
      <c r="N983" s="56"/>
    </row>
    <row r="984" spans="3:14" ht="15.75" customHeight="1">
      <c r="C984" s="53"/>
      <c r="D984" s="53"/>
      <c r="E984" s="57"/>
      <c r="F984" s="53"/>
      <c r="G984" s="53"/>
      <c r="H984" s="53"/>
      <c r="I984" s="53"/>
      <c r="J984" s="53"/>
      <c r="N984" s="56"/>
    </row>
    <row r="985" spans="3:14" ht="15.75" customHeight="1">
      <c r="C985" s="53"/>
      <c r="D985" s="53"/>
      <c r="E985" s="57"/>
      <c r="F985" s="53"/>
      <c r="G985" s="53"/>
      <c r="H985" s="53"/>
      <c r="I985" s="53"/>
      <c r="J985" s="53"/>
      <c r="N985" s="56"/>
    </row>
    <row r="986" spans="3:14" ht="15.75" customHeight="1">
      <c r="C986" s="53"/>
      <c r="D986" s="53"/>
      <c r="E986" s="57"/>
      <c r="F986" s="53"/>
      <c r="G986" s="53"/>
      <c r="H986" s="53"/>
      <c r="I986" s="53"/>
      <c r="J986" s="53"/>
      <c r="N986" s="56"/>
    </row>
    <row r="987" spans="3:14" ht="15.75" customHeight="1">
      <c r="C987" s="53"/>
      <c r="D987" s="53"/>
      <c r="E987" s="57"/>
      <c r="F987" s="53"/>
      <c r="G987" s="53"/>
      <c r="H987" s="53"/>
      <c r="I987" s="53"/>
      <c r="J987" s="53"/>
      <c r="N987" s="56"/>
    </row>
    <row r="988" spans="3:14" ht="15.75" customHeight="1">
      <c r="C988" s="53"/>
      <c r="D988" s="53"/>
      <c r="E988" s="57"/>
      <c r="F988" s="53"/>
      <c r="G988" s="53"/>
      <c r="H988" s="53"/>
      <c r="I988" s="53"/>
      <c r="J988" s="53"/>
      <c r="N988" s="56"/>
    </row>
    <row r="989" spans="3:14" ht="15.75" customHeight="1">
      <c r="C989" s="53"/>
      <c r="D989" s="53"/>
      <c r="E989" s="57"/>
      <c r="F989" s="53"/>
      <c r="G989" s="53"/>
      <c r="H989" s="53"/>
      <c r="I989" s="53"/>
      <c r="J989" s="53"/>
      <c r="N989" s="56"/>
    </row>
    <row r="990" spans="3:14" ht="15.75" customHeight="1">
      <c r="C990" s="53"/>
      <c r="D990" s="53"/>
      <c r="E990" s="57"/>
      <c r="F990" s="53"/>
      <c r="G990" s="53"/>
      <c r="H990" s="53"/>
      <c r="I990" s="53"/>
      <c r="J990" s="53"/>
      <c r="N990" s="56"/>
    </row>
    <row r="991" spans="3:14" ht="15.75" customHeight="1">
      <c r="C991" s="53"/>
      <c r="D991" s="53"/>
      <c r="E991" s="57"/>
      <c r="F991" s="53"/>
      <c r="G991" s="53"/>
      <c r="H991" s="53"/>
      <c r="I991" s="53"/>
      <c r="J991" s="53"/>
      <c r="N991" s="56"/>
    </row>
    <row r="992" spans="3:14" ht="15.75" customHeight="1">
      <c r="C992" s="53"/>
      <c r="D992" s="53"/>
      <c r="E992" s="57"/>
      <c r="F992" s="53"/>
      <c r="G992" s="53"/>
      <c r="H992" s="53"/>
      <c r="I992" s="53"/>
      <c r="J992" s="53"/>
      <c r="N992" s="56"/>
    </row>
    <row r="993" spans="3:14" ht="15.75" customHeight="1">
      <c r="C993" s="53"/>
      <c r="D993" s="53"/>
      <c r="E993" s="57"/>
      <c r="F993" s="53"/>
      <c r="G993" s="53"/>
      <c r="H993" s="53"/>
      <c r="I993" s="53"/>
      <c r="J993" s="53"/>
      <c r="N993" s="56"/>
    </row>
    <row r="994" spans="3:14" ht="15.75" customHeight="1">
      <c r="C994" s="53"/>
      <c r="D994" s="53"/>
      <c r="E994" s="57"/>
      <c r="F994" s="53"/>
      <c r="G994" s="53"/>
      <c r="H994" s="53"/>
      <c r="I994" s="53"/>
      <c r="J994" s="53"/>
      <c r="N994" s="56"/>
    </row>
    <row r="995" spans="3:14" ht="15.75" customHeight="1">
      <c r="C995" s="53"/>
      <c r="D995" s="53"/>
      <c r="E995" s="57"/>
      <c r="F995" s="53"/>
      <c r="G995" s="53"/>
      <c r="H995" s="53"/>
      <c r="I995" s="53"/>
      <c r="J995" s="53"/>
      <c r="N995" s="56"/>
    </row>
    <row r="996" spans="3:14" ht="15.75" customHeight="1">
      <c r="C996" s="53"/>
      <c r="D996" s="53"/>
      <c r="E996" s="57"/>
      <c r="F996" s="53"/>
      <c r="G996" s="53"/>
      <c r="H996" s="53"/>
      <c r="I996" s="53"/>
      <c r="J996" s="53"/>
      <c r="N996" s="56"/>
    </row>
    <row r="997" spans="3:14" ht="15.75" customHeight="1">
      <c r="C997" s="53"/>
      <c r="D997" s="53"/>
      <c r="E997" s="57"/>
      <c r="F997" s="53"/>
      <c r="G997" s="53"/>
      <c r="H997" s="53"/>
      <c r="I997" s="53"/>
      <c r="J997" s="53"/>
      <c r="N997" s="56"/>
    </row>
    <row r="998" spans="3:14" ht="15.75" customHeight="1">
      <c r="C998" s="53"/>
      <c r="D998" s="53"/>
      <c r="E998" s="57"/>
      <c r="F998" s="53"/>
      <c r="G998" s="53"/>
      <c r="H998" s="53"/>
      <c r="I998" s="53"/>
      <c r="J998" s="53"/>
      <c r="N998" s="56"/>
    </row>
    <row r="999" spans="3:14" ht="15.75" customHeight="1">
      <c r="C999" s="53"/>
      <c r="D999" s="53"/>
      <c r="E999" s="57"/>
      <c r="F999" s="53"/>
      <c r="G999" s="53"/>
      <c r="H999" s="53"/>
      <c r="I999" s="53"/>
      <c r="J999" s="53"/>
      <c r="N999" s="56"/>
    </row>
    <row r="1000" spans="3:14" ht="15.75" customHeight="1">
      <c r="C1000" s="53"/>
      <c r="D1000" s="53"/>
      <c r="E1000" s="57"/>
      <c r="F1000" s="53"/>
      <c r="G1000" s="53"/>
      <c r="H1000" s="53"/>
      <c r="I1000" s="53"/>
      <c r="J1000" s="53"/>
      <c r="N1000" s="56"/>
    </row>
  </sheetData>
  <mergeCells count="4">
    <mergeCell ref="A2:B9"/>
    <mergeCell ref="C2:J5"/>
    <mergeCell ref="K2:L9"/>
    <mergeCell ref="C6:J9"/>
  </mergeCells>
  <dataValidations count="1">
    <dataValidation type="list" allowBlank="1" showErrorMessage="1" sqref="K15:K16 K18:K23 K25 K27:K31 K35:K36 K40:K45 K47:K55 K59:K62 K64 K66 K68:K71 K73 K75:K76 K78 K82:K84 K86:K89 K93:K95 K97:K105 K107 K111:K117">
      <formula1>$N$3:$N$9</formula1>
    </dataValidation>
  </dataValidations>
  <hyperlinks>
    <hyperlink ref="I51" r:id="rId1"/>
  </hyperlinks>
  <pageMargins left="0.7" right="0.7" top="0.75" bottom="0.75" header="0" footer="0"/>
  <pageSetup orientation="portrait"/>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00"/>
  <sheetViews>
    <sheetView topLeftCell="A6" workbookViewId="0"/>
  </sheetViews>
  <sheetFormatPr baseColWidth="10" defaultColWidth="14.42578125" defaultRowHeight="15" customHeight="1"/>
  <cols>
    <col min="1" max="1" width="18.85546875" customWidth="1"/>
    <col min="2" max="2" width="15.140625" customWidth="1"/>
    <col min="3" max="3" width="24.5703125" customWidth="1"/>
    <col min="4" max="4" width="40.28515625" customWidth="1"/>
    <col min="5" max="5" width="45.85546875" customWidth="1"/>
    <col min="6" max="6" width="71.7109375" customWidth="1"/>
    <col min="7" max="7" width="26.5703125" customWidth="1"/>
    <col min="8" max="8" width="26.42578125" customWidth="1"/>
    <col min="9" max="9" width="17.140625" customWidth="1"/>
    <col min="10" max="10" width="15.7109375" customWidth="1"/>
    <col min="11" max="11" width="31.28515625" customWidth="1"/>
    <col min="12" max="12" width="29.28515625" customWidth="1"/>
    <col min="13" max="26" width="11.5703125" customWidth="1"/>
  </cols>
  <sheetData>
    <row r="1" spans="1:13" ht="15.75" hidden="1" customHeight="1">
      <c r="A1" s="67"/>
      <c r="B1" s="225" t="s">
        <v>1330</v>
      </c>
      <c r="D1" s="99"/>
      <c r="E1" s="163"/>
      <c r="F1" s="163"/>
      <c r="G1" s="57"/>
      <c r="H1" s="57"/>
      <c r="K1" s="463" t="s">
        <v>0</v>
      </c>
      <c r="L1" s="378"/>
    </row>
    <row r="2" spans="1:13" ht="15.75" hidden="1" customHeight="1">
      <c r="A2" s="70"/>
      <c r="B2" s="71"/>
      <c r="D2" s="99"/>
      <c r="E2" s="163"/>
      <c r="F2" s="163"/>
      <c r="G2" s="57"/>
      <c r="H2" s="57"/>
      <c r="K2" s="378"/>
      <c r="L2" s="378"/>
    </row>
    <row r="3" spans="1:13" ht="15.75" hidden="1" customHeight="1">
      <c r="A3" s="70"/>
      <c r="B3" s="71" t="s">
        <v>1331</v>
      </c>
      <c r="D3" s="99"/>
      <c r="E3" s="163"/>
      <c r="F3" s="163"/>
      <c r="G3" s="57"/>
      <c r="H3" s="57"/>
      <c r="K3" s="378"/>
      <c r="L3" s="378"/>
    </row>
    <row r="4" spans="1:13" ht="15.75" hidden="1" customHeight="1">
      <c r="A4" s="70"/>
      <c r="B4" s="226">
        <v>0.4</v>
      </c>
      <c r="C4" s="19" t="s">
        <v>1332</v>
      </c>
      <c r="D4" s="99"/>
      <c r="E4" s="163"/>
      <c r="F4" s="163"/>
      <c r="G4" s="57"/>
      <c r="H4" s="57"/>
      <c r="K4" s="378"/>
      <c r="L4" s="378"/>
    </row>
    <row r="5" spans="1:13" ht="15.75" hidden="1" customHeight="1">
      <c r="A5" s="70"/>
      <c r="B5" s="226">
        <v>0.35</v>
      </c>
      <c r="C5" s="19" t="s">
        <v>1333</v>
      </c>
      <c r="D5" s="99"/>
      <c r="E5" s="163"/>
      <c r="F5" s="163"/>
      <c r="G5" s="57"/>
      <c r="H5" s="57"/>
      <c r="K5" s="378"/>
      <c r="L5" s="378"/>
    </row>
    <row r="6" spans="1:13">
      <c r="A6" s="412" t="s">
        <v>0</v>
      </c>
      <c r="B6" s="422"/>
      <c r="C6" s="453" t="s">
        <v>316</v>
      </c>
      <c r="D6" s="413"/>
      <c r="E6" s="413"/>
      <c r="F6" s="413"/>
      <c r="G6" s="413"/>
      <c r="H6" s="413"/>
      <c r="I6" s="413"/>
      <c r="J6" s="422"/>
      <c r="K6" s="378"/>
      <c r="L6" s="378"/>
    </row>
    <row r="7" spans="1:13">
      <c r="A7" s="414"/>
      <c r="B7" s="423"/>
      <c r="C7" s="414"/>
      <c r="D7" s="378"/>
      <c r="E7" s="378"/>
      <c r="F7" s="378"/>
      <c r="G7" s="378"/>
      <c r="H7" s="378"/>
      <c r="I7" s="378"/>
      <c r="J7" s="423"/>
      <c r="K7" s="378"/>
      <c r="L7" s="378"/>
      <c r="M7" s="57" t="s">
        <v>317</v>
      </c>
    </row>
    <row r="8" spans="1:13">
      <c r="A8" s="414"/>
      <c r="B8" s="423"/>
      <c r="C8" s="414"/>
      <c r="D8" s="378"/>
      <c r="E8" s="378"/>
      <c r="F8" s="378"/>
      <c r="G8" s="378"/>
      <c r="H8" s="378"/>
      <c r="I8" s="378"/>
      <c r="J8" s="423"/>
      <c r="K8" s="378"/>
      <c r="L8" s="378"/>
      <c r="M8" s="57">
        <v>0</v>
      </c>
    </row>
    <row r="9" spans="1:13">
      <c r="A9" s="414"/>
      <c r="B9" s="423"/>
      <c r="C9" s="415"/>
      <c r="D9" s="416"/>
      <c r="E9" s="416"/>
      <c r="F9" s="416"/>
      <c r="G9" s="416"/>
      <c r="H9" s="416"/>
      <c r="I9" s="416"/>
      <c r="J9" s="424"/>
      <c r="K9" s="378"/>
      <c r="L9" s="378"/>
      <c r="M9" s="57">
        <v>20</v>
      </c>
    </row>
    <row r="10" spans="1:13">
      <c r="A10" s="414"/>
      <c r="B10" s="423"/>
      <c r="C10" s="464" t="str">
        <f>PORTADA!D10</f>
        <v>El Instituto para la Investigación Educativa y el Desarrollo Pedagógico,  IDEP</v>
      </c>
      <c r="D10" s="413"/>
      <c r="E10" s="413"/>
      <c r="F10" s="413"/>
      <c r="G10" s="413"/>
      <c r="H10" s="413"/>
      <c r="I10" s="413"/>
      <c r="J10" s="422"/>
      <c r="K10" s="378"/>
      <c r="L10" s="378"/>
      <c r="M10" s="57">
        <v>40</v>
      </c>
    </row>
    <row r="11" spans="1:13">
      <c r="A11" s="414"/>
      <c r="B11" s="423"/>
      <c r="C11" s="414"/>
      <c r="D11" s="378"/>
      <c r="E11" s="378"/>
      <c r="F11" s="378"/>
      <c r="G11" s="378"/>
      <c r="H11" s="378"/>
      <c r="I11" s="378"/>
      <c r="J11" s="423"/>
      <c r="K11" s="378"/>
      <c r="L11" s="378"/>
      <c r="M11" s="57">
        <v>60</v>
      </c>
    </row>
    <row r="12" spans="1:13">
      <c r="A12" s="414"/>
      <c r="B12" s="423"/>
      <c r="C12" s="414"/>
      <c r="D12" s="378"/>
      <c r="E12" s="378"/>
      <c r="F12" s="378"/>
      <c r="G12" s="378"/>
      <c r="H12" s="378"/>
      <c r="I12" s="378"/>
      <c r="J12" s="423"/>
      <c r="K12" s="378"/>
      <c r="L12" s="378"/>
      <c r="M12" s="57">
        <v>80</v>
      </c>
    </row>
    <row r="13" spans="1:13">
      <c r="A13" s="414"/>
      <c r="B13" s="423"/>
      <c r="C13" s="414"/>
      <c r="D13" s="378"/>
      <c r="E13" s="378"/>
      <c r="F13" s="378"/>
      <c r="G13" s="378"/>
      <c r="H13" s="378"/>
      <c r="I13" s="378"/>
      <c r="J13" s="423"/>
      <c r="K13" s="378"/>
      <c r="L13" s="378"/>
      <c r="M13" s="57">
        <v>100</v>
      </c>
    </row>
    <row r="14" spans="1:13">
      <c r="A14" s="415"/>
      <c r="B14" s="424"/>
      <c r="C14" s="415"/>
      <c r="D14" s="416"/>
      <c r="E14" s="416"/>
      <c r="F14" s="416"/>
      <c r="G14" s="416"/>
      <c r="H14" s="416"/>
      <c r="I14" s="416"/>
      <c r="J14" s="424"/>
      <c r="K14" s="416"/>
      <c r="L14" s="416"/>
    </row>
    <row r="15" spans="1:13">
      <c r="D15" s="99"/>
      <c r="E15" s="163"/>
      <c r="F15" s="163"/>
      <c r="G15" s="57"/>
      <c r="H15" s="57"/>
      <c r="K15" s="57"/>
    </row>
    <row r="16" spans="1:13" ht="42">
      <c r="A16" s="227" t="s">
        <v>40</v>
      </c>
      <c r="B16" s="227" t="s">
        <v>1334</v>
      </c>
      <c r="C16" s="227" t="s">
        <v>319</v>
      </c>
      <c r="D16" s="228" t="s">
        <v>320</v>
      </c>
      <c r="E16" s="228" t="s">
        <v>321</v>
      </c>
      <c r="F16" s="228" t="s">
        <v>325</v>
      </c>
      <c r="G16" s="227" t="s">
        <v>324</v>
      </c>
      <c r="H16" s="227" t="s">
        <v>323</v>
      </c>
      <c r="I16" s="227" t="s">
        <v>326</v>
      </c>
      <c r="J16" s="227" t="s">
        <v>327</v>
      </c>
      <c r="K16" s="229" t="s">
        <v>1335</v>
      </c>
      <c r="L16" s="227" t="s">
        <v>329</v>
      </c>
    </row>
    <row r="17" spans="1:13" ht="255">
      <c r="A17" s="467" t="s">
        <v>1336</v>
      </c>
      <c r="B17" s="230" t="s">
        <v>1337</v>
      </c>
      <c r="C17" s="231" t="s">
        <v>1338</v>
      </c>
      <c r="D17" s="232" t="s">
        <v>293</v>
      </c>
      <c r="E17" s="232" t="s">
        <v>1339</v>
      </c>
      <c r="F17" s="232" t="s">
        <v>1340</v>
      </c>
      <c r="G17" s="233"/>
      <c r="H17" s="233" t="s">
        <v>349</v>
      </c>
      <c r="I17" s="232"/>
      <c r="J17" s="232"/>
      <c r="K17" s="234">
        <v>20</v>
      </c>
      <c r="L17" s="232"/>
      <c r="M17" s="53"/>
    </row>
    <row r="18" spans="1:13" ht="409.5" customHeight="1">
      <c r="A18" s="459"/>
      <c r="B18" s="465" t="s">
        <v>1341</v>
      </c>
      <c r="C18" s="466"/>
      <c r="D18" s="462" t="s">
        <v>1342</v>
      </c>
      <c r="E18" s="462" t="str">
        <f>ADMINISTRATIVAS!E14</f>
        <v>Se debe definir un conjunto de políticas para la seguridad de la información aprobada por la dirección, publicada y comunicada a los empleados y a la partes externas pertinentes</v>
      </c>
      <c r="F18" s="462"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462"/>
      <c r="H18" s="462" t="s">
        <v>349</v>
      </c>
      <c r="I18" s="462"/>
      <c r="J18" s="462"/>
      <c r="K18" s="235">
        <f>ADMINISTRATIVAS!L14</f>
        <v>100</v>
      </c>
      <c r="L18" s="116">
        <f>ADMINISTRATIVAS!M14</f>
        <v>0</v>
      </c>
      <c r="M18" s="53"/>
    </row>
    <row r="19" spans="1:13" ht="60" customHeight="1">
      <c r="A19" s="459"/>
      <c r="B19" s="376"/>
      <c r="C19" s="376"/>
      <c r="D19" s="376"/>
      <c r="E19" s="376"/>
      <c r="F19" s="376"/>
      <c r="G19" s="376"/>
      <c r="H19" s="376"/>
      <c r="I19" s="376"/>
      <c r="J19" s="376"/>
      <c r="K19" s="235">
        <f>ADMINISTRATIVAS!L15</f>
        <v>100</v>
      </c>
      <c r="L19" s="116">
        <f>ADMINISTRATIVAS!M15</f>
        <v>0</v>
      </c>
      <c r="M19" s="53"/>
    </row>
    <row r="20" spans="1:13" ht="120">
      <c r="A20" s="459"/>
      <c r="B20" s="236" t="s">
        <v>1343</v>
      </c>
      <c r="C20" s="231" t="s">
        <v>1344</v>
      </c>
      <c r="D20" s="232" t="s">
        <v>315</v>
      </c>
      <c r="E20" s="232" t="s">
        <v>1345</v>
      </c>
      <c r="F20" s="232" t="s">
        <v>1346</v>
      </c>
      <c r="G20" s="233"/>
      <c r="H20" s="233" t="s">
        <v>349</v>
      </c>
      <c r="I20" s="232"/>
      <c r="J20" s="232"/>
      <c r="K20" s="234">
        <v>20</v>
      </c>
      <c r="L20" s="232"/>
      <c r="M20" s="53"/>
    </row>
    <row r="21" spans="1:13" ht="15.75" customHeight="1">
      <c r="A21" s="459"/>
      <c r="B21" s="237" t="s">
        <v>1347</v>
      </c>
      <c r="C21" s="237" t="s">
        <v>1338</v>
      </c>
      <c r="D21" s="116" t="str">
        <f>ADMINISTRATIVAS!D19</f>
        <v>Roles y responsabilidades para la seguridad de la información</v>
      </c>
      <c r="E21" s="116" t="str">
        <f>ADMINISTRATIVAS!E19</f>
        <v>Se deben definir y asignar todas las responsabilidades de la seguridad de la información</v>
      </c>
      <c r="F21" s="116" t="s">
        <v>1348</v>
      </c>
      <c r="G21" s="63"/>
      <c r="H21" s="63" t="s">
        <v>349</v>
      </c>
      <c r="I21" s="116"/>
      <c r="J21" s="116" t="s">
        <v>1349</v>
      </c>
      <c r="K21" s="235">
        <f>ADMINISTRATIVAS!L19</f>
        <v>20</v>
      </c>
      <c r="L21" s="116" t="str">
        <f>ADMINISTRATIVAS!M19</f>
        <v>Se requiere que el Instituto conforme la oficina de Gestión Tecnológica y/o de sistemas.
Implementar la NIST y estructurar el SGSI en la entidad.</v>
      </c>
      <c r="M21" s="53"/>
    </row>
    <row r="22" spans="1:13" ht="15.75" customHeight="1">
      <c r="A22" s="459"/>
      <c r="B22" s="116" t="s">
        <v>1350</v>
      </c>
      <c r="C22" s="237" t="s">
        <v>1338</v>
      </c>
      <c r="D22" s="116" t="str">
        <f>ADMINISTRATIVAS!D41</f>
        <v>Inventario de activos</v>
      </c>
      <c r="E22" s="116" t="str">
        <f>ADMINISTRATIVAS!E41</f>
        <v>Se deben identificar los activos asociados con la información y las instalaciones de procesamiento de información, y se debe elaborar y mantener un inventario de estos activos.</v>
      </c>
      <c r="F22" s="116"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63"/>
      <c r="H22" s="63" t="s">
        <v>349</v>
      </c>
      <c r="I22" s="116"/>
      <c r="J22" s="116" t="s">
        <v>1351</v>
      </c>
      <c r="K22" s="235">
        <f>ADMINISTRATIVAS!L41</f>
        <v>80</v>
      </c>
      <c r="L22" s="116" t="str">
        <f>ADMINISTRATIVAS!M41</f>
        <v>Fortalecer con más recurso o talento humano para mantener actualizado el Inventario de información del IDEP y ser firmado por la alta gerencia.</v>
      </c>
      <c r="M22" s="53"/>
    </row>
    <row r="23" spans="1:13" ht="15.75" customHeight="1">
      <c r="A23" s="459"/>
      <c r="B23" s="232" t="s">
        <v>1352</v>
      </c>
      <c r="C23" s="231" t="s">
        <v>1338</v>
      </c>
      <c r="D23" s="232" t="s">
        <v>294</v>
      </c>
      <c r="E23" s="232" t="s">
        <v>1353</v>
      </c>
      <c r="F23" s="232" t="s">
        <v>1354</v>
      </c>
      <c r="G23" s="233" t="s">
        <v>1355</v>
      </c>
      <c r="H23" s="233" t="s">
        <v>349</v>
      </c>
      <c r="I23" s="232"/>
      <c r="J23" s="231"/>
      <c r="K23" s="234">
        <v>60</v>
      </c>
      <c r="L23" s="231"/>
      <c r="M23" s="53"/>
    </row>
    <row r="24" spans="1:13" ht="15.75" customHeight="1">
      <c r="A24" s="459"/>
      <c r="B24" s="231" t="s">
        <v>1356</v>
      </c>
      <c r="C24" s="231" t="s">
        <v>1338</v>
      </c>
      <c r="D24" s="232" t="s">
        <v>295</v>
      </c>
      <c r="E24" s="232" t="s">
        <v>1357</v>
      </c>
      <c r="F24" s="232" t="s">
        <v>1358</v>
      </c>
      <c r="G24" s="233" t="s">
        <v>1359</v>
      </c>
      <c r="H24" s="233" t="s">
        <v>1360</v>
      </c>
      <c r="I24" s="231" t="s">
        <v>1361</v>
      </c>
      <c r="J24" s="231"/>
      <c r="K24" s="234">
        <v>40</v>
      </c>
      <c r="L24" s="231"/>
      <c r="M24" s="53"/>
    </row>
    <row r="25" spans="1:13" ht="15.75" customHeight="1">
      <c r="A25" s="376"/>
      <c r="B25" s="231" t="s">
        <v>1362</v>
      </c>
      <c r="C25" s="231" t="s">
        <v>1338</v>
      </c>
      <c r="D25" s="232" t="str">
        <f>ADMINISTRATIVAS!D34</f>
        <v>Toma de conciencia, educación y formación en la seguridad de la información</v>
      </c>
      <c r="E25" s="232"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32"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33"/>
      <c r="H25" s="233" t="s">
        <v>349</v>
      </c>
      <c r="I25" s="232" t="s">
        <v>1363</v>
      </c>
      <c r="J25" s="232"/>
      <c r="K25" s="234">
        <v>60</v>
      </c>
      <c r="L25" s="232"/>
      <c r="M25" s="53"/>
    </row>
    <row r="26" spans="1:13" ht="15.75" customHeight="1">
      <c r="A26" s="238" t="s">
        <v>1364</v>
      </c>
      <c r="B26" s="239"/>
      <c r="C26" s="239"/>
      <c r="D26" s="240"/>
      <c r="E26" s="240"/>
      <c r="F26" s="240"/>
      <c r="G26" s="241"/>
      <c r="H26" s="241"/>
      <c r="I26" s="239"/>
      <c r="J26" s="239"/>
      <c r="K26" s="242">
        <f>AVERAGE(K17:K25)</f>
        <v>55.555555555555557</v>
      </c>
      <c r="L26" s="243">
        <f>((K26*40)/100)</f>
        <v>22.222222222222221</v>
      </c>
      <c r="M26" s="53"/>
    </row>
    <row r="27" spans="1:13" ht="15.75" customHeight="1">
      <c r="A27" s="458" t="s">
        <v>1365</v>
      </c>
      <c r="B27" s="231" t="s">
        <v>1366</v>
      </c>
      <c r="C27" s="231" t="s">
        <v>1338</v>
      </c>
      <c r="D27" s="232" t="s">
        <v>297</v>
      </c>
      <c r="E27" s="232" t="s">
        <v>1367</v>
      </c>
      <c r="F27" s="232" t="s">
        <v>1368</v>
      </c>
      <c r="G27" s="233"/>
      <c r="H27" s="233" t="s">
        <v>1369</v>
      </c>
      <c r="I27" s="231"/>
      <c r="J27" s="231"/>
      <c r="K27" s="234">
        <v>0</v>
      </c>
      <c r="L27" s="231"/>
      <c r="M27" s="53"/>
    </row>
    <row r="28" spans="1:13" ht="15.75" customHeight="1">
      <c r="A28" s="459"/>
      <c r="B28" s="237" t="s">
        <v>1370</v>
      </c>
      <c r="C28" s="237" t="s">
        <v>317</v>
      </c>
      <c r="D28" s="116" t="s">
        <v>1371</v>
      </c>
      <c r="E28" s="116" t="s">
        <v>1372</v>
      </c>
      <c r="F28" s="116" t="s">
        <v>85</v>
      </c>
      <c r="G28" s="63"/>
      <c r="H28" s="63" t="s">
        <v>1369</v>
      </c>
      <c r="I28" s="116"/>
      <c r="J28" s="116" t="s">
        <v>85</v>
      </c>
      <c r="K28" s="244">
        <f>PORTADA!F33</f>
        <v>57.464285714285715</v>
      </c>
      <c r="L28" s="116" t="s">
        <v>85</v>
      </c>
      <c r="M28" s="53"/>
    </row>
    <row r="29" spans="1:13" ht="97.5" customHeight="1">
      <c r="A29" s="459"/>
      <c r="B29" s="231" t="s">
        <v>1373</v>
      </c>
      <c r="C29" s="231" t="s">
        <v>1338</v>
      </c>
      <c r="D29" s="232" t="s">
        <v>298</v>
      </c>
      <c r="E29" s="232" t="s">
        <v>1374</v>
      </c>
      <c r="F29" s="232" t="s">
        <v>1375</v>
      </c>
      <c r="G29" s="233"/>
      <c r="H29" s="233" t="s">
        <v>1369</v>
      </c>
      <c r="I29" s="231"/>
      <c r="J29" s="231"/>
      <c r="K29" s="234">
        <v>20</v>
      </c>
      <c r="L29" s="231"/>
      <c r="M29" s="53"/>
    </row>
    <row r="30" spans="1:13" ht="15.75" customHeight="1">
      <c r="A30" s="376"/>
      <c r="B30" s="231" t="s">
        <v>1376</v>
      </c>
      <c r="C30" s="231" t="s">
        <v>1338</v>
      </c>
      <c r="D30" s="232" t="s">
        <v>299</v>
      </c>
      <c r="E30" s="232" t="s">
        <v>1377</v>
      </c>
      <c r="F30" s="232" t="s">
        <v>1378</v>
      </c>
      <c r="G30" s="233"/>
      <c r="H30" s="233" t="s">
        <v>1369</v>
      </c>
      <c r="I30" s="231"/>
      <c r="J30" s="231"/>
      <c r="K30" s="234">
        <v>40</v>
      </c>
      <c r="L30" s="231"/>
      <c r="M30" s="53"/>
    </row>
    <row r="31" spans="1:13" ht="15.75" customHeight="1">
      <c r="A31" s="238" t="s">
        <v>1364</v>
      </c>
      <c r="B31" s="239"/>
      <c r="C31" s="239"/>
      <c r="D31" s="240"/>
      <c r="E31" s="240"/>
      <c r="F31" s="240"/>
      <c r="G31" s="241"/>
      <c r="H31" s="241"/>
      <c r="I31" s="239"/>
      <c r="J31" s="239"/>
      <c r="K31" s="245">
        <f>AVERAGE(K27:K30)</f>
        <v>29.366071428571431</v>
      </c>
      <c r="L31" s="243">
        <f>((K31*20)/100)</f>
        <v>5.8732142857142868</v>
      </c>
      <c r="M31" s="53"/>
    </row>
    <row r="32" spans="1:13" ht="15.75" customHeight="1">
      <c r="A32" s="460" t="s">
        <v>1379</v>
      </c>
      <c r="B32" s="231" t="s">
        <v>1380</v>
      </c>
      <c r="C32" s="231" t="s">
        <v>1338</v>
      </c>
      <c r="D32" s="232" t="s">
        <v>300</v>
      </c>
      <c r="E32" s="232" t="s">
        <v>1381</v>
      </c>
      <c r="F32" s="232" t="s">
        <v>1382</v>
      </c>
      <c r="G32" s="233"/>
      <c r="H32" s="233" t="s">
        <v>1383</v>
      </c>
      <c r="I32" s="231"/>
      <c r="J32" s="231"/>
      <c r="K32" s="234">
        <v>0</v>
      </c>
      <c r="L32" s="231"/>
      <c r="M32" s="53"/>
    </row>
    <row r="33" spans="1:13" ht="15.75" customHeight="1">
      <c r="A33" s="459"/>
      <c r="B33" s="231" t="s">
        <v>1384</v>
      </c>
      <c r="C33" s="231" t="s">
        <v>1385</v>
      </c>
      <c r="D33" s="232" t="s">
        <v>1386</v>
      </c>
      <c r="E33" s="232" t="s">
        <v>1387</v>
      </c>
      <c r="F33" s="232" t="s">
        <v>200</v>
      </c>
      <c r="G33" s="233"/>
      <c r="H33" s="233" t="s">
        <v>1383</v>
      </c>
      <c r="I33" s="232"/>
      <c r="J33" s="232"/>
      <c r="K33" s="234">
        <v>60</v>
      </c>
      <c r="L33" s="232"/>
      <c r="M33" s="53"/>
    </row>
    <row r="34" spans="1:13" ht="15.75" customHeight="1">
      <c r="A34" s="376"/>
      <c r="B34" s="231" t="s">
        <v>1388</v>
      </c>
      <c r="C34" s="231" t="s">
        <v>1338</v>
      </c>
      <c r="D34" s="232" t="s">
        <v>301</v>
      </c>
      <c r="E34" s="232" t="s">
        <v>1389</v>
      </c>
      <c r="F34" s="232" t="s">
        <v>202</v>
      </c>
      <c r="G34" s="233"/>
      <c r="H34" s="233" t="s">
        <v>1383</v>
      </c>
      <c r="I34" s="231"/>
      <c r="J34" s="231"/>
      <c r="K34" s="234">
        <v>40</v>
      </c>
      <c r="L34" s="231"/>
      <c r="M34" s="53"/>
    </row>
    <row r="35" spans="1:13" ht="15.75" customHeight="1">
      <c r="A35" s="238" t="s">
        <v>1364</v>
      </c>
      <c r="B35" s="239"/>
      <c r="C35" s="239"/>
      <c r="D35" s="240"/>
      <c r="E35" s="240"/>
      <c r="F35" s="240"/>
      <c r="G35" s="241"/>
      <c r="H35" s="241"/>
      <c r="I35" s="239"/>
      <c r="J35" s="239"/>
      <c r="K35" s="245">
        <f>AVERAGE(K32:K34)</f>
        <v>33.333333333333336</v>
      </c>
      <c r="L35" s="243">
        <f>((K35*20)/100)</f>
        <v>6.6666666666666679</v>
      </c>
      <c r="M35" s="53"/>
    </row>
    <row r="36" spans="1:13" ht="15.75" customHeight="1">
      <c r="A36" s="461" t="s">
        <v>1390</v>
      </c>
      <c r="B36" s="246" t="s">
        <v>1391</v>
      </c>
      <c r="C36" s="246" t="s">
        <v>1338</v>
      </c>
      <c r="D36" s="247" t="s">
        <v>300</v>
      </c>
      <c r="E36" s="247" t="s">
        <v>1392</v>
      </c>
      <c r="F36" s="247" t="s">
        <v>1393</v>
      </c>
      <c r="G36" s="185"/>
      <c r="H36" s="185" t="s">
        <v>1394</v>
      </c>
      <c r="I36" s="247"/>
      <c r="J36" s="247"/>
      <c r="K36" s="234">
        <v>0</v>
      </c>
      <c r="L36" s="247"/>
      <c r="M36" s="53"/>
    </row>
    <row r="37" spans="1:13" ht="15.75" customHeight="1">
      <c r="A37" s="376"/>
      <c r="B37" s="246" t="s">
        <v>1395</v>
      </c>
      <c r="C37" s="246" t="s">
        <v>1385</v>
      </c>
      <c r="D37" s="247" t="s">
        <v>1386</v>
      </c>
      <c r="E37" s="247" t="s">
        <v>1396</v>
      </c>
      <c r="F37" s="247" t="s">
        <v>1397</v>
      </c>
      <c r="G37" s="185"/>
      <c r="H37" s="185" t="s">
        <v>1394</v>
      </c>
      <c r="I37" s="247" t="s">
        <v>1398</v>
      </c>
      <c r="J37" s="116"/>
      <c r="K37" s="234">
        <v>80</v>
      </c>
      <c r="L37" s="247"/>
      <c r="M37" s="53"/>
    </row>
    <row r="38" spans="1:13" ht="15.75" customHeight="1">
      <c r="A38" s="238" t="s">
        <v>1364</v>
      </c>
      <c r="B38" s="239"/>
      <c r="C38" s="239"/>
      <c r="D38" s="240"/>
      <c r="E38" s="240"/>
      <c r="F38" s="240"/>
      <c r="G38" s="241"/>
      <c r="H38" s="241"/>
      <c r="I38" s="239"/>
      <c r="J38" s="239"/>
      <c r="K38" s="245">
        <f>AVERAGE(K36:K37)</f>
        <v>40</v>
      </c>
      <c r="L38" s="243">
        <f>((K38*20)/100)</f>
        <v>8</v>
      </c>
    </row>
    <row r="39" spans="1:13" ht="15.75" customHeight="1">
      <c r="D39" s="99"/>
      <c r="E39" s="163"/>
      <c r="F39" s="163"/>
      <c r="G39" s="57"/>
      <c r="H39" s="57"/>
      <c r="K39" s="57"/>
    </row>
    <row r="40" spans="1:13" ht="15.75" customHeight="1"/>
    <row r="41" spans="1:13" ht="15.75" customHeight="1"/>
    <row r="42" spans="1:13" ht="15.75" customHeight="1"/>
    <row r="43" spans="1:13" ht="15.75" customHeight="1"/>
    <row r="44" spans="1:13" ht="15.75" customHeight="1"/>
    <row r="45" spans="1:13" ht="15.75" customHeight="1"/>
    <row r="46" spans="1:13" ht="15.75" customHeight="1"/>
    <row r="47" spans="1:13" ht="15.75" customHeight="1"/>
    <row r="48" spans="1: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K1:L14"/>
    <mergeCell ref="A6:B14"/>
    <mergeCell ref="C6:J9"/>
    <mergeCell ref="C10:J14"/>
    <mergeCell ref="B18:B19"/>
    <mergeCell ref="C18:C19"/>
    <mergeCell ref="J18:J19"/>
    <mergeCell ref="I18:I19"/>
    <mergeCell ref="A17:A25"/>
    <mergeCell ref="F18:F19"/>
    <mergeCell ref="G18:G19"/>
    <mergeCell ref="H18:H19"/>
    <mergeCell ref="A27:A30"/>
    <mergeCell ref="A32:A34"/>
    <mergeCell ref="A36:A37"/>
    <mergeCell ref="D18:D19"/>
    <mergeCell ref="E18:E19"/>
  </mergeCells>
  <dataValidations count="1">
    <dataValidation type="list" allowBlank="1" showErrorMessage="1" sqref="K17 K20 K23:K25 K27 K29:K30 K32:K34 K36:K37">
      <formula1>$M$8:$M$13</formula1>
    </dataValidation>
  </dataValidation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00"/>
  <sheetViews>
    <sheetView workbookViewId="0"/>
  </sheetViews>
  <sheetFormatPr baseColWidth="10" defaultColWidth="14.42578125" defaultRowHeight="15" customHeight="1"/>
  <cols>
    <col min="1" max="1" width="17.5703125" customWidth="1"/>
    <col min="2" max="2" width="19.5703125" customWidth="1"/>
    <col min="3" max="3" width="66" customWidth="1"/>
    <col min="4" max="4" width="18.5703125" customWidth="1"/>
    <col min="5" max="5" width="18.7109375" customWidth="1"/>
    <col min="6" max="6" width="21.28515625" customWidth="1"/>
    <col min="7" max="7" width="19.42578125" customWidth="1"/>
    <col min="8" max="8" width="18.5703125" customWidth="1"/>
    <col min="9" max="9" width="16.28515625" customWidth="1"/>
    <col min="10" max="10" width="22.28515625" customWidth="1"/>
    <col min="11" max="12" width="28.140625" customWidth="1"/>
    <col min="13" max="13" width="27.5703125" customWidth="1"/>
    <col min="14" max="14" width="28.7109375" customWidth="1"/>
    <col min="15" max="15" width="15.42578125" customWidth="1"/>
    <col min="16" max="16" width="15.5703125" customWidth="1"/>
    <col min="17" max="17" width="11.5703125" customWidth="1"/>
    <col min="18" max="18" width="35.85546875" customWidth="1"/>
    <col min="19" max="19" width="30" customWidth="1"/>
    <col min="20" max="26" width="11.5703125" customWidth="1"/>
  </cols>
  <sheetData>
    <row r="1" spans="1:21" ht="15" customHeight="1">
      <c r="A1" s="412" t="s">
        <v>0</v>
      </c>
      <c r="B1" s="422"/>
      <c r="C1" s="470" t="s">
        <v>316</v>
      </c>
      <c r="D1" s="413"/>
      <c r="E1" s="413"/>
      <c r="F1" s="413"/>
      <c r="G1" s="413"/>
      <c r="H1" s="413"/>
      <c r="I1" s="413"/>
      <c r="J1" s="413"/>
      <c r="K1" s="413"/>
      <c r="L1" s="422"/>
      <c r="M1" s="412" t="s">
        <v>0</v>
      </c>
      <c r="N1" s="413"/>
      <c r="O1" s="413"/>
      <c r="P1" s="422"/>
    </row>
    <row r="2" spans="1:21">
      <c r="A2" s="414"/>
      <c r="B2" s="423"/>
      <c r="C2" s="414"/>
      <c r="D2" s="378"/>
      <c r="E2" s="378"/>
      <c r="F2" s="378"/>
      <c r="G2" s="378"/>
      <c r="H2" s="378"/>
      <c r="I2" s="378"/>
      <c r="J2" s="378"/>
      <c r="K2" s="378"/>
      <c r="L2" s="423"/>
      <c r="M2" s="414"/>
      <c r="N2" s="378"/>
      <c r="O2" s="378"/>
      <c r="P2" s="423"/>
      <c r="U2" s="19">
        <v>0</v>
      </c>
    </row>
    <row r="3" spans="1:21">
      <c r="A3" s="414"/>
      <c r="B3" s="423"/>
      <c r="C3" s="414"/>
      <c r="D3" s="378"/>
      <c r="E3" s="378"/>
      <c r="F3" s="378"/>
      <c r="G3" s="378"/>
      <c r="H3" s="378"/>
      <c r="I3" s="378"/>
      <c r="J3" s="378"/>
      <c r="K3" s="378"/>
      <c r="L3" s="423"/>
      <c r="M3" s="414"/>
      <c r="N3" s="378"/>
      <c r="O3" s="378"/>
      <c r="P3" s="423"/>
      <c r="U3" s="19">
        <v>20</v>
      </c>
    </row>
    <row r="4" spans="1:21">
      <c r="A4" s="414"/>
      <c r="B4" s="423"/>
      <c r="C4" s="471"/>
      <c r="D4" s="421"/>
      <c r="E4" s="421"/>
      <c r="F4" s="421"/>
      <c r="G4" s="421"/>
      <c r="H4" s="421"/>
      <c r="I4" s="421"/>
      <c r="J4" s="421"/>
      <c r="K4" s="421"/>
      <c r="L4" s="331"/>
      <c r="M4" s="414"/>
      <c r="N4" s="378"/>
      <c r="O4" s="378"/>
      <c r="P4" s="423"/>
      <c r="U4" s="19">
        <v>40</v>
      </c>
    </row>
    <row r="5" spans="1:21" ht="15" customHeight="1">
      <c r="A5" s="414"/>
      <c r="B5" s="423"/>
      <c r="C5" s="472" t="str">
        <f>PORTADA!D10</f>
        <v>El Instituto para la Investigación Educativa y el Desarrollo Pedagógico,  IDEP</v>
      </c>
      <c r="D5" s="378"/>
      <c r="E5" s="378"/>
      <c r="F5" s="378"/>
      <c r="G5" s="378"/>
      <c r="H5" s="378"/>
      <c r="I5" s="378"/>
      <c r="J5" s="378"/>
      <c r="K5" s="378"/>
      <c r="L5" s="423"/>
      <c r="M5" s="414"/>
      <c r="N5" s="378"/>
      <c r="O5" s="378"/>
      <c r="P5" s="423"/>
      <c r="U5" s="19">
        <v>60</v>
      </c>
    </row>
    <row r="6" spans="1:21" ht="15" customHeight="1">
      <c r="A6" s="414"/>
      <c r="B6" s="423"/>
      <c r="C6" s="414"/>
      <c r="D6" s="378"/>
      <c r="E6" s="378"/>
      <c r="F6" s="378"/>
      <c r="G6" s="378"/>
      <c r="H6" s="378"/>
      <c r="I6" s="378"/>
      <c r="J6" s="378"/>
      <c r="K6" s="378"/>
      <c r="L6" s="423"/>
      <c r="M6" s="414"/>
      <c r="N6" s="378"/>
      <c r="O6" s="378"/>
      <c r="P6" s="423"/>
      <c r="U6" s="19">
        <v>80</v>
      </c>
    </row>
    <row r="7" spans="1:21" ht="15" customHeight="1">
      <c r="A7" s="414"/>
      <c r="B7" s="423"/>
      <c r="C7" s="414"/>
      <c r="D7" s="378"/>
      <c r="E7" s="378"/>
      <c r="F7" s="378"/>
      <c r="G7" s="378"/>
      <c r="H7" s="378"/>
      <c r="I7" s="378"/>
      <c r="J7" s="378"/>
      <c r="K7" s="378"/>
      <c r="L7" s="423"/>
      <c r="M7" s="414"/>
      <c r="N7" s="378"/>
      <c r="O7" s="378"/>
      <c r="P7" s="423"/>
      <c r="U7" s="19">
        <v>100</v>
      </c>
    </row>
    <row r="8" spans="1:21" ht="15" customHeight="1">
      <c r="A8" s="414"/>
      <c r="B8" s="423"/>
      <c r="C8" s="414"/>
      <c r="D8" s="378"/>
      <c r="E8" s="378"/>
      <c r="F8" s="378"/>
      <c r="G8" s="378"/>
      <c r="H8" s="378"/>
      <c r="I8" s="378"/>
      <c r="J8" s="378"/>
      <c r="K8" s="378"/>
      <c r="L8" s="423"/>
      <c r="M8" s="414"/>
      <c r="N8" s="378"/>
      <c r="O8" s="378"/>
      <c r="P8" s="423"/>
    </row>
    <row r="9" spans="1:21" ht="15.75" customHeight="1">
      <c r="A9" s="415"/>
      <c r="B9" s="424"/>
      <c r="C9" s="415"/>
      <c r="D9" s="416"/>
      <c r="E9" s="416"/>
      <c r="F9" s="416"/>
      <c r="G9" s="416"/>
      <c r="H9" s="416"/>
      <c r="I9" s="416"/>
      <c r="J9" s="416"/>
      <c r="K9" s="416"/>
      <c r="L9" s="424"/>
      <c r="M9" s="415"/>
      <c r="N9" s="416"/>
      <c r="O9" s="416"/>
      <c r="P9" s="424"/>
    </row>
    <row r="10" spans="1:21">
      <c r="C10" s="180"/>
    </row>
    <row r="11" spans="1:21" ht="63.75" customHeight="1">
      <c r="A11" s="248" t="s">
        <v>1399</v>
      </c>
      <c r="B11" s="249" t="s">
        <v>319</v>
      </c>
      <c r="C11" s="249" t="s">
        <v>1400</v>
      </c>
      <c r="D11" s="249" t="s">
        <v>1401</v>
      </c>
      <c r="E11" s="249" t="s">
        <v>1402</v>
      </c>
      <c r="F11" s="250" t="s">
        <v>1403</v>
      </c>
      <c r="G11" s="251" t="s">
        <v>1404</v>
      </c>
      <c r="H11" s="251" t="s">
        <v>1405</v>
      </c>
      <c r="I11" s="252" t="s">
        <v>1406</v>
      </c>
      <c r="J11" s="252" t="s">
        <v>1407</v>
      </c>
      <c r="K11" s="253" t="s">
        <v>1408</v>
      </c>
      <c r="L11" s="253" t="s">
        <v>1409</v>
      </c>
      <c r="M11" s="254" t="s">
        <v>1410</v>
      </c>
      <c r="N11" s="254" t="s">
        <v>1411</v>
      </c>
      <c r="O11" s="255" t="s">
        <v>1412</v>
      </c>
      <c r="P11" s="256" t="s">
        <v>1413</v>
      </c>
      <c r="R11" s="257" t="s">
        <v>1414</v>
      </c>
      <c r="S11" s="257" t="s">
        <v>1415</v>
      </c>
    </row>
    <row r="12" spans="1:21" ht="105">
      <c r="A12" s="258" t="s">
        <v>1416</v>
      </c>
      <c r="B12" s="39" t="s">
        <v>317</v>
      </c>
      <c r="C12" s="259" t="s">
        <v>1417</v>
      </c>
      <c r="D12" s="260" t="s">
        <v>1418</v>
      </c>
      <c r="E12" s="260" t="s">
        <v>489</v>
      </c>
      <c r="F12" s="261">
        <f>VLOOKUP(E12,ADMINISTRATIVAS!$B$13:$L$76,11,FALSE)</f>
        <v>80</v>
      </c>
      <c r="G12" s="262">
        <v>40</v>
      </c>
      <c r="H12" s="262" t="str">
        <f>IF($F$12=G12,"CUMPLE",IF($F$12&lt;G12,"MENOR","MAYOR"))</f>
        <v>MAYOR</v>
      </c>
      <c r="I12" s="263">
        <v>60</v>
      </c>
      <c r="J12" s="263" t="str">
        <f t="shared" ref="J12:J21" si="0">IF($F12=I12,"CUMPLE",IF($F12&lt;I12,"MENOR","MAYOR"))</f>
        <v>MAYOR</v>
      </c>
      <c r="K12" s="264">
        <v>60</v>
      </c>
      <c r="L12" s="265" t="str">
        <f t="shared" ref="L12:L21" si="1">IF($F12=K12,"CUMPLE",IF($F12&lt;K12,"MENOR","MAYOR"))</f>
        <v>MAYOR</v>
      </c>
      <c r="M12" s="266">
        <v>80</v>
      </c>
      <c r="N12" s="266" t="str">
        <f t="shared" ref="N12:N21" si="2">IF($F12=M12,"CUMPLE",IF($F12&lt;M12,"MENOR","MAYOR"))</f>
        <v>CUMPLE</v>
      </c>
      <c r="O12" s="267">
        <v>100</v>
      </c>
      <c r="P12" s="268" t="str">
        <f t="shared" ref="P12:P21" si="3">IF($F12=O12,"CUMPLE",IF($F12&lt;O12,"MENOR","MAYOR"))</f>
        <v>MENOR</v>
      </c>
      <c r="R12" s="268" t="s">
        <v>1419</v>
      </c>
      <c r="S12" s="269" t="b">
        <f>IF(P22="CUMPLE",IF(P34="CUMPLE",IF(P56="CUMPLE",IF(P74="CUMPLE",IF(P76="CUMPLE", TRUE,FALSE)))))</f>
        <v>0</v>
      </c>
    </row>
    <row r="13" spans="1:21" ht="30">
      <c r="A13" s="258" t="s">
        <v>1420</v>
      </c>
      <c r="B13" s="39" t="s">
        <v>317</v>
      </c>
      <c r="C13" s="270" t="s">
        <v>1421</v>
      </c>
      <c r="D13" s="260" t="s">
        <v>1418</v>
      </c>
      <c r="E13" s="260" t="s">
        <v>527</v>
      </c>
      <c r="F13" s="261">
        <f>VLOOKUP(E13,ADMINISTRATIVAS!$B$13:$L$76,11,FALSE)</f>
        <v>80</v>
      </c>
      <c r="G13" s="262">
        <v>20</v>
      </c>
      <c r="H13" s="262" t="str">
        <f t="shared" ref="H13:H21" si="4">IF(F13=G13,"CUMPLE",IF(F13&lt;G13,"MENOR","MAYOR"))</f>
        <v>MAYOR</v>
      </c>
      <c r="I13" s="263">
        <v>40</v>
      </c>
      <c r="J13" s="263" t="str">
        <f t="shared" si="0"/>
        <v>MAYOR</v>
      </c>
      <c r="K13" s="264">
        <v>60</v>
      </c>
      <c r="L13" s="265" t="str">
        <f t="shared" si="1"/>
        <v>MAYOR</v>
      </c>
      <c r="M13" s="266">
        <v>80</v>
      </c>
      <c r="N13" s="266" t="str">
        <f t="shared" si="2"/>
        <v>CUMPLE</v>
      </c>
      <c r="O13" s="267">
        <v>100</v>
      </c>
      <c r="P13" s="268" t="str">
        <f t="shared" si="3"/>
        <v>MENOR</v>
      </c>
      <c r="R13" s="271" t="s">
        <v>1422</v>
      </c>
      <c r="S13" s="269" t="b">
        <f>IF(N22="CUMPLE",IF(N34="CUMPLE",IF(N56="CUMPLE",IF(N74="CUMPLE", TRUE,FALSE))))</f>
        <v>0</v>
      </c>
    </row>
    <row r="14" spans="1:21" ht="180">
      <c r="A14" s="258" t="s">
        <v>1423</v>
      </c>
      <c r="B14" s="39" t="s">
        <v>317</v>
      </c>
      <c r="C14" s="259" t="s">
        <v>1424</v>
      </c>
      <c r="D14" s="260" t="s">
        <v>1418</v>
      </c>
      <c r="E14" s="260" t="s">
        <v>456</v>
      </c>
      <c r="F14" s="261">
        <f>VLOOKUP(E14,ADMINISTRATIVAS!$B$13:$L$76,11,FALSE)</f>
        <v>80</v>
      </c>
      <c r="G14" s="262">
        <v>20</v>
      </c>
      <c r="H14" s="262" t="str">
        <f t="shared" si="4"/>
        <v>MAYOR</v>
      </c>
      <c r="I14" s="263">
        <v>40</v>
      </c>
      <c r="J14" s="263" t="str">
        <f t="shared" si="0"/>
        <v>MAYOR</v>
      </c>
      <c r="K14" s="264">
        <v>60</v>
      </c>
      <c r="L14" s="265" t="str">
        <f t="shared" si="1"/>
        <v>MAYOR</v>
      </c>
      <c r="M14" s="266">
        <v>80</v>
      </c>
      <c r="N14" s="266" t="str">
        <f t="shared" si="2"/>
        <v>CUMPLE</v>
      </c>
      <c r="O14" s="267">
        <v>100</v>
      </c>
      <c r="P14" s="268" t="str">
        <f t="shared" si="3"/>
        <v>MENOR</v>
      </c>
      <c r="R14" s="265" t="s">
        <v>1425</v>
      </c>
      <c r="S14" s="269" t="b">
        <f>IF(L22="CUMPLE",IF(L34="CUMPLE",IF(L56="CUMPLE",TRUE,FALSE)))</f>
        <v>0</v>
      </c>
    </row>
    <row r="15" spans="1:21" ht="15" customHeight="1">
      <c r="A15" s="468" t="s">
        <v>1426</v>
      </c>
      <c r="B15" s="465" t="s">
        <v>317</v>
      </c>
      <c r="C15" s="469" t="s">
        <v>1427</v>
      </c>
      <c r="D15" s="272" t="s">
        <v>1428</v>
      </c>
      <c r="E15" s="272" t="s">
        <v>1337</v>
      </c>
      <c r="F15" s="261">
        <f>VLOOKUP(E15,PHVA!$B$16:$K$37,10,FALSE)</f>
        <v>20</v>
      </c>
      <c r="G15" s="262">
        <v>20</v>
      </c>
      <c r="H15" s="262" t="str">
        <f t="shared" si="4"/>
        <v>CUMPLE</v>
      </c>
      <c r="I15" s="263">
        <v>40</v>
      </c>
      <c r="J15" s="263" t="str">
        <f t="shared" si="0"/>
        <v>MENOR</v>
      </c>
      <c r="K15" s="264">
        <v>60</v>
      </c>
      <c r="L15" s="265" t="str">
        <f t="shared" si="1"/>
        <v>MENOR</v>
      </c>
      <c r="M15" s="266">
        <v>80</v>
      </c>
      <c r="N15" s="266" t="str">
        <f t="shared" si="2"/>
        <v>MENOR</v>
      </c>
      <c r="O15" s="267">
        <v>100</v>
      </c>
      <c r="P15" s="268" t="str">
        <f t="shared" si="3"/>
        <v>MENOR</v>
      </c>
      <c r="R15" s="263" t="s">
        <v>1429</v>
      </c>
      <c r="S15" s="269" t="b">
        <f>IF(J22="CUMPLE",IF(J34="CUMPLE",TRUE,FALSE))</f>
        <v>0</v>
      </c>
    </row>
    <row r="16" spans="1:21">
      <c r="A16" s="398"/>
      <c r="B16" s="459"/>
      <c r="C16" s="459"/>
      <c r="D16" s="260" t="s">
        <v>1418</v>
      </c>
      <c r="E16" s="272" t="s">
        <v>335</v>
      </c>
      <c r="F16" s="261">
        <f>VLOOKUP(E16,ADMINISTRATIVAS!$B$13:$L$76,11,FALSE)</f>
        <v>100</v>
      </c>
      <c r="G16" s="262">
        <v>20</v>
      </c>
      <c r="H16" s="262" t="str">
        <f t="shared" si="4"/>
        <v>MAYOR</v>
      </c>
      <c r="I16" s="263">
        <v>40</v>
      </c>
      <c r="J16" s="263" t="str">
        <f t="shared" si="0"/>
        <v>MAYOR</v>
      </c>
      <c r="K16" s="264">
        <v>60</v>
      </c>
      <c r="L16" s="265" t="str">
        <f t="shared" si="1"/>
        <v>MAYOR</v>
      </c>
      <c r="M16" s="266">
        <v>80</v>
      </c>
      <c r="N16" s="266" t="str">
        <f t="shared" si="2"/>
        <v>MAYOR</v>
      </c>
      <c r="O16" s="267">
        <v>100</v>
      </c>
      <c r="P16" s="268" t="str">
        <f t="shared" si="3"/>
        <v>CUMPLE</v>
      </c>
      <c r="R16" s="273" t="s">
        <v>1430</v>
      </c>
      <c r="S16" s="269" t="b">
        <f>IF(H22="CUMPLE",TRUE,FALSE)</f>
        <v>0</v>
      </c>
    </row>
    <row r="17" spans="1:19">
      <c r="A17" s="357"/>
      <c r="B17" s="376"/>
      <c r="C17" s="376"/>
      <c r="D17" s="272" t="s">
        <v>1428</v>
      </c>
      <c r="E17" s="272" t="s">
        <v>1347</v>
      </c>
      <c r="F17" s="261">
        <f>VLOOKUP(E17,PHVA!$B$16:$K$37,10,FALSE)</f>
        <v>20</v>
      </c>
      <c r="G17" s="262">
        <v>20</v>
      </c>
      <c r="H17" s="262" t="str">
        <f t="shared" si="4"/>
        <v>CUMPLE</v>
      </c>
      <c r="I17" s="263">
        <v>40</v>
      </c>
      <c r="J17" s="263" t="str">
        <f t="shared" si="0"/>
        <v>MENOR</v>
      </c>
      <c r="K17" s="264">
        <v>60</v>
      </c>
      <c r="L17" s="265" t="str">
        <f t="shared" si="1"/>
        <v>MENOR</v>
      </c>
      <c r="M17" s="266">
        <v>80</v>
      </c>
      <c r="N17" s="266" t="str">
        <f t="shared" si="2"/>
        <v>MENOR</v>
      </c>
      <c r="O17" s="267">
        <v>100</v>
      </c>
      <c r="P17" s="268" t="str">
        <f t="shared" si="3"/>
        <v>MENOR</v>
      </c>
    </row>
    <row r="18" spans="1:19" ht="409.5" customHeight="1">
      <c r="A18" s="274" t="s">
        <v>1431</v>
      </c>
      <c r="B18" s="275" t="s">
        <v>332</v>
      </c>
      <c r="C18" s="276" t="s">
        <v>1432</v>
      </c>
      <c r="D18" s="277" t="s">
        <v>1433</v>
      </c>
      <c r="E18" s="277" t="s">
        <v>1431</v>
      </c>
      <c r="F18" s="278">
        <v>100</v>
      </c>
      <c r="G18" s="262">
        <v>20</v>
      </c>
      <c r="H18" s="262" t="str">
        <f t="shared" si="4"/>
        <v>MAYOR</v>
      </c>
      <c r="I18" s="263">
        <v>40</v>
      </c>
      <c r="J18" s="263" t="str">
        <f t="shared" si="0"/>
        <v>MAYOR</v>
      </c>
      <c r="K18" s="264">
        <v>60</v>
      </c>
      <c r="L18" s="264" t="str">
        <f t="shared" si="1"/>
        <v>MAYOR</v>
      </c>
      <c r="M18" s="266">
        <v>80</v>
      </c>
      <c r="N18" s="266" t="str">
        <f t="shared" si="2"/>
        <v>MAYOR</v>
      </c>
      <c r="O18" s="268">
        <v>100</v>
      </c>
      <c r="P18" s="268" t="str">
        <f t="shared" si="3"/>
        <v>CUMPLE</v>
      </c>
      <c r="R18" s="279" t="s">
        <v>1434</v>
      </c>
      <c r="S18" s="279" t="str">
        <f>IF($S$12=TRUE,"OPTIMIZADO",IF($S$13=TRUE,"GESTIONADO CUANTITATIVAMENTE",IF($S$14=TRUE,"DEFINIDO",IF($S$15=TRUE,"GESTIONADO",IF($S$16=TRUE,"INICIAL","NO ALCANZA NIVEL INICIAL")))))</f>
        <v>NO ALCANZA NIVEL INICIAL</v>
      </c>
    </row>
    <row r="19" spans="1:19" ht="105">
      <c r="A19" s="258" t="s">
        <v>1435</v>
      </c>
      <c r="B19" s="39" t="s">
        <v>317</v>
      </c>
      <c r="C19" s="259" t="s">
        <v>1436</v>
      </c>
      <c r="D19" s="260" t="s">
        <v>1418</v>
      </c>
      <c r="E19" s="272" t="s">
        <v>335</v>
      </c>
      <c r="F19" s="261">
        <f>VLOOKUP(E19,ADMINISTRATIVAS!$B$13:$L$76,11,FALSE)</f>
        <v>100</v>
      </c>
      <c r="G19" s="262">
        <v>20</v>
      </c>
      <c r="H19" s="262" t="str">
        <f t="shared" si="4"/>
        <v>MAYOR</v>
      </c>
      <c r="I19" s="263">
        <v>40</v>
      </c>
      <c r="J19" s="263" t="str">
        <f t="shared" si="0"/>
        <v>MAYOR</v>
      </c>
      <c r="K19" s="264">
        <v>60</v>
      </c>
      <c r="L19" s="265" t="str">
        <f t="shared" si="1"/>
        <v>MAYOR</v>
      </c>
      <c r="M19" s="266">
        <v>80</v>
      </c>
      <c r="N19" s="266" t="str">
        <f t="shared" si="2"/>
        <v>MAYOR</v>
      </c>
      <c r="O19" s="267">
        <v>100</v>
      </c>
      <c r="P19" s="268" t="str">
        <f t="shared" si="3"/>
        <v>CUMPLE</v>
      </c>
    </row>
    <row r="20" spans="1:19" ht="270" customHeight="1">
      <c r="A20" s="258" t="s">
        <v>1437</v>
      </c>
      <c r="B20" s="39" t="s">
        <v>317</v>
      </c>
      <c r="C20" s="259" t="s">
        <v>1438</v>
      </c>
      <c r="D20" s="272" t="s">
        <v>1428</v>
      </c>
      <c r="E20" s="272" t="s">
        <v>1337</v>
      </c>
      <c r="F20" s="261">
        <f>VLOOKUP(E20,PHVA!$B$16:$K$37,10,FALSE)</f>
        <v>20</v>
      </c>
      <c r="G20" s="262">
        <v>60</v>
      </c>
      <c r="H20" s="262" t="str">
        <f t="shared" si="4"/>
        <v>MENOR</v>
      </c>
      <c r="I20" s="263">
        <v>60</v>
      </c>
      <c r="J20" s="263" t="str">
        <f t="shared" si="0"/>
        <v>MENOR</v>
      </c>
      <c r="K20" s="264">
        <v>60</v>
      </c>
      <c r="L20" s="265" t="str">
        <f t="shared" si="1"/>
        <v>MENOR</v>
      </c>
      <c r="M20" s="266">
        <v>80</v>
      </c>
      <c r="N20" s="266" t="str">
        <f t="shared" si="2"/>
        <v>MENOR</v>
      </c>
      <c r="O20" s="267">
        <v>100</v>
      </c>
      <c r="P20" s="268" t="str">
        <f t="shared" si="3"/>
        <v>MENOR</v>
      </c>
    </row>
    <row r="21" spans="1:19" ht="240" customHeight="1">
      <c r="A21" s="258" t="s">
        <v>1439</v>
      </c>
      <c r="B21" s="39" t="s">
        <v>317</v>
      </c>
      <c r="C21" s="259" t="s">
        <v>1440</v>
      </c>
      <c r="D21" s="272" t="s">
        <v>1441</v>
      </c>
      <c r="E21" s="116" t="s">
        <v>1296</v>
      </c>
      <c r="F21" s="261">
        <f>VLOOKUP(E21,TECNICAS!$A$13:$K$117,11)</f>
        <v>80</v>
      </c>
      <c r="G21" s="262">
        <v>20</v>
      </c>
      <c r="H21" s="262" t="str">
        <f t="shared" si="4"/>
        <v>MAYOR</v>
      </c>
      <c r="I21" s="263">
        <v>40</v>
      </c>
      <c r="J21" s="263" t="str">
        <f t="shared" si="0"/>
        <v>MAYOR</v>
      </c>
      <c r="K21" s="264">
        <v>60</v>
      </c>
      <c r="L21" s="265" t="str">
        <f t="shared" si="1"/>
        <v>MAYOR</v>
      </c>
      <c r="M21" s="266">
        <v>60</v>
      </c>
      <c r="N21" s="266" t="str">
        <f t="shared" si="2"/>
        <v>MAYOR</v>
      </c>
      <c r="O21" s="267">
        <v>80</v>
      </c>
      <c r="P21" s="268" t="str">
        <f t="shared" si="3"/>
        <v>CUMPLE</v>
      </c>
    </row>
    <row r="22" spans="1:19" ht="15.75" customHeight="1">
      <c r="A22" s="280" t="s">
        <v>1442</v>
      </c>
      <c r="B22" s="281"/>
      <c r="C22" s="282"/>
      <c r="D22" s="283"/>
      <c r="E22" s="283"/>
      <c r="F22" s="284">
        <f t="shared" ref="F22:G22" si="5">SUM(F12:F21)</f>
        <v>680</v>
      </c>
      <c r="G22" s="285">
        <f t="shared" si="5"/>
        <v>260</v>
      </c>
      <c r="H22" s="281" t="str">
        <f>IFERROR(VLOOKUP("MENOR",H12:H21,1,FALSE),"CUMPLE")</f>
        <v>MENOR</v>
      </c>
      <c r="I22" s="285">
        <f>SUM(I12:I21)</f>
        <v>440</v>
      </c>
      <c r="J22" s="281" t="str">
        <f>IFERROR(VLOOKUP("MENOR",J12:J21,1,FALSE),"CUMPLE")</f>
        <v>MENOR</v>
      </c>
      <c r="K22" s="285">
        <f>SUM(K12:K21)</f>
        <v>600</v>
      </c>
      <c r="L22" s="281" t="str">
        <f>IFERROR(VLOOKUP("MENOR",L12:L21,1,FALSE),"CUMPLE")</f>
        <v>MENOR</v>
      </c>
      <c r="M22" s="285">
        <f>SUM(M12:M21)</f>
        <v>780</v>
      </c>
      <c r="N22" s="281" t="str">
        <f>IFERROR(VLOOKUP("MENOR",N12:N21,1,FALSE),"CUMPLE")</f>
        <v>MENOR</v>
      </c>
      <c r="O22" s="285">
        <f>SUM(O12:O21)</f>
        <v>980</v>
      </c>
      <c r="P22" s="281" t="str">
        <f>IFERROR(VLOOKUP("MENOR",P12:P21,1,FALSE),"CUMPLE")</f>
        <v>MENOR</v>
      </c>
    </row>
    <row r="23" spans="1:19" ht="255" customHeight="1">
      <c r="A23" s="274" t="s">
        <v>1443</v>
      </c>
      <c r="B23" s="275" t="s">
        <v>332</v>
      </c>
      <c r="C23" s="276" t="s">
        <v>303</v>
      </c>
      <c r="D23" s="277" t="s">
        <v>1433</v>
      </c>
      <c r="E23" s="277" t="s">
        <v>1443</v>
      </c>
      <c r="F23" s="278">
        <v>80</v>
      </c>
      <c r="G23" s="262" t="s">
        <v>85</v>
      </c>
      <c r="H23" s="262" t="s">
        <v>85</v>
      </c>
      <c r="I23" s="263">
        <v>40</v>
      </c>
      <c r="J23" s="263" t="str">
        <f t="shared" ref="J23:J33" si="6">IF($F23=I23,"CUMPLE",IF($F23&lt;I23,"MENOR","MAYOR"))</f>
        <v>MAYOR</v>
      </c>
      <c r="K23" s="265">
        <v>60</v>
      </c>
      <c r="L23" s="265" t="str">
        <f t="shared" ref="L23:L33" si="7">IF($F23=K23,"CUMPLE",IF($F23&lt;K23,"MENOR","MAYOR"))</f>
        <v>MAYOR</v>
      </c>
      <c r="M23" s="266">
        <v>80</v>
      </c>
      <c r="N23" s="266" t="str">
        <f t="shared" ref="N23:N33" si="8">IF($F23=M23,"CUMPLE",IF($F23&lt;M23,"MENOR","MAYOR"))</f>
        <v>CUMPLE</v>
      </c>
      <c r="O23" s="267">
        <v>100</v>
      </c>
      <c r="P23" s="268" t="str">
        <f t="shared" ref="P23:P33" si="9">IF($F23=O23,"CUMPLE",IF($F23&lt;O23,"MENOR","MAYOR"))</f>
        <v>MENOR</v>
      </c>
    </row>
    <row r="24" spans="1:19" ht="225" customHeight="1">
      <c r="A24" s="274" t="s">
        <v>1444</v>
      </c>
      <c r="B24" s="275" t="s">
        <v>317</v>
      </c>
      <c r="C24" s="276" t="s">
        <v>1445</v>
      </c>
      <c r="D24" s="277" t="s">
        <v>1433</v>
      </c>
      <c r="E24" s="277" t="s">
        <v>1443</v>
      </c>
      <c r="F24" s="278">
        <v>40</v>
      </c>
      <c r="G24" s="262" t="s">
        <v>85</v>
      </c>
      <c r="H24" s="262" t="s">
        <v>85</v>
      </c>
      <c r="I24" s="263">
        <v>60</v>
      </c>
      <c r="J24" s="263" t="str">
        <f t="shared" si="6"/>
        <v>MENOR</v>
      </c>
      <c r="K24" s="265">
        <v>60</v>
      </c>
      <c r="L24" s="265" t="str">
        <f t="shared" si="7"/>
        <v>MENOR</v>
      </c>
      <c r="M24" s="266">
        <v>80</v>
      </c>
      <c r="N24" s="266" t="str">
        <f t="shared" si="8"/>
        <v>MENOR</v>
      </c>
      <c r="O24" s="267">
        <v>100</v>
      </c>
      <c r="P24" s="268" t="str">
        <f t="shared" si="9"/>
        <v>MENOR</v>
      </c>
    </row>
    <row r="25" spans="1:19" ht="180" customHeight="1">
      <c r="A25" s="258" t="s">
        <v>1446</v>
      </c>
      <c r="B25" s="39" t="s">
        <v>317</v>
      </c>
      <c r="C25" s="259" t="s">
        <v>1447</v>
      </c>
      <c r="D25" s="272" t="s">
        <v>1428</v>
      </c>
      <c r="E25" s="260" t="s">
        <v>1352</v>
      </c>
      <c r="F25" s="261">
        <f>VLOOKUP(E25,PHVA!$B$16:$K$37,10,FALSE)</f>
        <v>60</v>
      </c>
      <c r="G25" s="262" t="s">
        <v>85</v>
      </c>
      <c r="H25" s="262" t="s">
        <v>85</v>
      </c>
      <c r="I25" s="263">
        <v>40</v>
      </c>
      <c r="J25" s="263" t="str">
        <f t="shared" si="6"/>
        <v>MAYOR</v>
      </c>
      <c r="K25" s="265">
        <v>60</v>
      </c>
      <c r="L25" s="265" t="str">
        <f t="shared" si="7"/>
        <v>CUMPLE</v>
      </c>
      <c r="M25" s="266">
        <v>80</v>
      </c>
      <c r="N25" s="266" t="str">
        <f t="shared" si="8"/>
        <v>MENOR</v>
      </c>
      <c r="O25" s="267">
        <v>100</v>
      </c>
      <c r="P25" s="268" t="str">
        <f t="shared" si="9"/>
        <v>MENOR</v>
      </c>
    </row>
    <row r="26" spans="1:19" ht="15.75" customHeight="1">
      <c r="A26" s="258" t="s">
        <v>1448</v>
      </c>
      <c r="B26" s="39" t="s">
        <v>317</v>
      </c>
      <c r="C26" s="259" t="s">
        <v>1449</v>
      </c>
      <c r="D26" s="272" t="s">
        <v>1441</v>
      </c>
      <c r="E26" s="237" t="s">
        <v>1283</v>
      </c>
      <c r="F26" s="261">
        <f>VLOOKUP(E26,TECNICAS!$A$13:$K$117,11)</f>
        <v>60</v>
      </c>
      <c r="G26" s="262" t="s">
        <v>85</v>
      </c>
      <c r="H26" s="262" t="s">
        <v>85</v>
      </c>
      <c r="I26" s="263">
        <v>40</v>
      </c>
      <c r="J26" s="263" t="str">
        <f t="shared" si="6"/>
        <v>MAYOR</v>
      </c>
      <c r="K26" s="265">
        <v>60</v>
      </c>
      <c r="L26" s="265" t="str">
        <f t="shared" si="7"/>
        <v>CUMPLE</v>
      </c>
      <c r="M26" s="266">
        <v>80</v>
      </c>
      <c r="N26" s="266" t="str">
        <f t="shared" si="8"/>
        <v>MENOR</v>
      </c>
      <c r="O26" s="267">
        <v>100</v>
      </c>
      <c r="P26" s="268" t="str">
        <f t="shared" si="9"/>
        <v>MENOR</v>
      </c>
    </row>
    <row r="27" spans="1:19" ht="15.75" customHeight="1">
      <c r="A27" s="258" t="s">
        <v>1450</v>
      </c>
      <c r="B27" s="39" t="s">
        <v>317</v>
      </c>
      <c r="C27" s="259" t="s">
        <v>1451</v>
      </c>
      <c r="D27" s="260" t="s">
        <v>1418</v>
      </c>
      <c r="E27" s="260" t="s">
        <v>484</v>
      </c>
      <c r="F27" s="261">
        <f>VLOOKUP(E27,ADMINISTRATIVAS!$B$13:$L$76,11,FALSE)</f>
        <v>80</v>
      </c>
      <c r="G27" s="262" t="s">
        <v>85</v>
      </c>
      <c r="H27" s="262" t="s">
        <v>85</v>
      </c>
      <c r="I27" s="263">
        <v>40</v>
      </c>
      <c r="J27" s="263" t="str">
        <f t="shared" si="6"/>
        <v>MAYOR</v>
      </c>
      <c r="K27" s="265">
        <v>60</v>
      </c>
      <c r="L27" s="265" t="str">
        <f t="shared" si="7"/>
        <v>MAYOR</v>
      </c>
      <c r="M27" s="266">
        <v>80</v>
      </c>
      <c r="N27" s="266" t="str">
        <f t="shared" si="8"/>
        <v>CUMPLE</v>
      </c>
      <c r="O27" s="267">
        <v>100</v>
      </c>
      <c r="P27" s="268" t="str">
        <f t="shared" si="9"/>
        <v>MENOR</v>
      </c>
    </row>
    <row r="28" spans="1:19" ht="15.75" customHeight="1">
      <c r="A28" s="258" t="s">
        <v>1452</v>
      </c>
      <c r="B28" s="39" t="s">
        <v>317</v>
      </c>
      <c r="C28" s="259" t="s">
        <v>1453</v>
      </c>
      <c r="D28" s="260" t="s">
        <v>1418</v>
      </c>
      <c r="E28" s="260" t="s">
        <v>583</v>
      </c>
      <c r="F28" s="261">
        <f>VLOOKUP(E28,ADMINISTRATIVAS!$B$13:$L$76,11,FALSE)</f>
        <v>20</v>
      </c>
      <c r="G28" s="262" t="s">
        <v>85</v>
      </c>
      <c r="H28" s="262" t="s">
        <v>85</v>
      </c>
      <c r="I28" s="263">
        <v>40</v>
      </c>
      <c r="J28" s="263" t="str">
        <f t="shared" si="6"/>
        <v>MENOR</v>
      </c>
      <c r="K28" s="265">
        <v>60</v>
      </c>
      <c r="L28" s="265" t="str">
        <f t="shared" si="7"/>
        <v>MENOR</v>
      </c>
      <c r="M28" s="266">
        <v>80</v>
      </c>
      <c r="N28" s="266" t="str">
        <f t="shared" si="8"/>
        <v>MENOR</v>
      </c>
      <c r="O28" s="267">
        <v>100</v>
      </c>
      <c r="P28" s="268" t="str">
        <f t="shared" si="9"/>
        <v>MENOR</v>
      </c>
    </row>
    <row r="29" spans="1:19" ht="210" customHeight="1">
      <c r="A29" s="258" t="s">
        <v>1454</v>
      </c>
      <c r="B29" s="39" t="s">
        <v>317</v>
      </c>
      <c r="C29" s="259" t="s">
        <v>1455</v>
      </c>
      <c r="D29" s="260" t="s">
        <v>1418</v>
      </c>
      <c r="E29" s="260" t="s">
        <v>354</v>
      </c>
      <c r="F29" s="261">
        <f>VLOOKUP(E29,ADMINISTRATIVAS!$B$13:$L$76,11,FALSE)</f>
        <v>36</v>
      </c>
      <c r="G29" s="262" t="s">
        <v>85</v>
      </c>
      <c r="H29" s="262" t="s">
        <v>85</v>
      </c>
      <c r="I29" s="263">
        <v>40</v>
      </c>
      <c r="J29" s="263" t="str">
        <f t="shared" si="6"/>
        <v>MENOR</v>
      </c>
      <c r="K29" s="265">
        <v>60</v>
      </c>
      <c r="L29" s="265" t="str">
        <f t="shared" si="7"/>
        <v>MENOR</v>
      </c>
      <c r="M29" s="266">
        <v>80</v>
      </c>
      <c r="N29" s="266" t="str">
        <f t="shared" si="8"/>
        <v>MENOR</v>
      </c>
      <c r="O29" s="267">
        <v>100</v>
      </c>
      <c r="P29" s="268" t="str">
        <f t="shared" si="9"/>
        <v>MENOR</v>
      </c>
    </row>
    <row r="30" spans="1:19" ht="60" customHeight="1">
      <c r="A30" s="258" t="s">
        <v>1456</v>
      </c>
      <c r="B30" s="39" t="s">
        <v>317</v>
      </c>
      <c r="C30" s="259" t="s">
        <v>1457</v>
      </c>
      <c r="D30" s="260" t="s">
        <v>1418</v>
      </c>
      <c r="E30" s="260" t="s">
        <v>405</v>
      </c>
      <c r="F30" s="261">
        <f>VLOOKUP(E30,ADMINISTRATIVAS!$B$13:$L$76,11,FALSE)</f>
        <v>90</v>
      </c>
      <c r="G30" s="262" t="s">
        <v>85</v>
      </c>
      <c r="H30" s="262" t="s">
        <v>85</v>
      </c>
      <c r="I30" s="263">
        <v>40</v>
      </c>
      <c r="J30" s="263" t="str">
        <f t="shared" si="6"/>
        <v>MAYOR</v>
      </c>
      <c r="K30" s="265">
        <v>60</v>
      </c>
      <c r="L30" s="265" t="str">
        <f t="shared" si="7"/>
        <v>MAYOR</v>
      </c>
      <c r="M30" s="266">
        <v>80</v>
      </c>
      <c r="N30" s="266" t="str">
        <f t="shared" si="8"/>
        <v>MAYOR</v>
      </c>
      <c r="O30" s="267">
        <v>100</v>
      </c>
      <c r="P30" s="268" t="str">
        <f t="shared" si="9"/>
        <v>MENOR</v>
      </c>
    </row>
    <row r="31" spans="1:19" ht="60" customHeight="1">
      <c r="A31" s="258" t="s">
        <v>1458</v>
      </c>
      <c r="B31" s="39" t="s">
        <v>317</v>
      </c>
      <c r="C31" s="259" t="s">
        <v>1459</v>
      </c>
      <c r="D31" s="272" t="s">
        <v>1441</v>
      </c>
      <c r="E31" s="237" t="s">
        <v>1014</v>
      </c>
      <c r="F31" s="261">
        <f>VLOOKUP(E31,TECNICAS!$A$13:$K$117,11)</f>
        <v>80</v>
      </c>
      <c r="G31" s="262" t="s">
        <v>85</v>
      </c>
      <c r="H31" s="262" t="s">
        <v>85</v>
      </c>
      <c r="I31" s="263">
        <v>40</v>
      </c>
      <c r="J31" s="263" t="str">
        <f t="shared" si="6"/>
        <v>MAYOR</v>
      </c>
      <c r="K31" s="265">
        <v>60</v>
      </c>
      <c r="L31" s="265" t="str">
        <f t="shared" si="7"/>
        <v>MAYOR</v>
      </c>
      <c r="M31" s="266">
        <v>80</v>
      </c>
      <c r="N31" s="266" t="str">
        <f t="shared" si="8"/>
        <v>CUMPLE</v>
      </c>
      <c r="O31" s="267">
        <v>100</v>
      </c>
      <c r="P31" s="268" t="str">
        <f t="shared" si="9"/>
        <v>MENOR</v>
      </c>
    </row>
    <row r="32" spans="1:19" ht="15.75" customHeight="1">
      <c r="A32" s="258" t="s">
        <v>1460</v>
      </c>
      <c r="B32" s="39" t="s">
        <v>317</v>
      </c>
      <c r="C32" s="259" t="s">
        <v>1461</v>
      </c>
      <c r="D32" s="272" t="s">
        <v>1441</v>
      </c>
      <c r="E32" s="237" t="s">
        <v>1027</v>
      </c>
      <c r="F32" s="261">
        <f>VLOOKUP(E32,TECNICAS!$A$13:$K$117,11)</f>
        <v>60</v>
      </c>
      <c r="G32" s="262" t="s">
        <v>85</v>
      </c>
      <c r="H32" s="262" t="s">
        <v>85</v>
      </c>
      <c r="I32" s="263">
        <v>40</v>
      </c>
      <c r="J32" s="263" t="str">
        <f t="shared" si="6"/>
        <v>MAYOR</v>
      </c>
      <c r="K32" s="265">
        <v>60</v>
      </c>
      <c r="L32" s="265" t="str">
        <f t="shared" si="7"/>
        <v>CUMPLE</v>
      </c>
      <c r="M32" s="266">
        <v>80</v>
      </c>
      <c r="N32" s="266" t="str">
        <f t="shared" si="8"/>
        <v>MENOR</v>
      </c>
      <c r="O32" s="267">
        <v>100</v>
      </c>
      <c r="P32" s="268" t="str">
        <f t="shared" si="9"/>
        <v>MENOR</v>
      </c>
    </row>
    <row r="33" spans="1:16" ht="60" customHeight="1">
      <c r="A33" s="258" t="s">
        <v>1462</v>
      </c>
      <c r="B33" s="39" t="s">
        <v>317</v>
      </c>
      <c r="C33" s="259" t="s">
        <v>1463</v>
      </c>
      <c r="D33" s="272" t="s">
        <v>1441</v>
      </c>
      <c r="E33" s="237" t="s">
        <v>1080</v>
      </c>
      <c r="F33" s="261">
        <f>VLOOKUP(E33,TECNICAS!$A$13:$K$117,11)</f>
        <v>60</v>
      </c>
      <c r="G33" s="262" t="s">
        <v>85</v>
      </c>
      <c r="H33" s="262" t="s">
        <v>85</v>
      </c>
      <c r="I33" s="263">
        <v>40</v>
      </c>
      <c r="J33" s="263" t="str">
        <f t="shared" si="6"/>
        <v>MAYOR</v>
      </c>
      <c r="K33" s="265">
        <v>60</v>
      </c>
      <c r="L33" s="265" t="str">
        <f t="shared" si="7"/>
        <v>CUMPLE</v>
      </c>
      <c r="M33" s="266">
        <v>80</v>
      </c>
      <c r="N33" s="266" t="str">
        <f t="shared" si="8"/>
        <v>MENOR</v>
      </c>
      <c r="O33" s="267">
        <v>100</v>
      </c>
      <c r="P33" s="268" t="str">
        <f t="shared" si="9"/>
        <v>MENOR</v>
      </c>
    </row>
    <row r="34" spans="1:16" ht="15.75" customHeight="1">
      <c r="A34" s="280" t="s">
        <v>1464</v>
      </c>
      <c r="B34" s="281"/>
      <c r="C34" s="282"/>
      <c r="D34" s="283"/>
      <c r="E34" s="286"/>
      <c r="F34" s="287">
        <f t="shared" ref="F34:G34" si="10">SUM(F23:F33)</f>
        <v>666</v>
      </c>
      <c r="G34" s="281">
        <f t="shared" si="10"/>
        <v>0</v>
      </c>
      <c r="H34" s="286"/>
      <c r="I34" s="281">
        <f>SUM(I23:I33)</f>
        <v>460</v>
      </c>
      <c r="J34" s="281" t="str">
        <f>IFERROR(VLOOKUP("MENOR",J23:J33,1,FALSE),"CUMPLE")</f>
        <v>MENOR</v>
      </c>
      <c r="K34" s="281">
        <f>SUM(K23:K33)</f>
        <v>660</v>
      </c>
      <c r="L34" s="281" t="str">
        <f>IFERROR(VLOOKUP("MENOR",L23:L33,1,FALSE),"CUMPLE")</f>
        <v>MENOR</v>
      </c>
      <c r="M34" s="281">
        <f>SUM(M23:M33)</f>
        <v>880</v>
      </c>
      <c r="N34" s="281" t="str">
        <f>IFERROR(VLOOKUP("MENOR",N23:N33,1,FALSE),"CUMPLE")</f>
        <v>MENOR</v>
      </c>
      <c r="O34" s="281">
        <f>SUM(O23:O33)</f>
        <v>1100</v>
      </c>
      <c r="P34" s="281" t="str">
        <f>IFERROR(VLOOKUP("MENOR",P23:P33,1,FALSE),"CUMPLE")</f>
        <v>MENOR</v>
      </c>
    </row>
    <row r="35" spans="1:16" ht="105" customHeight="1">
      <c r="A35" s="258" t="s">
        <v>1465</v>
      </c>
      <c r="B35" s="39" t="s">
        <v>317</v>
      </c>
      <c r="C35" s="259" t="s">
        <v>1466</v>
      </c>
      <c r="D35" s="260" t="s">
        <v>1418</v>
      </c>
      <c r="E35" s="260" t="s">
        <v>427</v>
      </c>
      <c r="F35" s="261">
        <f>VLOOKUP(E35,ADMINISTRATIVAS!$B$13:$L$76,11,FALSE)</f>
        <v>80</v>
      </c>
      <c r="G35" s="262" t="s">
        <v>85</v>
      </c>
      <c r="H35" s="262" t="s">
        <v>85</v>
      </c>
      <c r="I35" s="263" t="s">
        <v>85</v>
      </c>
      <c r="J35" s="263" t="s">
        <v>85</v>
      </c>
      <c r="K35" s="265">
        <v>60</v>
      </c>
      <c r="L35" s="265" t="str">
        <f t="shared" ref="L35:L55" si="11">IF($F35=K35,"CUMPLE",IF($F35&lt;K35,"MENOR","MAYOR"))</f>
        <v>MAYOR</v>
      </c>
      <c r="M35" s="288">
        <v>80</v>
      </c>
      <c r="N35" s="266" t="str">
        <f t="shared" ref="N35:N55" si="12">IF($F35=M35,"CUMPLE",IF($F35&lt;M35,"MENOR","MAYOR"))</f>
        <v>CUMPLE</v>
      </c>
      <c r="O35" s="267">
        <v>100</v>
      </c>
      <c r="P35" s="268" t="str">
        <f t="shared" ref="P35:P55" si="13">IF($F35=O35,"CUMPLE",IF($F35&lt;O35,"MENOR","MAYOR"))</f>
        <v>MENOR</v>
      </c>
    </row>
    <row r="36" spans="1:16" ht="105" customHeight="1">
      <c r="A36" s="258" t="s">
        <v>1467</v>
      </c>
      <c r="B36" s="39" t="s">
        <v>317</v>
      </c>
      <c r="C36" s="259" t="s">
        <v>1468</v>
      </c>
      <c r="D36" s="260" t="s">
        <v>1418</v>
      </c>
      <c r="E36" s="260" t="s">
        <v>443</v>
      </c>
      <c r="F36" s="261">
        <f>VLOOKUP(E36,ADMINISTRATIVAS!$B$13:$L$76,11,FALSE)</f>
        <v>67</v>
      </c>
      <c r="G36" s="262" t="s">
        <v>85</v>
      </c>
      <c r="H36" s="262" t="s">
        <v>85</v>
      </c>
      <c r="I36" s="263" t="s">
        <v>85</v>
      </c>
      <c r="J36" s="263" t="s">
        <v>85</v>
      </c>
      <c r="K36" s="265">
        <v>60</v>
      </c>
      <c r="L36" s="265" t="str">
        <f t="shared" si="11"/>
        <v>MAYOR</v>
      </c>
      <c r="M36" s="288">
        <v>80</v>
      </c>
      <c r="N36" s="266" t="str">
        <f t="shared" si="12"/>
        <v>MENOR</v>
      </c>
      <c r="O36" s="267">
        <v>100</v>
      </c>
      <c r="P36" s="268" t="str">
        <f t="shared" si="13"/>
        <v>MENOR</v>
      </c>
    </row>
    <row r="37" spans="1:16" ht="120" customHeight="1">
      <c r="A37" s="258" t="s">
        <v>1469</v>
      </c>
      <c r="B37" s="39" t="s">
        <v>317</v>
      </c>
      <c r="C37" s="259" t="s">
        <v>1470</v>
      </c>
      <c r="D37" s="260" t="s">
        <v>1418</v>
      </c>
      <c r="E37" s="260" t="s">
        <v>474</v>
      </c>
      <c r="F37" s="261">
        <f>VLOOKUP(E37,ADMINISTRATIVAS!$B$13:$L$76,11,FALSE)</f>
        <v>100</v>
      </c>
      <c r="G37" s="262" t="s">
        <v>85</v>
      </c>
      <c r="H37" s="262" t="s">
        <v>85</v>
      </c>
      <c r="I37" s="263" t="s">
        <v>85</v>
      </c>
      <c r="J37" s="263" t="s">
        <v>85</v>
      </c>
      <c r="K37" s="265">
        <v>60</v>
      </c>
      <c r="L37" s="265" t="str">
        <f t="shared" si="11"/>
        <v>MAYOR</v>
      </c>
      <c r="M37" s="288">
        <v>80</v>
      </c>
      <c r="N37" s="266" t="str">
        <f t="shared" si="12"/>
        <v>MAYOR</v>
      </c>
      <c r="O37" s="267">
        <v>100</v>
      </c>
      <c r="P37" s="268" t="str">
        <f t="shared" si="13"/>
        <v>CUMPLE</v>
      </c>
    </row>
    <row r="38" spans="1:16" ht="75" customHeight="1">
      <c r="A38" s="258" t="s">
        <v>1471</v>
      </c>
      <c r="B38" s="39" t="s">
        <v>317</v>
      </c>
      <c r="C38" s="259" t="s">
        <v>1472</v>
      </c>
      <c r="D38" s="272" t="s">
        <v>1441</v>
      </c>
      <c r="E38" s="237" t="s">
        <v>701</v>
      </c>
      <c r="F38" s="261">
        <f>VLOOKUP(E38,TECNICAS!$A$13:$K$117,11)</f>
        <v>70</v>
      </c>
      <c r="G38" s="262" t="s">
        <v>85</v>
      </c>
      <c r="H38" s="262" t="s">
        <v>85</v>
      </c>
      <c r="I38" s="263" t="s">
        <v>85</v>
      </c>
      <c r="J38" s="263" t="s">
        <v>85</v>
      </c>
      <c r="K38" s="265">
        <v>60</v>
      </c>
      <c r="L38" s="265" t="str">
        <f t="shared" si="11"/>
        <v>MAYOR</v>
      </c>
      <c r="M38" s="288">
        <v>80</v>
      </c>
      <c r="N38" s="266" t="str">
        <f t="shared" si="12"/>
        <v>MENOR</v>
      </c>
      <c r="O38" s="267">
        <v>100</v>
      </c>
      <c r="P38" s="268" t="str">
        <f t="shared" si="13"/>
        <v>MENOR</v>
      </c>
    </row>
    <row r="39" spans="1:16" ht="90" customHeight="1">
      <c r="A39" s="258" t="s">
        <v>1473</v>
      </c>
      <c r="B39" s="39" t="s">
        <v>317</v>
      </c>
      <c r="C39" s="259" t="s">
        <v>1474</v>
      </c>
      <c r="D39" s="272" t="s">
        <v>1441</v>
      </c>
      <c r="E39" s="237" t="s">
        <v>764</v>
      </c>
      <c r="F39" s="261">
        <f>VLOOKUP(E39,TECNICAS!$A$13:$K$117,11)</f>
        <v>20</v>
      </c>
      <c r="G39" s="262" t="s">
        <v>85</v>
      </c>
      <c r="H39" s="262" t="s">
        <v>85</v>
      </c>
      <c r="I39" s="263" t="s">
        <v>85</v>
      </c>
      <c r="J39" s="263" t="s">
        <v>85</v>
      </c>
      <c r="K39" s="265">
        <v>60</v>
      </c>
      <c r="L39" s="265" t="str">
        <f t="shared" si="11"/>
        <v>MENOR</v>
      </c>
      <c r="M39" s="288">
        <v>80</v>
      </c>
      <c r="N39" s="266" t="str">
        <f t="shared" si="12"/>
        <v>MENOR</v>
      </c>
      <c r="O39" s="267">
        <v>100</v>
      </c>
      <c r="P39" s="268" t="str">
        <f t="shared" si="13"/>
        <v>MENOR</v>
      </c>
    </row>
    <row r="40" spans="1:16" ht="75" customHeight="1">
      <c r="A40" s="258" t="s">
        <v>1475</v>
      </c>
      <c r="B40" s="39" t="s">
        <v>317</v>
      </c>
      <c r="C40" s="259" t="s">
        <v>1476</v>
      </c>
      <c r="D40" s="272" t="s">
        <v>1441</v>
      </c>
      <c r="E40" s="237" t="s">
        <v>776</v>
      </c>
      <c r="F40" s="261">
        <f>VLOOKUP(E40,TECNICAS!$A$13:$K$117,11)</f>
        <v>60</v>
      </c>
      <c r="G40" s="262" t="s">
        <v>85</v>
      </c>
      <c r="H40" s="262" t="s">
        <v>85</v>
      </c>
      <c r="I40" s="263" t="s">
        <v>85</v>
      </c>
      <c r="J40" s="263" t="s">
        <v>85</v>
      </c>
      <c r="K40" s="265">
        <v>60</v>
      </c>
      <c r="L40" s="265" t="str">
        <f t="shared" si="11"/>
        <v>CUMPLE</v>
      </c>
      <c r="M40" s="288">
        <v>80</v>
      </c>
      <c r="N40" s="266" t="str">
        <f t="shared" si="12"/>
        <v>MENOR</v>
      </c>
      <c r="O40" s="267">
        <v>100</v>
      </c>
      <c r="P40" s="268" t="str">
        <f t="shared" si="13"/>
        <v>MENOR</v>
      </c>
    </row>
    <row r="41" spans="1:16" ht="75" customHeight="1">
      <c r="A41" s="258" t="s">
        <v>1477</v>
      </c>
      <c r="B41" s="39" t="s">
        <v>317</v>
      </c>
      <c r="C41" s="259" t="s">
        <v>1478</v>
      </c>
      <c r="D41" s="272" t="s">
        <v>1441</v>
      </c>
      <c r="E41" s="237" t="s">
        <v>901</v>
      </c>
      <c r="F41" s="261">
        <f>VLOOKUP(E41,TECNICAS!$A$13:$K$117,11)</f>
        <v>60</v>
      </c>
      <c r="G41" s="262" t="s">
        <v>85</v>
      </c>
      <c r="H41" s="262" t="s">
        <v>85</v>
      </c>
      <c r="I41" s="263" t="s">
        <v>85</v>
      </c>
      <c r="J41" s="263" t="s">
        <v>85</v>
      </c>
      <c r="K41" s="265">
        <v>60</v>
      </c>
      <c r="L41" s="265" t="str">
        <f t="shared" si="11"/>
        <v>CUMPLE</v>
      </c>
      <c r="M41" s="288">
        <v>80</v>
      </c>
      <c r="N41" s="266" t="str">
        <f t="shared" si="12"/>
        <v>MENOR</v>
      </c>
      <c r="O41" s="267">
        <v>100</v>
      </c>
      <c r="P41" s="268" t="str">
        <f t="shared" si="13"/>
        <v>MENOR</v>
      </c>
    </row>
    <row r="42" spans="1:16" ht="75" customHeight="1">
      <c r="A42" s="258" t="s">
        <v>1479</v>
      </c>
      <c r="B42" s="39" t="s">
        <v>317</v>
      </c>
      <c r="C42" s="259" t="s">
        <v>1480</v>
      </c>
      <c r="D42" s="272" t="s">
        <v>1441</v>
      </c>
      <c r="E42" s="237" t="s">
        <v>981</v>
      </c>
      <c r="F42" s="261">
        <f>VLOOKUP(E42,TECNICAS!$A$13:$K$117,11)</f>
        <v>67</v>
      </c>
      <c r="G42" s="262" t="s">
        <v>85</v>
      </c>
      <c r="H42" s="262" t="s">
        <v>85</v>
      </c>
      <c r="I42" s="263" t="s">
        <v>85</v>
      </c>
      <c r="J42" s="263" t="s">
        <v>85</v>
      </c>
      <c r="K42" s="265">
        <v>60</v>
      </c>
      <c r="L42" s="265" t="str">
        <f t="shared" si="11"/>
        <v>MAYOR</v>
      </c>
      <c r="M42" s="288">
        <v>80</v>
      </c>
      <c r="N42" s="266" t="str">
        <f t="shared" si="12"/>
        <v>MENOR</v>
      </c>
      <c r="O42" s="267">
        <v>100</v>
      </c>
      <c r="P42" s="268" t="str">
        <f t="shared" si="13"/>
        <v>MENOR</v>
      </c>
    </row>
    <row r="43" spans="1:16" ht="105" customHeight="1">
      <c r="A43" s="258" t="s">
        <v>1481</v>
      </c>
      <c r="B43" s="39" t="s">
        <v>317</v>
      </c>
      <c r="C43" s="259" t="s">
        <v>1482</v>
      </c>
      <c r="D43" s="272" t="s">
        <v>1441</v>
      </c>
      <c r="E43" s="237" t="s">
        <v>1069</v>
      </c>
      <c r="F43" s="261">
        <f>VLOOKUP(E43,TECNICAS!$A$13:$K$117,11)</f>
        <v>80</v>
      </c>
      <c r="G43" s="262" t="s">
        <v>85</v>
      </c>
      <c r="H43" s="262" t="s">
        <v>85</v>
      </c>
      <c r="I43" s="263" t="s">
        <v>85</v>
      </c>
      <c r="J43" s="263" t="s">
        <v>85</v>
      </c>
      <c r="K43" s="265">
        <v>60</v>
      </c>
      <c r="L43" s="265" t="str">
        <f t="shared" si="11"/>
        <v>MAYOR</v>
      </c>
      <c r="M43" s="288">
        <v>80</v>
      </c>
      <c r="N43" s="266" t="str">
        <f t="shared" si="12"/>
        <v>CUMPLE</v>
      </c>
      <c r="O43" s="267">
        <v>100</v>
      </c>
      <c r="P43" s="268" t="str">
        <f t="shared" si="13"/>
        <v>MENOR</v>
      </c>
    </row>
    <row r="44" spans="1:16" ht="75" customHeight="1">
      <c r="A44" s="258" t="s">
        <v>1483</v>
      </c>
      <c r="B44" s="39" t="s">
        <v>317</v>
      </c>
      <c r="C44" s="259" t="s">
        <v>1484</v>
      </c>
      <c r="D44" s="272" t="s">
        <v>1441</v>
      </c>
      <c r="E44" s="237" t="s">
        <v>1108</v>
      </c>
      <c r="F44" s="261">
        <f>VLOOKUP(E44,TECNICAS!$A$13:$K$117,11)</f>
        <v>53</v>
      </c>
      <c r="G44" s="262" t="s">
        <v>85</v>
      </c>
      <c r="H44" s="262" t="s">
        <v>85</v>
      </c>
      <c r="I44" s="263" t="s">
        <v>85</v>
      </c>
      <c r="J44" s="263" t="s">
        <v>85</v>
      </c>
      <c r="K44" s="265">
        <v>60</v>
      </c>
      <c r="L44" s="265" t="str">
        <f t="shared" si="11"/>
        <v>MENOR</v>
      </c>
      <c r="M44" s="288">
        <v>80</v>
      </c>
      <c r="N44" s="266" t="str">
        <f t="shared" si="12"/>
        <v>MENOR</v>
      </c>
      <c r="O44" s="267">
        <v>100</v>
      </c>
      <c r="P44" s="268" t="str">
        <f t="shared" si="13"/>
        <v>MENOR</v>
      </c>
    </row>
    <row r="45" spans="1:16" ht="90" customHeight="1">
      <c r="A45" s="258" t="s">
        <v>1485</v>
      </c>
      <c r="B45" s="39" t="s">
        <v>317</v>
      </c>
      <c r="C45" s="259" t="s">
        <v>1486</v>
      </c>
      <c r="D45" s="272" t="s">
        <v>1441</v>
      </c>
      <c r="E45" s="237" t="s">
        <v>1136</v>
      </c>
      <c r="F45" s="261">
        <f>VLOOKUP(E45,TECNICAS!$A$13:$K$117,11)</f>
        <v>40</v>
      </c>
      <c r="G45" s="262" t="s">
        <v>85</v>
      </c>
      <c r="H45" s="262" t="s">
        <v>85</v>
      </c>
      <c r="I45" s="263" t="s">
        <v>85</v>
      </c>
      <c r="J45" s="263" t="s">
        <v>85</v>
      </c>
      <c r="K45" s="265">
        <v>60</v>
      </c>
      <c r="L45" s="265" t="str">
        <f t="shared" si="11"/>
        <v>MENOR</v>
      </c>
      <c r="M45" s="288">
        <v>80</v>
      </c>
      <c r="N45" s="266" t="str">
        <f t="shared" si="12"/>
        <v>MENOR</v>
      </c>
      <c r="O45" s="267">
        <v>100</v>
      </c>
      <c r="P45" s="268" t="str">
        <f t="shared" si="13"/>
        <v>MENOR</v>
      </c>
    </row>
    <row r="46" spans="1:16" ht="225" customHeight="1">
      <c r="A46" s="258" t="s">
        <v>1487</v>
      </c>
      <c r="B46" s="39" t="s">
        <v>317</v>
      </c>
      <c r="C46" s="259" t="s">
        <v>1488</v>
      </c>
      <c r="D46" s="272" t="s">
        <v>1441</v>
      </c>
      <c r="E46" s="237" t="s">
        <v>1174</v>
      </c>
      <c r="F46" s="261">
        <f>VLOOKUP(E46,TECNICAS!$A$13:$K$117,11)</f>
        <v>60</v>
      </c>
      <c r="G46" s="262" t="s">
        <v>85</v>
      </c>
      <c r="H46" s="262" t="s">
        <v>85</v>
      </c>
      <c r="I46" s="263" t="s">
        <v>85</v>
      </c>
      <c r="J46" s="263" t="s">
        <v>85</v>
      </c>
      <c r="K46" s="265">
        <v>60</v>
      </c>
      <c r="L46" s="265" t="str">
        <f t="shared" si="11"/>
        <v>CUMPLE</v>
      </c>
      <c r="M46" s="288">
        <v>80</v>
      </c>
      <c r="N46" s="266" t="str">
        <f t="shared" si="12"/>
        <v>MENOR</v>
      </c>
      <c r="O46" s="267">
        <v>100</v>
      </c>
      <c r="P46" s="268" t="str">
        <f t="shared" si="13"/>
        <v>MENOR</v>
      </c>
    </row>
    <row r="47" spans="1:16" ht="210" customHeight="1">
      <c r="A47" s="258" t="s">
        <v>1489</v>
      </c>
      <c r="B47" s="39" t="s">
        <v>317</v>
      </c>
      <c r="C47" s="259" t="s">
        <v>1490</v>
      </c>
      <c r="D47" s="272" t="s">
        <v>1441</v>
      </c>
      <c r="E47" s="237" t="s">
        <v>1201</v>
      </c>
      <c r="F47" s="261">
        <f>VLOOKUP(E47,TECNICAS!$A$13:$K$117,11)</f>
        <v>68</v>
      </c>
      <c r="G47" s="262" t="s">
        <v>85</v>
      </c>
      <c r="H47" s="262" t="s">
        <v>85</v>
      </c>
      <c r="I47" s="263" t="s">
        <v>85</v>
      </c>
      <c r="J47" s="263" t="s">
        <v>85</v>
      </c>
      <c r="K47" s="265">
        <v>60</v>
      </c>
      <c r="L47" s="265" t="str">
        <f t="shared" si="11"/>
        <v>MAYOR</v>
      </c>
      <c r="M47" s="288">
        <v>80</v>
      </c>
      <c r="N47" s="266" t="str">
        <f t="shared" si="12"/>
        <v>MENOR</v>
      </c>
      <c r="O47" s="267">
        <v>100</v>
      </c>
      <c r="P47" s="268" t="str">
        <f t="shared" si="13"/>
        <v>MENOR</v>
      </c>
    </row>
    <row r="48" spans="1:16" ht="135" customHeight="1">
      <c r="A48" s="258" t="s">
        <v>1491</v>
      </c>
      <c r="B48" s="39" t="s">
        <v>317</v>
      </c>
      <c r="C48" s="259" t="s">
        <v>1492</v>
      </c>
      <c r="D48" s="272" t="s">
        <v>1441</v>
      </c>
      <c r="E48" s="237" t="s">
        <v>1262</v>
      </c>
      <c r="F48" s="261" t="str">
        <f>VLOOKUP(E48,TECNICAS!$A$13:$K$117,11)</f>
        <v>n/a</v>
      </c>
      <c r="G48" s="262" t="s">
        <v>85</v>
      </c>
      <c r="H48" s="262" t="s">
        <v>85</v>
      </c>
      <c r="I48" s="263" t="s">
        <v>85</v>
      </c>
      <c r="J48" s="263" t="s">
        <v>85</v>
      </c>
      <c r="K48" s="265">
        <v>60</v>
      </c>
      <c r="L48" s="265" t="str">
        <f t="shared" si="11"/>
        <v>MAYOR</v>
      </c>
      <c r="M48" s="288">
        <v>80</v>
      </c>
      <c r="N48" s="266" t="str">
        <f t="shared" si="12"/>
        <v>MAYOR</v>
      </c>
      <c r="O48" s="267">
        <v>100</v>
      </c>
      <c r="P48" s="268" t="str">
        <f t="shared" si="13"/>
        <v>MAYOR</v>
      </c>
    </row>
    <row r="49" spans="1:16" ht="210" customHeight="1">
      <c r="A49" s="258" t="s">
        <v>1493</v>
      </c>
      <c r="B49" s="39" t="s">
        <v>317</v>
      </c>
      <c r="C49" s="259" t="s">
        <v>1494</v>
      </c>
      <c r="D49" s="272" t="s">
        <v>1441</v>
      </c>
      <c r="E49" s="237" t="s">
        <v>1283</v>
      </c>
      <c r="F49" s="261">
        <f>VLOOKUP(E49,TECNICAS!$A$13:$K$117,11)</f>
        <v>60</v>
      </c>
      <c r="G49" s="262" t="s">
        <v>85</v>
      </c>
      <c r="H49" s="262" t="s">
        <v>85</v>
      </c>
      <c r="I49" s="263" t="s">
        <v>85</v>
      </c>
      <c r="J49" s="263" t="s">
        <v>85</v>
      </c>
      <c r="K49" s="265">
        <v>60</v>
      </c>
      <c r="L49" s="265" t="str">
        <f t="shared" si="11"/>
        <v>CUMPLE</v>
      </c>
      <c r="M49" s="288">
        <v>80</v>
      </c>
      <c r="N49" s="266" t="str">
        <f t="shared" si="12"/>
        <v>MENOR</v>
      </c>
      <c r="O49" s="267">
        <v>100</v>
      </c>
      <c r="P49" s="268" t="str">
        <f t="shared" si="13"/>
        <v>MENOR</v>
      </c>
    </row>
    <row r="50" spans="1:16" ht="180" customHeight="1">
      <c r="A50" s="258" t="s">
        <v>1495</v>
      </c>
      <c r="B50" s="39" t="s">
        <v>317</v>
      </c>
      <c r="C50" s="259" t="s">
        <v>1496</v>
      </c>
      <c r="D50" s="272" t="s">
        <v>1441</v>
      </c>
      <c r="E50" s="237" t="s">
        <v>1290</v>
      </c>
      <c r="F50" s="261">
        <f>VLOOKUP(E50,TECNICAS!$A$13:$K$117,11)</f>
        <v>100</v>
      </c>
      <c r="G50" s="262" t="s">
        <v>85</v>
      </c>
      <c r="H50" s="262" t="s">
        <v>85</v>
      </c>
      <c r="I50" s="263" t="s">
        <v>85</v>
      </c>
      <c r="J50" s="263" t="s">
        <v>85</v>
      </c>
      <c r="K50" s="265">
        <v>60</v>
      </c>
      <c r="L50" s="265" t="str">
        <f t="shared" si="11"/>
        <v>MAYOR</v>
      </c>
      <c r="M50" s="288">
        <v>80</v>
      </c>
      <c r="N50" s="266" t="str">
        <f t="shared" si="12"/>
        <v>MAYOR</v>
      </c>
      <c r="O50" s="267">
        <v>100</v>
      </c>
      <c r="P50" s="268" t="str">
        <f t="shared" si="13"/>
        <v>CUMPLE</v>
      </c>
    </row>
    <row r="51" spans="1:16" ht="150" customHeight="1">
      <c r="A51" s="258" t="s">
        <v>1497</v>
      </c>
      <c r="B51" s="39" t="s">
        <v>317</v>
      </c>
      <c r="C51" s="259" t="s">
        <v>1498</v>
      </c>
      <c r="D51" s="272" t="s">
        <v>1441</v>
      </c>
      <c r="E51" s="237" t="s">
        <v>1321</v>
      </c>
      <c r="F51" s="261">
        <f>VLOOKUP(E51,TECNICAS!$A$13:$K$117,11)</f>
        <v>40</v>
      </c>
      <c r="G51" s="262" t="s">
        <v>85</v>
      </c>
      <c r="H51" s="262" t="s">
        <v>85</v>
      </c>
      <c r="I51" s="263" t="s">
        <v>85</v>
      </c>
      <c r="J51" s="263" t="s">
        <v>85</v>
      </c>
      <c r="K51" s="265">
        <v>60</v>
      </c>
      <c r="L51" s="265" t="str">
        <f t="shared" si="11"/>
        <v>MENOR</v>
      </c>
      <c r="M51" s="288">
        <v>80</v>
      </c>
      <c r="N51" s="266" t="str">
        <f t="shared" si="12"/>
        <v>MENOR</v>
      </c>
      <c r="O51" s="267">
        <v>100</v>
      </c>
      <c r="P51" s="268" t="str">
        <f t="shared" si="13"/>
        <v>MENOR</v>
      </c>
    </row>
    <row r="52" spans="1:16" ht="120" customHeight="1">
      <c r="A52" s="258" t="s">
        <v>1499</v>
      </c>
      <c r="B52" s="39" t="s">
        <v>317</v>
      </c>
      <c r="C52" s="259" t="s">
        <v>1500</v>
      </c>
      <c r="D52" s="272" t="s">
        <v>1418</v>
      </c>
      <c r="E52" s="260" t="s">
        <v>590</v>
      </c>
      <c r="F52" s="261">
        <f>VLOOKUP(E52,ADMINISTRATIVAS!$B$13:$L$76,11,FALSE)</f>
        <v>20</v>
      </c>
      <c r="G52" s="262" t="s">
        <v>85</v>
      </c>
      <c r="H52" s="262" t="s">
        <v>85</v>
      </c>
      <c r="I52" s="263" t="s">
        <v>85</v>
      </c>
      <c r="J52" s="263" t="s">
        <v>85</v>
      </c>
      <c r="K52" s="265">
        <v>60</v>
      </c>
      <c r="L52" s="265" t="str">
        <f t="shared" si="11"/>
        <v>MENOR</v>
      </c>
      <c r="M52" s="288">
        <v>80</v>
      </c>
      <c r="N52" s="266" t="str">
        <f t="shared" si="12"/>
        <v>MENOR</v>
      </c>
      <c r="O52" s="267">
        <v>100</v>
      </c>
      <c r="P52" s="268" t="str">
        <f t="shared" si="13"/>
        <v>MENOR</v>
      </c>
    </row>
    <row r="53" spans="1:16" ht="120" customHeight="1">
      <c r="A53" s="258" t="s">
        <v>1501</v>
      </c>
      <c r="B53" s="63" t="s">
        <v>231</v>
      </c>
      <c r="C53" s="259" t="s">
        <v>1502</v>
      </c>
      <c r="D53" s="272" t="s">
        <v>1418</v>
      </c>
      <c r="E53" s="260" t="s">
        <v>683</v>
      </c>
      <c r="F53" s="261">
        <f>VLOOKUP(E53,ADMINISTRATIVAS!$B$13:$L$76,11,FALSE)</f>
        <v>60</v>
      </c>
      <c r="G53" s="262" t="s">
        <v>85</v>
      </c>
      <c r="H53" s="262" t="s">
        <v>85</v>
      </c>
      <c r="I53" s="263" t="s">
        <v>85</v>
      </c>
      <c r="J53" s="263" t="s">
        <v>85</v>
      </c>
      <c r="K53" s="265">
        <v>60</v>
      </c>
      <c r="L53" s="265" t="str">
        <f t="shared" si="11"/>
        <v>CUMPLE</v>
      </c>
      <c r="M53" s="288">
        <v>80</v>
      </c>
      <c r="N53" s="266" t="str">
        <f t="shared" si="12"/>
        <v>MENOR</v>
      </c>
      <c r="O53" s="267">
        <v>100</v>
      </c>
      <c r="P53" s="268" t="str">
        <f t="shared" si="13"/>
        <v>MENOR</v>
      </c>
    </row>
    <row r="54" spans="1:16" ht="105" customHeight="1">
      <c r="A54" s="258" t="s">
        <v>1503</v>
      </c>
      <c r="B54" s="63" t="s">
        <v>231</v>
      </c>
      <c r="C54" s="259" t="s">
        <v>1504</v>
      </c>
      <c r="D54" s="272" t="s">
        <v>1418</v>
      </c>
      <c r="E54" s="260" t="s">
        <v>690</v>
      </c>
      <c r="F54" s="261">
        <f>VLOOKUP(E54,ADMINISTRATIVAS!$B$13:$L$76,11,FALSE)</f>
        <v>80</v>
      </c>
      <c r="G54" s="262" t="s">
        <v>85</v>
      </c>
      <c r="H54" s="262" t="s">
        <v>85</v>
      </c>
      <c r="I54" s="263" t="s">
        <v>85</v>
      </c>
      <c r="J54" s="263" t="s">
        <v>85</v>
      </c>
      <c r="K54" s="265">
        <v>60</v>
      </c>
      <c r="L54" s="265" t="str">
        <f t="shared" si="11"/>
        <v>MAYOR</v>
      </c>
      <c r="M54" s="288">
        <v>80</v>
      </c>
      <c r="N54" s="266" t="str">
        <f t="shared" si="12"/>
        <v>CUMPLE</v>
      </c>
      <c r="O54" s="267">
        <v>100</v>
      </c>
      <c r="P54" s="268" t="str">
        <f t="shared" si="13"/>
        <v>MENOR</v>
      </c>
    </row>
    <row r="55" spans="1:16" ht="195" customHeight="1">
      <c r="A55" s="258" t="s">
        <v>1505</v>
      </c>
      <c r="B55" s="39" t="s">
        <v>317</v>
      </c>
      <c r="C55" s="259" t="s">
        <v>1506</v>
      </c>
      <c r="D55" s="260" t="s">
        <v>1428</v>
      </c>
      <c r="E55" s="260" t="s">
        <v>1356</v>
      </c>
      <c r="F55" s="261">
        <f>VLOOKUP(E55,PHVA!$B$16:$K$37,10,FALSE)</f>
        <v>40</v>
      </c>
      <c r="G55" s="262" t="s">
        <v>85</v>
      </c>
      <c r="H55" s="262" t="s">
        <v>85</v>
      </c>
      <c r="I55" s="263" t="s">
        <v>85</v>
      </c>
      <c r="J55" s="263" t="s">
        <v>85</v>
      </c>
      <c r="K55" s="265">
        <v>60</v>
      </c>
      <c r="L55" s="265" t="str">
        <f t="shared" si="11"/>
        <v>MENOR</v>
      </c>
      <c r="M55" s="288">
        <v>80</v>
      </c>
      <c r="N55" s="266" t="str">
        <f t="shared" si="12"/>
        <v>MENOR</v>
      </c>
      <c r="O55" s="267">
        <v>100</v>
      </c>
      <c r="P55" s="268" t="str">
        <f t="shared" si="13"/>
        <v>MENOR</v>
      </c>
    </row>
    <row r="56" spans="1:16" ht="15.75" customHeight="1">
      <c r="A56" s="280" t="s">
        <v>1507</v>
      </c>
      <c r="B56" s="281"/>
      <c r="C56" s="282"/>
      <c r="D56" s="283"/>
      <c r="E56" s="286"/>
      <c r="F56" s="284">
        <f t="shared" ref="F56:G56" si="14">SUM(F45:F55)</f>
        <v>568</v>
      </c>
      <c r="G56" s="281">
        <f t="shared" si="14"/>
        <v>0</v>
      </c>
      <c r="H56" s="281"/>
      <c r="I56" s="281">
        <f>SUM(I45:I55)</f>
        <v>0</v>
      </c>
      <c r="J56" s="281"/>
      <c r="K56" s="281">
        <f>SUM(K45:K55)</f>
        <v>660</v>
      </c>
      <c r="L56" s="281" t="str">
        <f>IFERROR(VLOOKUP("MENOR",L35:L55,1,FALSE),"CUMPLE")</f>
        <v>MENOR</v>
      </c>
      <c r="M56" s="281">
        <f>SUM(M45:M55)</f>
        <v>880</v>
      </c>
      <c r="N56" s="281" t="str">
        <f>IFERROR(VLOOKUP("MENOR",N35:N55,1,FALSE),"CUMPLE")</f>
        <v>MENOR</v>
      </c>
      <c r="O56" s="281">
        <f>SUM(O45:O55)</f>
        <v>1100</v>
      </c>
      <c r="P56" s="281" t="str">
        <f>IFERROR(VLOOKUP("MENOR",P35:P55,1,FALSE),"CUMPLE")</f>
        <v>MENOR</v>
      </c>
    </row>
    <row r="57" spans="1:16" ht="15" customHeight="1">
      <c r="A57" s="468" t="s">
        <v>1508</v>
      </c>
      <c r="B57" s="465" t="s">
        <v>317</v>
      </c>
      <c r="C57" s="469" t="s">
        <v>1509</v>
      </c>
      <c r="D57" s="260" t="s">
        <v>1428</v>
      </c>
      <c r="E57" s="237" t="s">
        <v>1510</v>
      </c>
      <c r="F57" s="261" t="e">
        <f>VLOOKUP(E57,PHVA!$B$16:$K$37,10,FALSE)</f>
        <v>#N/A</v>
      </c>
      <c r="G57" s="262" t="s">
        <v>85</v>
      </c>
      <c r="H57" s="262" t="s">
        <v>85</v>
      </c>
      <c r="I57" s="263" t="s">
        <v>85</v>
      </c>
      <c r="J57" s="263" t="s">
        <v>85</v>
      </c>
      <c r="K57" s="265" t="s">
        <v>85</v>
      </c>
      <c r="L57" s="265" t="s">
        <v>85</v>
      </c>
      <c r="M57" s="288">
        <v>60</v>
      </c>
      <c r="N57" s="266" t="e">
        <f t="shared" ref="N57:N73" si="15">IF($F57=M57,"CUMPLE",IF($F57&lt;M57,"MENOR","MAYOR"))</f>
        <v>#N/A</v>
      </c>
      <c r="O57" s="267">
        <v>80</v>
      </c>
      <c r="P57" s="268" t="e">
        <f t="shared" ref="P57:P73" si="16">IF($F57=O57,"CUMPLE",IF($F57&lt;O57,"MENOR","MAYOR"))</f>
        <v>#N/A</v>
      </c>
    </row>
    <row r="58" spans="1:16" ht="15.75" customHeight="1">
      <c r="A58" s="398"/>
      <c r="B58" s="459"/>
      <c r="C58" s="459"/>
      <c r="D58" s="260" t="s">
        <v>1428</v>
      </c>
      <c r="E58" s="237" t="s">
        <v>1380</v>
      </c>
      <c r="F58" s="261">
        <f>VLOOKUP(E58,PHVA!$B$16:$K$37,10,FALSE)</f>
        <v>0</v>
      </c>
      <c r="G58" s="262" t="s">
        <v>85</v>
      </c>
      <c r="H58" s="262" t="s">
        <v>85</v>
      </c>
      <c r="I58" s="263" t="s">
        <v>85</v>
      </c>
      <c r="J58" s="263" t="s">
        <v>85</v>
      </c>
      <c r="K58" s="265" t="s">
        <v>85</v>
      </c>
      <c r="L58" s="265" t="s">
        <v>85</v>
      </c>
      <c r="M58" s="288">
        <v>40</v>
      </c>
      <c r="N58" s="266" t="str">
        <f t="shared" si="15"/>
        <v>MENOR</v>
      </c>
      <c r="O58" s="267">
        <v>60</v>
      </c>
      <c r="P58" s="268" t="str">
        <f t="shared" si="16"/>
        <v>MENOR</v>
      </c>
    </row>
    <row r="59" spans="1:16" ht="15.75" customHeight="1">
      <c r="A59" s="398"/>
      <c r="B59" s="459"/>
      <c r="C59" s="459"/>
      <c r="D59" s="260" t="s">
        <v>1428</v>
      </c>
      <c r="E59" s="237" t="s">
        <v>1384</v>
      </c>
      <c r="F59" s="261">
        <f>VLOOKUP(E59,PHVA!$B$16:$K$37,10,FALSE)</f>
        <v>60</v>
      </c>
      <c r="G59" s="262" t="s">
        <v>85</v>
      </c>
      <c r="H59" s="262" t="s">
        <v>85</v>
      </c>
      <c r="I59" s="263" t="s">
        <v>85</v>
      </c>
      <c r="J59" s="263" t="s">
        <v>85</v>
      </c>
      <c r="K59" s="265" t="s">
        <v>85</v>
      </c>
      <c r="L59" s="265" t="s">
        <v>85</v>
      </c>
      <c r="M59" s="288">
        <v>40</v>
      </c>
      <c r="N59" s="266" t="str">
        <f t="shared" si="15"/>
        <v>MAYOR</v>
      </c>
      <c r="O59" s="267">
        <v>60</v>
      </c>
      <c r="P59" s="268" t="str">
        <f t="shared" si="16"/>
        <v>CUMPLE</v>
      </c>
    </row>
    <row r="60" spans="1:16" ht="15.75" customHeight="1">
      <c r="A60" s="398"/>
      <c r="B60" s="459"/>
      <c r="C60" s="459"/>
      <c r="D60" s="260" t="s">
        <v>1428</v>
      </c>
      <c r="E60" s="237" t="s">
        <v>1388</v>
      </c>
      <c r="F60" s="261">
        <f>VLOOKUP(E60,PHVA!$B$16:$K$37,10,FALSE)</f>
        <v>40</v>
      </c>
      <c r="G60" s="262" t="s">
        <v>85</v>
      </c>
      <c r="H60" s="262" t="s">
        <v>85</v>
      </c>
      <c r="I60" s="263" t="s">
        <v>85</v>
      </c>
      <c r="J60" s="263" t="s">
        <v>85</v>
      </c>
      <c r="K60" s="265" t="s">
        <v>85</v>
      </c>
      <c r="L60" s="265" t="s">
        <v>85</v>
      </c>
      <c r="M60" s="288">
        <v>40</v>
      </c>
      <c r="N60" s="266" t="str">
        <f t="shared" si="15"/>
        <v>CUMPLE</v>
      </c>
      <c r="O60" s="267">
        <v>60</v>
      </c>
      <c r="P60" s="268" t="str">
        <f t="shared" si="16"/>
        <v>MENOR</v>
      </c>
    </row>
    <row r="61" spans="1:16" ht="15.75" customHeight="1">
      <c r="A61" s="357"/>
      <c r="B61" s="376"/>
      <c r="C61" s="376"/>
      <c r="D61" s="260" t="s">
        <v>1428</v>
      </c>
      <c r="E61" s="237" t="s">
        <v>1391</v>
      </c>
      <c r="F61" s="261">
        <f>VLOOKUP(E61,PHVA!$B$16:$K$37,10,FALSE)</f>
        <v>0</v>
      </c>
      <c r="G61" s="262" t="s">
        <v>85</v>
      </c>
      <c r="H61" s="262" t="s">
        <v>85</v>
      </c>
      <c r="I61" s="263" t="s">
        <v>85</v>
      </c>
      <c r="J61" s="263" t="s">
        <v>85</v>
      </c>
      <c r="K61" s="265" t="s">
        <v>85</v>
      </c>
      <c r="L61" s="265" t="s">
        <v>85</v>
      </c>
      <c r="M61" s="288">
        <v>40</v>
      </c>
      <c r="N61" s="266" t="str">
        <f t="shared" si="15"/>
        <v>MENOR</v>
      </c>
      <c r="O61" s="267">
        <v>60</v>
      </c>
      <c r="P61" s="268" t="str">
        <f t="shared" si="16"/>
        <v>MENOR</v>
      </c>
    </row>
    <row r="62" spans="1:16" ht="15.75" customHeight="1">
      <c r="A62" s="258" t="s">
        <v>1511</v>
      </c>
      <c r="B62" s="39" t="s">
        <v>317</v>
      </c>
      <c r="C62" s="259" t="s">
        <v>1512</v>
      </c>
      <c r="D62" s="272" t="s">
        <v>1418</v>
      </c>
      <c r="E62" s="237" t="s">
        <v>657</v>
      </c>
      <c r="F62" s="261">
        <f>VLOOKUP(E62,ADMINISTRATIVAS!$B$13:$L$76,11,FALSE)</f>
        <v>60</v>
      </c>
      <c r="G62" s="262" t="s">
        <v>85</v>
      </c>
      <c r="H62" s="262" t="s">
        <v>85</v>
      </c>
      <c r="I62" s="263" t="s">
        <v>85</v>
      </c>
      <c r="J62" s="263" t="s">
        <v>85</v>
      </c>
      <c r="K62" s="265" t="s">
        <v>85</v>
      </c>
      <c r="L62" s="265" t="s">
        <v>85</v>
      </c>
      <c r="M62" s="288">
        <v>40</v>
      </c>
      <c r="N62" s="266" t="str">
        <f t="shared" si="15"/>
        <v>MAYOR</v>
      </c>
      <c r="O62" s="267">
        <v>60</v>
      </c>
      <c r="P62" s="268" t="str">
        <f t="shared" si="16"/>
        <v>CUMPLE</v>
      </c>
    </row>
    <row r="63" spans="1:16" ht="409.5" customHeight="1">
      <c r="A63" s="258" t="s">
        <v>1513</v>
      </c>
      <c r="B63" s="39" t="s">
        <v>317</v>
      </c>
      <c r="C63" s="259" t="s">
        <v>1514</v>
      </c>
      <c r="D63" s="272" t="s">
        <v>1441</v>
      </c>
      <c r="E63" s="237" t="s">
        <v>1313</v>
      </c>
      <c r="F63" s="261">
        <f>VLOOKUP(E63,TECNICAS!$A$13:$K$117,11)</f>
        <v>60</v>
      </c>
      <c r="G63" s="262" t="s">
        <v>85</v>
      </c>
      <c r="H63" s="262" t="s">
        <v>85</v>
      </c>
      <c r="I63" s="263" t="s">
        <v>85</v>
      </c>
      <c r="J63" s="263" t="s">
        <v>85</v>
      </c>
      <c r="K63" s="265" t="s">
        <v>85</v>
      </c>
      <c r="L63" s="265" t="s">
        <v>85</v>
      </c>
      <c r="M63" s="288">
        <v>60</v>
      </c>
      <c r="N63" s="266" t="str">
        <f t="shared" si="15"/>
        <v>CUMPLE</v>
      </c>
      <c r="O63" s="267">
        <v>80</v>
      </c>
      <c r="P63" s="268" t="str">
        <f t="shared" si="16"/>
        <v>MENOR</v>
      </c>
    </row>
    <row r="64" spans="1:16" ht="315" customHeight="1">
      <c r="A64" s="258" t="s">
        <v>1515</v>
      </c>
      <c r="B64" s="39" t="s">
        <v>317</v>
      </c>
      <c r="C64" s="259" t="s">
        <v>1516</v>
      </c>
      <c r="D64" s="272" t="s">
        <v>1441</v>
      </c>
      <c r="E64" s="237" t="s">
        <v>1250</v>
      </c>
      <c r="F64" s="261" t="str">
        <f>VLOOKUP(E64,TECNICAS!$A$13:$K$117,11)</f>
        <v>n/a</v>
      </c>
      <c r="G64" s="262" t="s">
        <v>85</v>
      </c>
      <c r="H64" s="262" t="s">
        <v>85</v>
      </c>
      <c r="I64" s="263" t="s">
        <v>85</v>
      </c>
      <c r="J64" s="263" t="s">
        <v>85</v>
      </c>
      <c r="K64" s="265" t="s">
        <v>85</v>
      </c>
      <c r="L64" s="265" t="s">
        <v>85</v>
      </c>
      <c r="M64" s="288">
        <v>60</v>
      </c>
      <c r="N64" s="266" t="str">
        <f t="shared" si="15"/>
        <v>MAYOR</v>
      </c>
      <c r="O64" s="267">
        <v>80</v>
      </c>
      <c r="P64" s="268" t="str">
        <f t="shared" si="16"/>
        <v>MAYOR</v>
      </c>
    </row>
    <row r="65" spans="1:16" ht="90" customHeight="1">
      <c r="A65" s="258" t="s">
        <v>1517</v>
      </c>
      <c r="B65" s="39" t="s">
        <v>317</v>
      </c>
      <c r="C65" s="259" t="s">
        <v>1518</v>
      </c>
      <c r="D65" s="272" t="s">
        <v>1441</v>
      </c>
      <c r="E65" s="237" t="s">
        <v>1042</v>
      </c>
      <c r="F65" s="261">
        <f>VLOOKUP(E65,TECNICAS!$A$13:$K$117,11)</f>
        <v>40</v>
      </c>
      <c r="G65" s="262" t="s">
        <v>85</v>
      </c>
      <c r="H65" s="262" t="s">
        <v>85</v>
      </c>
      <c r="I65" s="263" t="s">
        <v>85</v>
      </c>
      <c r="J65" s="263" t="s">
        <v>85</v>
      </c>
      <c r="K65" s="265" t="s">
        <v>85</v>
      </c>
      <c r="L65" s="265" t="s">
        <v>85</v>
      </c>
      <c r="M65" s="288">
        <v>60</v>
      </c>
      <c r="N65" s="266" t="str">
        <f t="shared" si="15"/>
        <v>MENOR</v>
      </c>
      <c r="O65" s="267">
        <v>80</v>
      </c>
      <c r="P65" s="268" t="str">
        <f t="shared" si="16"/>
        <v>MENOR</v>
      </c>
    </row>
    <row r="66" spans="1:16" ht="195" customHeight="1">
      <c r="A66" s="258" t="s">
        <v>1519</v>
      </c>
      <c r="B66" s="39" t="s">
        <v>317</v>
      </c>
      <c r="C66" s="259" t="s">
        <v>1520</v>
      </c>
      <c r="D66" s="260" t="s">
        <v>1428</v>
      </c>
      <c r="E66" s="237" t="s">
        <v>1395</v>
      </c>
      <c r="F66" s="261">
        <f>VLOOKUP(E66,PHVA!$B$16:$K$37,10,FALSE)</f>
        <v>80</v>
      </c>
      <c r="G66" s="262" t="s">
        <v>85</v>
      </c>
      <c r="H66" s="262" t="s">
        <v>85</v>
      </c>
      <c r="I66" s="263" t="s">
        <v>85</v>
      </c>
      <c r="J66" s="263" t="s">
        <v>85</v>
      </c>
      <c r="K66" s="265" t="s">
        <v>85</v>
      </c>
      <c r="L66" s="265" t="s">
        <v>85</v>
      </c>
      <c r="M66" s="288">
        <v>60</v>
      </c>
      <c r="N66" s="266" t="str">
        <f t="shared" si="15"/>
        <v>MAYOR</v>
      </c>
      <c r="O66" s="267">
        <v>80</v>
      </c>
      <c r="P66" s="268" t="str">
        <f t="shared" si="16"/>
        <v>CUMPLE</v>
      </c>
    </row>
    <row r="67" spans="1:16" ht="409.5" customHeight="1">
      <c r="A67" s="258" t="s">
        <v>1521</v>
      </c>
      <c r="B67" s="39" t="s">
        <v>317</v>
      </c>
      <c r="C67" s="259" t="s">
        <v>1522</v>
      </c>
      <c r="D67" s="272" t="s">
        <v>1441</v>
      </c>
      <c r="E67" s="237" t="s">
        <v>1304</v>
      </c>
      <c r="F67" s="261">
        <f>VLOOKUP(E67,TECNICAS!$A$13:$K$117,11)</f>
        <v>40</v>
      </c>
      <c r="G67" s="262" t="s">
        <v>85</v>
      </c>
      <c r="H67" s="262" t="s">
        <v>85</v>
      </c>
      <c r="I67" s="263" t="s">
        <v>85</v>
      </c>
      <c r="J67" s="263" t="s">
        <v>85</v>
      </c>
      <c r="K67" s="265" t="s">
        <v>85</v>
      </c>
      <c r="L67" s="265" t="s">
        <v>85</v>
      </c>
      <c r="M67" s="288">
        <v>60</v>
      </c>
      <c r="N67" s="266" t="str">
        <f t="shared" si="15"/>
        <v>MENOR</v>
      </c>
      <c r="O67" s="267">
        <v>80</v>
      </c>
      <c r="P67" s="268" t="str">
        <f t="shared" si="16"/>
        <v>MENOR</v>
      </c>
    </row>
    <row r="68" spans="1:16" ht="15.75" customHeight="1">
      <c r="A68" s="258" t="s">
        <v>1523</v>
      </c>
      <c r="B68" s="39" t="s">
        <v>317</v>
      </c>
      <c r="C68" s="181" t="s">
        <v>1524</v>
      </c>
      <c r="D68" s="272" t="s">
        <v>1441</v>
      </c>
      <c r="E68" s="237" t="s">
        <v>1525</v>
      </c>
      <c r="F68" s="261">
        <f>VLOOKUP(E68,TECNICAS!$A$13:$K$117,11)</f>
        <v>60</v>
      </c>
      <c r="G68" s="262" t="s">
        <v>85</v>
      </c>
      <c r="H68" s="262" t="s">
        <v>85</v>
      </c>
      <c r="I68" s="263" t="s">
        <v>85</v>
      </c>
      <c r="J68" s="263" t="s">
        <v>85</v>
      </c>
      <c r="K68" s="265" t="s">
        <v>85</v>
      </c>
      <c r="L68" s="265" t="s">
        <v>85</v>
      </c>
      <c r="M68" s="288">
        <v>60</v>
      </c>
      <c r="N68" s="266" t="str">
        <f t="shared" si="15"/>
        <v>CUMPLE</v>
      </c>
      <c r="O68" s="267">
        <v>80</v>
      </c>
      <c r="P68" s="268" t="str">
        <f t="shared" si="16"/>
        <v>MENOR</v>
      </c>
    </row>
    <row r="69" spans="1:16" ht="15.75" customHeight="1">
      <c r="A69" s="258" t="s">
        <v>1526</v>
      </c>
      <c r="B69" s="39" t="s">
        <v>317</v>
      </c>
      <c r="C69" s="181" t="s">
        <v>1527</v>
      </c>
      <c r="D69" s="272" t="s">
        <v>1441</v>
      </c>
      <c r="E69" s="237" t="s">
        <v>784</v>
      </c>
      <c r="F69" s="261">
        <f>VLOOKUP(E69,TECNICAS!$A$13:$K$117,11)</f>
        <v>75</v>
      </c>
      <c r="G69" s="262" t="s">
        <v>85</v>
      </c>
      <c r="H69" s="262" t="s">
        <v>85</v>
      </c>
      <c r="I69" s="263" t="s">
        <v>85</v>
      </c>
      <c r="J69" s="263" t="s">
        <v>85</v>
      </c>
      <c r="K69" s="265" t="s">
        <v>85</v>
      </c>
      <c r="L69" s="265" t="s">
        <v>85</v>
      </c>
      <c r="M69" s="288">
        <v>60</v>
      </c>
      <c r="N69" s="266" t="str">
        <f t="shared" si="15"/>
        <v>MAYOR</v>
      </c>
      <c r="O69" s="267">
        <v>80</v>
      </c>
      <c r="P69" s="268" t="str">
        <f t="shared" si="16"/>
        <v>MENOR</v>
      </c>
    </row>
    <row r="70" spans="1:16" ht="15.75" customHeight="1">
      <c r="A70" s="258" t="s">
        <v>1528</v>
      </c>
      <c r="B70" s="39" t="s">
        <v>317</v>
      </c>
      <c r="C70" s="181" t="s">
        <v>1529</v>
      </c>
      <c r="D70" s="272" t="s">
        <v>1441</v>
      </c>
      <c r="E70" s="237" t="s">
        <v>827</v>
      </c>
      <c r="F70" s="261">
        <f>VLOOKUP(E70,TECNICAS!$A$13:$K$117,11)</f>
        <v>0</v>
      </c>
      <c r="G70" s="262" t="s">
        <v>85</v>
      </c>
      <c r="H70" s="262" t="s">
        <v>85</v>
      </c>
      <c r="I70" s="263" t="s">
        <v>85</v>
      </c>
      <c r="J70" s="263" t="s">
        <v>85</v>
      </c>
      <c r="K70" s="265" t="s">
        <v>85</v>
      </c>
      <c r="L70" s="265" t="s">
        <v>85</v>
      </c>
      <c r="M70" s="288">
        <v>60</v>
      </c>
      <c r="N70" s="266" t="str">
        <f t="shared" si="15"/>
        <v>MENOR</v>
      </c>
      <c r="O70" s="267">
        <v>80</v>
      </c>
      <c r="P70" s="268" t="str">
        <f t="shared" si="16"/>
        <v>MENOR</v>
      </c>
    </row>
    <row r="71" spans="1:16" ht="15.75" customHeight="1">
      <c r="A71" s="258" t="s">
        <v>1530</v>
      </c>
      <c r="B71" s="39" t="s">
        <v>317</v>
      </c>
      <c r="C71" s="181" t="s">
        <v>1531</v>
      </c>
      <c r="D71" s="272" t="s">
        <v>1441</v>
      </c>
      <c r="E71" s="237" t="s">
        <v>1039</v>
      </c>
      <c r="F71" s="261">
        <f>VLOOKUP(E71,TECNICAS!$A$13:$K$117,11)</f>
        <v>35</v>
      </c>
      <c r="G71" s="262" t="s">
        <v>85</v>
      </c>
      <c r="H71" s="262" t="s">
        <v>85</v>
      </c>
      <c r="I71" s="263" t="s">
        <v>85</v>
      </c>
      <c r="J71" s="263" t="s">
        <v>85</v>
      </c>
      <c r="K71" s="265" t="s">
        <v>85</v>
      </c>
      <c r="L71" s="265" t="s">
        <v>85</v>
      </c>
      <c r="M71" s="288">
        <v>60</v>
      </c>
      <c r="N71" s="266" t="str">
        <f t="shared" si="15"/>
        <v>MENOR</v>
      </c>
      <c r="O71" s="267">
        <v>80</v>
      </c>
      <c r="P71" s="268" t="str">
        <f t="shared" si="16"/>
        <v>MENOR</v>
      </c>
    </row>
    <row r="72" spans="1:16" ht="15.75" customHeight="1">
      <c r="A72" s="258" t="s">
        <v>1532</v>
      </c>
      <c r="B72" s="39" t="s">
        <v>317</v>
      </c>
      <c r="C72" s="181" t="s">
        <v>1533</v>
      </c>
      <c r="D72" s="272" t="s">
        <v>1441</v>
      </c>
      <c r="E72" s="237" t="s">
        <v>1098</v>
      </c>
      <c r="F72" s="261">
        <f>VLOOKUP(E72,TECNICAS!$A$13:$K$117,11)</f>
        <v>0</v>
      </c>
      <c r="G72" s="262" t="s">
        <v>85</v>
      </c>
      <c r="H72" s="262" t="s">
        <v>85</v>
      </c>
      <c r="I72" s="263" t="s">
        <v>85</v>
      </c>
      <c r="J72" s="263" t="s">
        <v>85</v>
      </c>
      <c r="K72" s="265" t="s">
        <v>85</v>
      </c>
      <c r="L72" s="265" t="s">
        <v>85</v>
      </c>
      <c r="M72" s="288">
        <v>60</v>
      </c>
      <c r="N72" s="266" t="str">
        <f t="shared" si="15"/>
        <v>MENOR</v>
      </c>
      <c r="O72" s="267">
        <v>80</v>
      </c>
      <c r="P72" s="268" t="str">
        <f t="shared" si="16"/>
        <v>MENOR</v>
      </c>
    </row>
    <row r="73" spans="1:16" ht="15.75" customHeight="1">
      <c r="A73" s="258" t="s">
        <v>1534</v>
      </c>
      <c r="B73" s="39" t="s">
        <v>317</v>
      </c>
      <c r="C73" s="181" t="s">
        <v>1535</v>
      </c>
      <c r="D73" s="272" t="s">
        <v>1418</v>
      </c>
      <c r="E73" s="237" t="s">
        <v>617</v>
      </c>
      <c r="F73" s="261">
        <f>VLOOKUP(E73,ADMINISTRATIVAS!$B$13:$L$76,11,FALSE)</f>
        <v>55</v>
      </c>
      <c r="G73" s="262" t="s">
        <v>85</v>
      </c>
      <c r="H73" s="262" t="s">
        <v>85</v>
      </c>
      <c r="I73" s="263" t="s">
        <v>85</v>
      </c>
      <c r="J73" s="263" t="s">
        <v>85</v>
      </c>
      <c r="K73" s="265" t="s">
        <v>85</v>
      </c>
      <c r="L73" s="265" t="s">
        <v>85</v>
      </c>
      <c r="M73" s="288">
        <v>60</v>
      </c>
      <c r="N73" s="266" t="str">
        <f t="shared" si="15"/>
        <v>MENOR</v>
      </c>
      <c r="O73" s="267">
        <v>80</v>
      </c>
      <c r="P73" s="268" t="str">
        <f t="shared" si="16"/>
        <v>MENOR</v>
      </c>
    </row>
    <row r="74" spans="1:16" ht="15.75" customHeight="1">
      <c r="A74" s="280" t="s">
        <v>1536</v>
      </c>
      <c r="B74" s="281"/>
      <c r="C74" s="289"/>
      <c r="D74" s="290"/>
      <c r="E74" s="290"/>
      <c r="F74" s="284">
        <f t="shared" ref="F74:G74" si="17">SUM(F63:F73)</f>
        <v>445</v>
      </c>
      <c r="G74" s="281">
        <f t="shared" si="17"/>
        <v>0</v>
      </c>
      <c r="H74" s="281"/>
      <c r="I74" s="281">
        <f>SUM(I63:I73)</f>
        <v>0</v>
      </c>
      <c r="J74" s="281"/>
      <c r="K74" s="281">
        <f>SUM(K63:K73)</f>
        <v>0</v>
      </c>
      <c r="L74" s="281"/>
      <c r="M74" s="281">
        <f>SUM(M63:M73)</f>
        <v>660</v>
      </c>
      <c r="N74" s="281" t="str">
        <f>IFERROR(VLOOKUP("MENOR",N57:N73,1,FALSE),"CUMPLE")</f>
        <v>MENOR</v>
      </c>
      <c r="O74" s="281">
        <f>SUM(O63:O73)</f>
        <v>880</v>
      </c>
      <c r="P74" s="281" t="str">
        <f>IFERROR(VLOOKUP("MENOR",P57:P73,1,FALSE),"CUMPLE")</f>
        <v>MENOR</v>
      </c>
    </row>
    <row r="75" spans="1:16" ht="15.75" customHeight="1">
      <c r="A75" s="291" t="s">
        <v>1537</v>
      </c>
      <c r="B75" s="292" t="s">
        <v>317</v>
      </c>
      <c r="C75" s="293" t="s">
        <v>241</v>
      </c>
      <c r="D75" s="294" t="s">
        <v>1418</v>
      </c>
      <c r="E75" s="295" t="s">
        <v>477</v>
      </c>
      <c r="F75" s="261">
        <f>VLOOKUP(E75,ADMINISTRATIVAS!$B$13:$L$76,11,FALSE)</f>
        <v>100</v>
      </c>
      <c r="G75" s="262" t="s">
        <v>85</v>
      </c>
      <c r="H75" s="262" t="s">
        <v>85</v>
      </c>
      <c r="I75" s="263" t="s">
        <v>85</v>
      </c>
      <c r="J75" s="263" t="s">
        <v>85</v>
      </c>
      <c r="K75" s="265" t="s">
        <v>85</v>
      </c>
      <c r="L75" s="265" t="s">
        <v>85</v>
      </c>
      <c r="M75" s="288" t="s">
        <v>85</v>
      </c>
      <c r="N75" s="288" t="s">
        <v>85</v>
      </c>
      <c r="O75" s="296">
        <v>60</v>
      </c>
      <c r="P75" s="268" t="str">
        <f>IF($F75=O75,"CUMPLE",IF($F75&lt;O75,"MENOR","MAYOR"))</f>
        <v>MAYOR</v>
      </c>
    </row>
    <row r="76" spans="1:16" ht="15.75" customHeight="1">
      <c r="A76" s="297" t="s">
        <v>1538</v>
      </c>
      <c r="B76" s="290"/>
      <c r="C76" s="289"/>
      <c r="D76" s="290"/>
      <c r="E76" s="290"/>
      <c r="F76" s="284">
        <f>SUM(F65:F75)</f>
        <v>930</v>
      </c>
      <c r="G76" s="281"/>
      <c r="H76" s="281"/>
      <c r="I76" s="281"/>
      <c r="J76" s="281"/>
      <c r="K76" s="281"/>
      <c r="L76" s="281"/>
      <c r="M76" s="281"/>
      <c r="N76" s="281"/>
      <c r="O76" s="281">
        <f>SUM(O65:O75)</f>
        <v>1660</v>
      </c>
      <c r="P76" s="281" t="str">
        <f>IFERROR(VLOOKUP("MENOR",P75,1,FALSE),"CUMPLE")</f>
        <v>CUMPLE</v>
      </c>
    </row>
    <row r="77" spans="1:16" ht="15.75" customHeight="1">
      <c r="C77" s="180"/>
      <c r="F77" s="56"/>
      <c r="G77" s="56"/>
      <c r="I77" s="56"/>
      <c r="K77" s="56"/>
      <c r="M77" s="56"/>
      <c r="O77" s="56"/>
    </row>
    <row r="78" spans="1:16" ht="15.75" customHeight="1">
      <c r="C78" s="180"/>
    </row>
    <row r="79" spans="1:16" ht="15.75" customHeight="1">
      <c r="C79" s="180"/>
    </row>
    <row r="80" spans="1:16" ht="15.75" customHeight="1">
      <c r="C80" s="180"/>
    </row>
    <row r="81" spans="3:3" ht="15.75" customHeight="1">
      <c r="C81" s="180"/>
    </row>
    <row r="82" spans="3:3" ht="15.75" customHeight="1">
      <c r="C82" s="180"/>
    </row>
    <row r="83" spans="3:3" ht="15.75" customHeight="1">
      <c r="C83" s="180"/>
    </row>
    <row r="84" spans="3:3" ht="15.75" customHeight="1">
      <c r="C84" s="180"/>
    </row>
    <row r="85" spans="3:3" ht="15.75" customHeight="1">
      <c r="C85" s="180"/>
    </row>
    <row r="86" spans="3:3" ht="15.75" customHeight="1">
      <c r="C86" s="180"/>
    </row>
    <row r="87" spans="3:3" ht="15.75" customHeight="1">
      <c r="C87" s="180"/>
    </row>
    <row r="88" spans="3:3" ht="15.75" customHeight="1">
      <c r="C88" s="180"/>
    </row>
    <row r="89" spans="3:3" ht="15.75" customHeight="1">
      <c r="C89" s="180"/>
    </row>
    <row r="90" spans="3:3" ht="15.75" customHeight="1">
      <c r="C90" s="180"/>
    </row>
    <row r="91" spans="3:3" ht="15.75" customHeight="1">
      <c r="C91" s="180"/>
    </row>
    <row r="92" spans="3:3" ht="15.75" customHeight="1">
      <c r="C92" s="180"/>
    </row>
    <row r="93" spans="3:3" ht="15.75" customHeight="1">
      <c r="C93" s="180"/>
    </row>
    <row r="94" spans="3:3" ht="15.75" customHeight="1">
      <c r="C94" s="180"/>
    </row>
    <row r="95" spans="3:3" ht="15.75" customHeight="1">
      <c r="C95" s="180"/>
    </row>
    <row r="96" spans="3:3" ht="15.75" customHeight="1">
      <c r="C96" s="180"/>
    </row>
    <row r="97" spans="3:3" ht="15.75" customHeight="1">
      <c r="C97" s="180"/>
    </row>
    <row r="98" spans="3:3" ht="15.75" customHeight="1">
      <c r="C98" s="180"/>
    </row>
    <row r="99" spans="3:3" ht="15.75" customHeight="1">
      <c r="C99" s="180"/>
    </row>
    <row r="100" spans="3:3" ht="15.75" customHeight="1">
      <c r="C100" s="180"/>
    </row>
    <row r="101" spans="3:3" ht="15.75" customHeight="1">
      <c r="C101" s="180"/>
    </row>
    <row r="102" spans="3:3" ht="15.75" customHeight="1">
      <c r="C102" s="180"/>
    </row>
    <row r="103" spans="3:3" ht="15.75" customHeight="1">
      <c r="C103" s="180"/>
    </row>
    <row r="104" spans="3:3" ht="15.75" customHeight="1">
      <c r="C104" s="180"/>
    </row>
    <row r="105" spans="3:3" ht="15.75" customHeight="1">
      <c r="C105" s="180"/>
    </row>
    <row r="106" spans="3:3" ht="15.75" customHeight="1">
      <c r="C106" s="180"/>
    </row>
    <row r="107" spans="3:3" ht="15.75" customHeight="1">
      <c r="C107" s="180"/>
    </row>
    <row r="108" spans="3:3" ht="15.75" customHeight="1">
      <c r="C108" s="180"/>
    </row>
    <row r="109" spans="3:3" ht="15.75" customHeight="1">
      <c r="C109" s="180"/>
    </row>
    <row r="110" spans="3:3" ht="15.75" customHeight="1">
      <c r="C110" s="180"/>
    </row>
    <row r="111" spans="3:3" ht="15.75" customHeight="1">
      <c r="C111" s="180"/>
    </row>
    <row r="112" spans="3:3" ht="15.75" customHeight="1">
      <c r="C112" s="180"/>
    </row>
    <row r="113" spans="3:3" ht="15.75" customHeight="1">
      <c r="C113" s="180"/>
    </row>
    <row r="114" spans="3:3" ht="15.75" customHeight="1">
      <c r="C114" s="180"/>
    </row>
    <row r="115" spans="3:3" ht="15.75" customHeight="1">
      <c r="C115" s="180"/>
    </row>
    <row r="116" spans="3:3" ht="15.75" customHeight="1">
      <c r="C116" s="180"/>
    </row>
    <row r="117" spans="3:3" ht="15.75" customHeight="1">
      <c r="C117" s="180"/>
    </row>
    <row r="118" spans="3:3" ht="15.75" customHeight="1">
      <c r="C118" s="180"/>
    </row>
    <row r="119" spans="3:3" ht="15.75" customHeight="1">
      <c r="C119" s="180"/>
    </row>
    <row r="120" spans="3:3" ht="15.75" customHeight="1">
      <c r="C120" s="180"/>
    </row>
    <row r="121" spans="3:3" ht="15.75" customHeight="1">
      <c r="C121" s="180"/>
    </row>
    <row r="122" spans="3:3" ht="15.75" customHeight="1">
      <c r="C122" s="180"/>
    </row>
    <row r="123" spans="3:3" ht="15.75" customHeight="1">
      <c r="C123" s="180"/>
    </row>
    <row r="124" spans="3:3" ht="15.75" customHeight="1">
      <c r="C124" s="180"/>
    </row>
    <row r="125" spans="3:3" ht="15.75" customHeight="1">
      <c r="C125" s="180"/>
    </row>
    <row r="126" spans="3:3" ht="15.75" customHeight="1">
      <c r="C126" s="180"/>
    </row>
    <row r="127" spans="3:3" ht="15.75" customHeight="1">
      <c r="C127" s="180"/>
    </row>
    <row r="128" spans="3:3" ht="15.75" customHeight="1">
      <c r="C128" s="180"/>
    </row>
    <row r="129" spans="3:3" ht="15.75" customHeight="1">
      <c r="C129" s="180"/>
    </row>
    <row r="130" spans="3:3" ht="15.75" customHeight="1">
      <c r="C130" s="180"/>
    </row>
    <row r="131" spans="3:3" ht="15.75" customHeight="1">
      <c r="C131" s="180"/>
    </row>
    <row r="132" spans="3:3" ht="15.75" customHeight="1">
      <c r="C132" s="180"/>
    </row>
    <row r="133" spans="3:3" ht="15.75" customHeight="1">
      <c r="C133" s="180"/>
    </row>
    <row r="134" spans="3:3" ht="15.75" customHeight="1">
      <c r="C134" s="180"/>
    </row>
    <row r="135" spans="3:3" ht="15.75" customHeight="1">
      <c r="C135" s="180"/>
    </row>
    <row r="136" spans="3:3" ht="15.75" customHeight="1">
      <c r="C136" s="180"/>
    </row>
    <row r="137" spans="3:3" ht="15.75" customHeight="1">
      <c r="C137" s="180"/>
    </row>
    <row r="138" spans="3:3" ht="15.75" customHeight="1">
      <c r="C138" s="180"/>
    </row>
    <row r="139" spans="3:3" ht="15.75" customHeight="1">
      <c r="C139" s="180"/>
    </row>
    <row r="140" spans="3:3" ht="15.75" customHeight="1">
      <c r="C140" s="180"/>
    </row>
    <row r="141" spans="3:3" ht="15.75" customHeight="1">
      <c r="C141" s="180"/>
    </row>
    <row r="142" spans="3:3" ht="15.75" customHeight="1">
      <c r="C142" s="180"/>
    </row>
    <row r="143" spans="3:3" ht="15.75" customHeight="1">
      <c r="C143" s="180"/>
    </row>
    <row r="144" spans="3:3" ht="15.75" customHeight="1">
      <c r="C144" s="180"/>
    </row>
    <row r="145" spans="3:3" ht="15.75" customHeight="1">
      <c r="C145" s="180"/>
    </row>
    <row r="146" spans="3:3" ht="15.75" customHeight="1">
      <c r="C146" s="180"/>
    </row>
    <row r="147" spans="3:3" ht="15.75" customHeight="1">
      <c r="C147" s="180"/>
    </row>
    <row r="148" spans="3:3" ht="15.75" customHeight="1">
      <c r="C148" s="180"/>
    </row>
    <row r="149" spans="3:3" ht="15.75" customHeight="1">
      <c r="C149" s="180"/>
    </row>
    <row r="150" spans="3:3" ht="15.75" customHeight="1">
      <c r="C150" s="180"/>
    </row>
    <row r="151" spans="3:3" ht="15.75" customHeight="1">
      <c r="C151" s="180"/>
    </row>
    <row r="152" spans="3:3" ht="15.75" customHeight="1">
      <c r="C152" s="180"/>
    </row>
    <row r="153" spans="3:3" ht="15.75" customHeight="1">
      <c r="C153" s="180"/>
    </row>
    <row r="154" spans="3:3" ht="15.75" customHeight="1">
      <c r="C154" s="180"/>
    </row>
    <row r="155" spans="3:3" ht="15.75" customHeight="1">
      <c r="C155" s="180"/>
    </row>
    <row r="156" spans="3:3" ht="15.75" customHeight="1">
      <c r="C156" s="180"/>
    </row>
    <row r="157" spans="3:3" ht="15.75" customHeight="1">
      <c r="C157" s="180"/>
    </row>
    <row r="158" spans="3:3" ht="15.75" customHeight="1">
      <c r="C158" s="180"/>
    </row>
    <row r="159" spans="3:3" ht="15.75" customHeight="1">
      <c r="C159" s="180"/>
    </row>
    <row r="160" spans="3:3" ht="15.75" customHeight="1">
      <c r="C160" s="180"/>
    </row>
    <row r="161" spans="3:3" ht="15.75" customHeight="1">
      <c r="C161" s="180"/>
    </row>
    <row r="162" spans="3:3" ht="15.75" customHeight="1">
      <c r="C162" s="180"/>
    </row>
    <row r="163" spans="3:3" ht="15.75" customHeight="1">
      <c r="C163" s="180"/>
    </row>
    <row r="164" spans="3:3" ht="15.75" customHeight="1">
      <c r="C164" s="180"/>
    </row>
    <row r="165" spans="3:3" ht="15.75" customHeight="1">
      <c r="C165" s="180"/>
    </row>
    <row r="166" spans="3:3" ht="15.75" customHeight="1">
      <c r="C166" s="180"/>
    </row>
    <row r="167" spans="3:3" ht="15.75" customHeight="1">
      <c r="C167" s="180"/>
    </row>
    <row r="168" spans="3:3" ht="15.75" customHeight="1">
      <c r="C168" s="180"/>
    </row>
    <row r="169" spans="3:3" ht="15.75" customHeight="1">
      <c r="C169" s="180"/>
    </row>
    <row r="170" spans="3:3" ht="15.75" customHeight="1">
      <c r="C170" s="180"/>
    </row>
    <row r="171" spans="3:3" ht="15.75" customHeight="1">
      <c r="C171" s="180"/>
    </row>
    <row r="172" spans="3:3" ht="15.75" customHeight="1">
      <c r="C172" s="180"/>
    </row>
    <row r="173" spans="3:3" ht="15.75" customHeight="1">
      <c r="C173" s="180"/>
    </row>
    <row r="174" spans="3:3" ht="15.75" customHeight="1">
      <c r="C174" s="180"/>
    </row>
    <row r="175" spans="3:3" ht="15.75" customHeight="1">
      <c r="C175" s="180"/>
    </row>
    <row r="176" spans="3:3" ht="15.75" customHeight="1">
      <c r="C176" s="180"/>
    </row>
    <row r="177" spans="3:3" ht="15.75" customHeight="1">
      <c r="C177" s="180"/>
    </row>
    <row r="178" spans="3:3" ht="15.75" customHeight="1">
      <c r="C178" s="180"/>
    </row>
    <row r="179" spans="3:3" ht="15.75" customHeight="1">
      <c r="C179" s="180"/>
    </row>
    <row r="180" spans="3:3" ht="15.75" customHeight="1">
      <c r="C180" s="180"/>
    </row>
    <row r="181" spans="3:3" ht="15.75" customHeight="1">
      <c r="C181" s="180"/>
    </row>
    <row r="182" spans="3:3" ht="15.75" customHeight="1">
      <c r="C182" s="180"/>
    </row>
    <row r="183" spans="3:3" ht="15.75" customHeight="1">
      <c r="C183" s="180"/>
    </row>
    <row r="184" spans="3:3" ht="15.75" customHeight="1">
      <c r="C184" s="180"/>
    </row>
    <row r="185" spans="3:3" ht="15.75" customHeight="1">
      <c r="C185" s="180"/>
    </row>
    <row r="186" spans="3:3" ht="15.75" customHeight="1">
      <c r="C186" s="180"/>
    </row>
    <row r="187" spans="3:3" ht="15.75" customHeight="1">
      <c r="C187" s="180"/>
    </row>
    <row r="188" spans="3:3" ht="15.75" customHeight="1">
      <c r="C188" s="180"/>
    </row>
    <row r="189" spans="3:3" ht="15.75" customHeight="1">
      <c r="C189" s="180"/>
    </row>
    <row r="190" spans="3:3" ht="15.75" customHeight="1">
      <c r="C190" s="180"/>
    </row>
    <row r="191" spans="3:3" ht="15.75" customHeight="1">
      <c r="C191" s="180"/>
    </row>
    <row r="192" spans="3:3" ht="15.75" customHeight="1">
      <c r="C192" s="180"/>
    </row>
    <row r="193" spans="3:3" ht="15.75" customHeight="1">
      <c r="C193" s="180"/>
    </row>
    <row r="194" spans="3:3" ht="15.75" customHeight="1">
      <c r="C194" s="180"/>
    </row>
    <row r="195" spans="3:3" ht="15.75" customHeight="1">
      <c r="C195" s="180"/>
    </row>
    <row r="196" spans="3:3" ht="15.75" customHeight="1">
      <c r="C196" s="180"/>
    </row>
    <row r="197" spans="3:3" ht="15.75" customHeight="1">
      <c r="C197" s="180"/>
    </row>
    <row r="198" spans="3:3" ht="15.75" customHeight="1">
      <c r="C198" s="180"/>
    </row>
    <row r="199" spans="3:3" ht="15.75" customHeight="1">
      <c r="C199" s="180"/>
    </row>
    <row r="200" spans="3:3" ht="15.75" customHeight="1">
      <c r="C200" s="180"/>
    </row>
    <row r="201" spans="3:3" ht="15.75" customHeight="1">
      <c r="C201" s="180"/>
    </row>
    <row r="202" spans="3:3" ht="15.75" customHeight="1">
      <c r="C202" s="180"/>
    </row>
    <row r="203" spans="3:3" ht="15.75" customHeight="1">
      <c r="C203" s="180"/>
    </row>
    <row r="204" spans="3:3" ht="15.75" customHeight="1">
      <c r="C204" s="180"/>
    </row>
    <row r="205" spans="3:3" ht="15.75" customHeight="1">
      <c r="C205" s="180"/>
    </row>
    <row r="206" spans="3:3" ht="15.75" customHeight="1">
      <c r="C206" s="180"/>
    </row>
    <row r="207" spans="3:3" ht="15.75" customHeight="1">
      <c r="C207" s="180"/>
    </row>
    <row r="208" spans="3:3" ht="15.75" customHeight="1">
      <c r="C208" s="180"/>
    </row>
    <row r="209" spans="3:3" ht="15.75" customHeight="1">
      <c r="C209" s="180"/>
    </row>
    <row r="210" spans="3:3" ht="15.75" customHeight="1">
      <c r="C210" s="180"/>
    </row>
    <row r="211" spans="3:3" ht="15.75" customHeight="1">
      <c r="C211" s="180"/>
    </row>
    <row r="212" spans="3:3" ht="15.75" customHeight="1">
      <c r="C212" s="180"/>
    </row>
    <row r="213" spans="3:3" ht="15.75" customHeight="1">
      <c r="C213" s="180"/>
    </row>
    <row r="214" spans="3:3" ht="15.75" customHeight="1">
      <c r="C214" s="180"/>
    </row>
    <row r="215" spans="3:3" ht="15.75" customHeight="1">
      <c r="C215" s="180"/>
    </row>
    <row r="216" spans="3:3" ht="15.75" customHeight="1">
      <c r="C216" s="180"/>
    </row>
    <row r="217" spans="3:3" ht="15.75" customHeight="1">
      <c r="C217" s="180"/>
    </row>
    <row r="218" spans="3:3" ht="15.75" customHeight="1">
      <c r="C218" s="180"/>
    </row>
    <row r="219" spans="3:3" ht="15.75" customHeight="1">
      <c r="C219" s="180"/>
    </row>
    <row r="220" spans="3:3" ht="15.75" customHeight="1">
      <c r="C220" s="180"/>
    </row>
    <row r="221" spans="3:3" ht="15.75" customHeight="1">
      <c r="C221" s="180"/>
    </row>
    <row r="222" spans="3:3" ht="15.75" customHeight="1">
      <c r="C222" s="180"/>
    </row>
    <row r="223" spans="3:3" ht="15.75" customHeight="1">
      <c r="C223" s="180"/>
    </row>
    <row r="224" spans="3:3" ht="15.75" customHeight="1">
      <c r="C224" s="180"/>
    </row>
    <row r="225" spans="3:3" ht="15.75" customHeight="1">
      <c r="C225" s="180"/>
    </row>
    <row r="226" spans="3:3" ht="15.75" customHeight="1">
      <c r="C226" s="180"/>
    </row>
    <row r="227" spans="3:3" ht="15.75" customHeight="1">
      <c r="C227" s="180"/>
    </row>
    <row r="228" spans="3:3" ht="15.75" customHeight="1">
      <c r="C228" s="180"/>
    </row>
    <row r="229" spans="3:3" ht="15.75" customHeight="1">
      <c r="C229" s="180"/>
    </row>
    <row r="230" spans="3:3" ht="15.75" customHeight="1">
      <c r="C230" s="180"/>
    </row>
    <row r="231" spans="3:3" ht="15.75" customHeight="1">
      <c r="C231" s="180"/>
    </row>
    <row r="232" spans="3:3" ht="15.75" customHeight="1">
      <c r="C232" s="180"/>
    </row>
    <row r="233" spans="3:3" ht="15.75" customHeight="1">
      <c r="C233" s="180"/>
    </row>
    <row r="234" spans="3:3" ht="15.75" customHeight="1">
      <c r="C234" s="180"/>
    </row>
    <row r="235" spans="3:3" ht="15.75" customHeight="1">
      <c r="C235" s="180"/>
    </row>
    <row r="236" spans="3:3" ht="15.75" customHeight="1">
      <c r="C236" s="180"/>
    </row>
    <row r="237" spans="3:3" ht="15.75" customHeight="1">
      <c r="C237" s="180"/>
    </row>
    <row r="238" spans="3:3" ht="15.75" customHeight="1">
      <c r="C238" s="180"/>
    </row>
    <row r="239" spans="3:3" ht="15.75" customHeight="1">
      <c r="C239" s="180"/>
    </row>
    <row r="240" spans="3:3" ht="15.75" customHeight="1">
      <c r="C240" s="180"/>
    </row>
    <row r="241" spans="3:3" ht="15.75" customHeight="1">
      <c r="C241" s="180"/>
    </row>
    <row r="242" spans="3:3" ht="15.75" customHeight="1">
      <c r="C242" s="180"/>
    </row>
    <row r="243" spans="3:3" ht="15.75" customHeight="1">
      <c r="C243" s="180"/>
    </row>
    <row r="244" spans="3:3" ht="15.75" customHeight="1">
      <c r="C244" s="180"/>
    </row>
    <row r="245" spans="3:3" ht="15.75" customHeight="1">
      <c r="C245" s="180"/>
    </row>
    <row r="246" spans="3:3" ht="15.75" customHeight="1">
      <c r="C246" s="180"/>
    </row>
    <row r="247" spans="3:3" ht="15.75" customHeight="1">
      <c r="C247" s="180"/>
    </row>
    <row r="248" spans="3:3" ht="15.75" customHeight="1">
      <c r="C248" s="180"/>
    </row>
    <row r="249" spans="3:3" ht="15.75" customHeight="1">
      <c r="C249" s="180"/>
    </row>
    <row r="250" spans="3:3" ht="15.75" customHeight="1">
      <c r="C250" s="180"/>
    </row>
    <row r="251" spans="3:3" ht="15.75" customHeight="1">
      <c r="C251" s="180"/>
    </row>
    <row r="252" spans="3:3" ht="15.75" customHeight="1">
      <c r="C252" s="180"/>
    </row>
    <row r="253" spans="3:3" ht="15.75" customHeight="1">
      <c r="C253" s="180"/>
    </row>
    <row r="254" spans="3:3" ht="15.75" customHeight="1">
      <c r="C254" s="180"/>
    </row>
    <row r="255" spans="3:3" ht="15.75" customHeight="1">
      <c r="C255" s="180"/>
    </row>
    <row r="256" spans="3:3" ht="15.75" customHeight="1">
      <c r="C256" s="180"/>
    </row>
    <row r="257" spans="3:3" ht="15.75" customHeight="1">
      <c r="C257" s="180"/>
    </row>
    <row r="258" spans="3:3" ht="15.75" customHeight="1">
      <c r="C258" s="180"/>
    </row>
    <row r="259" spans="3:3" ht="15.75" customHeight="1">
      <c r="C259" s="180"/>
    </row>
    <row r="260" spans="3:3" ht="15.75" customHeight="1">
      <c r="C260" s="180"/>
    </row>
    <row r="261" spans="3:3" ht="15.75" customHeight="1">
      <c r="C261" s="180"/>
    </row>
    <row r="262" spans="3:3" ht="15.75" customHeight="1">
      <c r="C262" s="180"/>
    </row>
    <row r="263" spans="3:3" ht="15.75" customHeight="1">
      <c r="C263" s="180"/>
    </row>
    <row r="264" spans="3:3" ht="15.75" customHeight="1">
      <c r="C264" s="180"/>
    </row>
    <row r="265" spans="3:3" ht="15.75" customHeight="1">
      <c r="C265" s="180"/>
    </row>
    <row r="266" spans="3:3" ht="15.75" customHeight="1">
      <c r="C266" s="180"/>
    </row>
    <row r="267" spans="3:3" ht="15.75" customHeight="1">
      <c r="C267" s="180"/>
    </row>
    <row r="268" spans="3:3" ht="15.75" customHeight="1">
      <c r="C268" s="180"/>
    </row>
    <row r="269" spans="3:3" ht="15.75" customHeight="1">
      <c r="C269" s="180"/>
    </row>
    <row r="270" spans="3:3" ht="15.75" customHeight="1">
      <c r="C270" s="180"/>
    </row>
    <row r="271" spans="3:3" ht="15.75" customHeight="1">
      <c r="C271" s="180"/>
    </row>
    <row r="272" spans="3:3" ht="15.75" customHeight="1">
      <c r="C272" s="180"/>
    </row>
    <row r="273" spans="3:3" ht="15.75" customHeight="1">
      <c r="C273" s="180"/>
    </row>
    <row r="274" spans="3:3" ht="15.75" customHeight="1">
      <c r="C274" s="180"/>
    </row>
    <row r="275" spans="3:3" ht="15.75" customHeight="1">
      <c r="C275" s="180"/>
    </row>
    <row r="276" spans="3:3" ht="15.75" customHeight="1">
      <c r="C276" s="180"/>
    </row>
    <row r="277" spans="3:3" ht="15.75" customHeight="1">
      <c r="C277" s="180"/>
    </row>
    <row r="278" spans="3:3" ht="15.75" customHeight="1">
      <c r="C278" s="180"/>
    </row>
    <row r="279" spans="3:3" ht="15.75" customHeight="1">
      <c r="C279" s="180"/>
    </row>
    <row r="280" spans="3:3" ht="15.75" customHeight="1">
      <c r="C280" s="180"/>
    </row>
    <row r="281" spans="3:3" ht="15.75" customHeight="1">
      <c r="C281" s="180"/>
    </row>
    <row r="282" spans="3:3" ht="15.75" customHeight="1">
      <c r="C282" s="180"/>
    </row>
    <row r="283" spans="3:3" ht="15.75" customHeight="1">
      <c r="C283" s="180"/>
    </row>
    <row r="284" spans="3:3" ht="15.75" customHeight="1">
      <c r="C284" s="180"/>
    </row>
    <row r="285" spans="3:3" ht="15.75" customHeight="1">
      <c r="C285" s="180"/>
    </row>
    <row r="286" spans="3:3" ht="15.75" customHeight="1">
      <c r="C286" s="180"/>
    </row>
    <row r="287" spans="3:3" ht="15.75" customHeight="1">
      <c r="C287" s="180"/>
    </row>
    <row r="288" spans="3:3" ht="15.75" customHeight="1">
      <c r="C288" s="180"/>
    </row>
    <row r="289" spans="3:3" ht="15.75" customHeight="1">
      <c r="C289" s="180"/>
    </row>
    <row r="290" spans="3:3" ht="15.75" customHeight="1">
      <c r="C290" s="180"/>
    </row>
    <row r="291" spans="3:3" ht="15.75" customHeight="1">
      <c r="C291" s="180"/>
    </row>
    <row r="292" spans="3:3" ht="15.75" customHeight="1">
      <c r="C292" s="180"/>
    </row>
    <row r="293" spans="3:3" ht="15.75" customHeight="1">
      <c r="C293" s="180"/>
    </row>
    <row r="294" spans="3:3" ht="15.75" customHeight="1">
      <c r="C294" s="180"/>
    </row>
    <row r="295" spans="3:3" ht="15.75" customHeight="1">
      <c r="C295" s="180"/>
    </row>
    <row r="296" spans="3:3" ht="15.75" customHeight="1">
      <c r="C296" s="180"/>
    </row>
    <row r="297" spans="3:3" ht="15.75" customHeight="1">
      <c r="C297" s="180"/>
    </row>
    <row r="298" spans="3:3" ht="15.75" customHeight="1">
      <c r="C298" s="180"/>
    </row>
    <row r="299" spans="3:3" ht="15.75" customHeight="1">
      <c r="C299" s="180"/>
    </row>
    <row r="300" spans="3:3" ht="15.75" customHeight="1">
      <c r="C300" s="180"/>
    </row>
    <row r="301" spans="3:3" ht="15.75" customHeight="1">
      <c r="C301" s="180"/>
    </row>
    <row r="302" spans="3:3" ht="15.75" customHeight="1">
      <c r="C302" s="180"/>
    </row>
    <row r="303" spans="3:3" ht="15.75" customHeight="1">
      <c r="C303" s="180"/>
    </row>
    <row r="304" spans="3:3" ht="15.75" customHeight="1">
      <c r="C304" s="180"/>
    </row>
    <row r="305" spans="3:3" ht="15.75" customHeight="1">
      <c r="C305" s="180"/>
    </row>
    <row r="306" spans="3:3" ht="15.75" customHeight="1">
      <c r="C306" s="180"/>
    </row>
    <row r="307" spans="3:3" ht="15.75" customHeight="1">
      <c r="C307" s="180"/>
    </row>
    <row r="308" spans="3:3" ht="15.75" customHeight="1">
      <c r="C308" s="180"/>
    </row>
    <row r="309" spans="3:3" ht="15.75" customHeight="1">
      <c r="C309" s="180"/>
    </row>
    <row r="310" spans="3:3" ht="15.75" customHeight="1">
      <c r="C310" s="180"/>
    </row>
    <row r="311" spans="3:3" ht="15.75" customHeight="1">
      <c r="C311" s="180"/>
    </row>
    <row r="312" spans="3:3" ht="15.75" customHeight="1">
      <c r="C312" s="180"/>
    </row>
    <row r="313" spans="3:3" ht="15.75" customHeight="1">
      <c r="C313" s="180"/>
    </row>
    <row r="314" spans="3:3" ht="15.75" customHeight="1">
      <c r="C314" s="180"/>
    </row>
    <row r="315" spans="3:3" ht="15.75" customHeight="1">
      <c r="C315" s="180"/>
    </row>
    <row r="316" spans="3:3" ht="15.75" customHeight="1">
      <c r="C316" s="180"/>
    </row>
    <row r="317" spans="3:3" ht="15.75" customHeight="1">
      <c r="C317" s="180"/>
    </row>
    <row r="318" spans="3:3" ht="15.75" customHeight="1">
      <c r="C318" s="180"/>
    </row>
    <row r="319" spans="3:3" ht="15.75" customHeight="1">
      <c r="C319" s="180"/>
    </row>
    <row r="320" spans="3:3" ht="15.75" customHeight="1">
      <c r="C320" s="180"/>
    </row>
    <row r="321" spans="3:3" ht="15.75" customHeight="1">
      <c r="C321" s="180"/>
    </row>
    <row r="322" spans="3:3" ht="15.75" customHeight="1">
      <c r="C322" s="180"/>
    </row>
    <row r="323" spans="3:3" ht="15.75" customHeight="1">
      <c r="C323" s="180"/>
    </row>
    <row r="324" spans="3:3" ht="15.75" customHeight="1">
      <c r="C324" s="180"/>
    </row>
    <row r="325" spans="3:3" ht="15.75" customHeight="1">
      <c r="C325" s="180"/>
    </row>
    <row r="326" spans="3:3" ht="15.75" customHeight="1">
      <c r="C326" s="180"/>
    </row>
    <row r="327" spans="3:3" ht="15.75" customHeight="1">
      <c r="C327" s="180"/>
    </row>
    <row r="328" spans="3:3" ht="15.75" customHeight="1">
      <c r="C328" s="180"/>
    </row>
    <row r="329" spans="3:3" ht="15.75" customHeight="1">
      <c r="C329" s="180"/>
    </row>
    <row r="330" spans="3:3" ht="15.75" customHeight="1">
      <c r="C330" s="180"/>
    </row>
    <row r="331" spans="3:3" ht="15.75" customHeight="1">
      <c r="C331" s="180"/>
    </row>
    <row r="332" spans="3:3" ht="15.75" customHeight="1">
      <c r="C332" s="180"/>
    </row>
    <row r="333" spans="3:3" ht="15.75" customHeight="1">
      <c r="C333" s="180"/>
    </row>
    <row r="334" spans="3:3" ht="15.75" customHeight="1">
      <c r="C334" s="180"/>
    </row>
    <row r="335" spans="3:3" ht="15.75" customHeight="1">
      <c r="C335" s="180"/>
    </row>
    <row r="336" spans="3:3" ht="15.75" customHeight="1">
      <c r="C336" s="180"/>
    </row>
    <row r="337" spans="3:3" ht="15.75" customHeight="1">
      <c r="C337" s="180"/>
    </row>
    <row r="338" spans="3:3" ht="15.75" customHeight="1">
      <c r="C338" s="180"/>
    </row>
    <row r="339" spans="3:3" ht="15.75" customHeight="1">
      <c r="C339" s="180"/>
    </row>
    <row r="340" spans="3:3" ht="15.75" customHeight="1">
      <c r="C340" s="180"/>
    </row>
    <row r="341" spans="3:3" ht="15.75" customHeight="1">
      <c r="C341" s="180"/>
    </row>
    <row r="342" spans="3:3" ht="15.75" customHeight="1">
      <c r="C342" s="180"/>
    </row>
    <row r="343" spans="3:3" ht="15.75" customHeight="1">
      <c r="C343" s="180"/>
    </row>
    <row r="344" spans="3:3" ht="15.75" customHeight="1">
      <c r="C344" s="180"/>
    </row>
    <row r="345" spans="3:3" ht="15.75" customHeight="1">
      <c r="C345" s="180"/>
    </row>
    <row r="346" spans="3:3" ht="15.75" customHeight="1">
      <c r="C346" s="180"/>
    </row>
    <row r="347" spans="3:3" ht="15.75" customHeight="1">
      <c r="C347" s="180"/>
    </row>
    <row r="348" spans="3:3" ht="15.75" customHeight="1">
      <c r="C348" s="180"/>
    </row>
    <row r="349" spans="3:3" ht="15.75" customHeight="1">
      <c r="C349" s="180"/>
    </row>
    <row r="350" spans="3:3" ht="15.75" customHeight="1">
      <c r="C350" s="180"/>
    </row>
    <row r="351" spans="3:3" ht="15.75" customHeight="1">
      <c r="C351" s="180"/>
    </row>
    <row r="352" spans="3:3" ht="15.75" customHeight="1">
      <c r="C352" s="180"/>
    </row>
    <row r="353" spans="3:3" ht="15.75" customHeight="1">
      <c r="C353" s="180"/>
    </row>
    <row r="354" spans="3:3" ht="15.75" customHeight="1">
      <c r="C354" s="180"/>
    </row>
    <row r="355" spans="3:3" ht="15.75" customHeight="1">
      <c r="C355" s="180"/>
    </row>
    <row r="356" spans="3:3" ht="15.75" customHeight="1">
      <c r="C356" s="180"/>
    </row>
    <row r="357" spans="3:3" ht="15.75" customHeight="1">
      <c r="C357" s="180"/>
    </row>
    <row r="358" spans="3:3" ht="15.75" customHeight="1">
      <c r="C358" s="180"/>
    </row>
    <row r="359" spans="3:3" ht="15.75" customHeight="1">
      <c r="C359" s="180"/>
    </row>
    <row r="360" spans="3:3" ht="15.75" customHeight="1">
      <c r="C360" s="180"/>
    </row>
    <row r="361" spans="3:3" ht="15.75" customHeight="1">
      <c r="C361" s="180"/>
    </row>
    <row r="362" spans="3:3" ht="15.75" customHeight="1">
      <c r="C362" s="180"/>
    </row>
    <row r="363" spans="3:3" ht="15.75" customHeight="1">
      <c r="C363" s="180"/>
    </row>
    <row r="364" spans="3:3" ht="15.75" customHeight="1">
      <c r="C364" s="180"/>
    </row>
    <row r="365" spans="3:3" ht="15.75" customHeight="1">
      <c r="C365" s="180"/>
    </row>
    <row r="366" spans="3:3" ht="15.75" customHeight="1">
      <c r="C366" s="180"/>
    </row>
    <row r="367" spans="3:3" ht="15.75" customHeight="1">
      <c r="C367" s="180"/>
    </row>
    <row r="368" spans="3:3" ht="15.75" customHeight="1">
      <c r="C368" s="180"/>
    </row>
    <row r="369" spans="3:3" ht="15.75" customHeight="1">
      <c r="C369" s="180"/>
    </row>
    <row r="370" spans="3:3" ht="15.75" customHeight="1">
      <c r="C370" s="180"/>
    </row>
    <row r="371" spans="3:3" ht="15.75" customHeight="1">
      <c r="C371" s="180"/>
    </row>
    <row r="372" spans="3:3" ht="15.75" customHeight="1">
      <c r="C372" s="180"/>
    </row>
    <row r="373" spans="3:3" ht="15.75" customHeight="1">
      <c r="C373" s="180"/>
    </row>
    <row r="374" spans="3:3" ht="15.75" customHeight="1">
      <c r="C374" s="180"/>
    </row>
    <row r="375" spans="3:3" ht="15.75" customHeight="1">
      <c r="C375" s="180"/>
    </row>
    <row r="376" spans="3:3" ht="15.75" customHeight="1">
      <c r="C376" s="180"/>
    </row>
    <row r="377" spans="3:3" ht="15.75" customHeight="1">
      <c r="C377" s="180"/>
    </row>
    <row r="378" spans="3:3" ht="15.75" customHeight="1">
      <c r="C378" s="180"/>
    </row>
    <row r="379" spans="3:3" ht="15.75" customHeight="1">
      <c r="C379" s="180"/>
    </row>
    <row r="380" spans="3:3" ht="15.75" customHeight="1">
      <c r="C380" s="180"/>
    </row>
    <row r="381" spans="3:3" ht="15.75" customHeight="1">
      <c r="C381" s="180"/>
    </row>
    <row r="382" spans="3:3" ht="15.75" customHeight="1">
      <c r="C382" s="180"/>
    </row>
    <row r="383" spans="3:3" ht="15.75" customHeight="1">
      <c r="C383" s="180"/>
    </row>
    <row r="384" spans="3:3" ht="15.75" customHeight="1">
      <c r="C384" s="180"/>
    </row>
    <row r="385" spans="3:3" ht="15.75" customHeight="1">
      <c r="C385" s="180"/>
    </row>
    <row r="386" spans="3:3" ht="15.75" customHeight="1">
      <c r="C386" s="180"/>
    </row>
    <row r="387" spans="3:3" ht="15.75" customHeight="1">
      <c r="C387" s="180"/>
    </row>
    <row r="388" spans="3:3" ht="15.75" customHeight="1">
      <c r="C388" s="180"/>
    </row>
    <row r="389" spans="3:3" ht="15.75" customHeight="1">
      <c r="C389" s="180"/>
    </row>
    <row r="390" spans="3:3" ht="15.75" customHeight="1">
      <c r="C390" s="180"/>
    </row>
    <row r="391" spans="3:3" ht="15.75" customHeight="1">
      <c r="C391" s="180"/>
    </row>
    <row r="392" spans="3:3" ht="15.75" customHeight="1">
      <c r="C392" s="180"/>
    </row>
    <row r="393" spans="3:3" ht="15.75" customHeight="1">
      <c r="C393" s="180"/>
    </row>
    <row r="394" spans="3:3" ht="15.75" customHeight="1">
      <c r="C394" s="180"/>
    </row>
    <row r="395" spans="3:3" ht="15.75" customHeight="1">
      <c r="C395" s="180"/>
    </row>
    <row r="396" spans="3:3" ht="15.75" customHeight="1">
      <c r="C396" s="180"/>
    </row>
    <row r="397" spans="3:3" ht="15.75" customHeight="1">
      <c r="C397" s="180"/>
    </row>
    <row r="398" spans="3:3" ht="15.75" customHeight="1">
      <c r="C398" s="180"/>
    </row>
    <row r="399" spans="3:3" ht="15.75" customHeight="1">
      <c r="C399" s="180"/>
    </row>
    <row r="400" spans="3:3" ht="15.75" customHeight="1">
      <c r="C400" s="180"/>
    </row>
    <row r="401" spans="3:3" ht="15.75" customHeight="1">
      <c r="C401" s="180"/>
    </row>
    <row r="402" spans="3:3" ht="15.75" customHeight="1">
      <c r="C402" s="180"/>
    </row>
    <row r="403" spans="3:3" ht="15.75" customHeight="1">
      <c r="C403" s="180"/>
    </row>
    <row r="404" spans="3:3" ht="15.75" customHeight="1">
      <c r="C404" s="180"/>
    </row>
    <row r="405" spans="3:3" ht="15.75" customHeight="1">
      <c r="C405" s="180"/>
    </row>
    <row r="406" spans="3:3" ht="15.75" customHeight="1">
      <c r="C406" s="180"/>
    </row>
    <row r="407" spans="3:3" ht="15.75" customHeight="1">
      <c r="C407" s="180"/>
    </row>
    <row r="408" spans="3:3" ht="15.75" customHeight="1">
      <c r="C408" s="180"/>
    </row>
    <row r="409" spans="3:3" ht="15.75" customHeight="1">
      <c r="C409" s="180"/>
    </row>
    <row r="410" spans="3:3" ht="15.75" customHeight="1">
      <c r="C410" s="180"/>
    </row>
    <row r="411" spans="3:3" ht="15.75" customHeight="1">
      <c r="C411" s="180"/>
    </row>
    <row r="412" spans="3:3" ht="15.75" customHeight="1">
      <c r="C412" s="180"/>
    </row>
    <row r="413" spans="3:3" ht="15.75" customHeight="1">
      <c r="C413" s="180"/>
    </row>
    <row r="414" spans="3:3" ht="15.75" customHeight="1">
      <c r="C414" s="180"/>
    </row>
    <row r="415" spans="3:3" ht="15.75" customHeight="1">
      <c r="C415" s="180"/>
    </row>
    <row r="416" spans="3:3" ht="15.75" customHeight="1">
      <c r="C416" s="180"/>
    </row>
    <row r="417" spans="3:3" ht="15.75" customHeight="1">
      <c r="C417" s="180"/>
    </row>
    <row r="418" spans="3:3" ht="15.75" customHeight="1">
      <c r="C418" s="180"/>
    </row>
    <row r="419" spans="3:3" ht="15.75" customHeight="1">
      <c r="C419" s="180"/>
    </row>
    <row r="420" spans="3:3" ht="15.75" customHeight="1">
      <c r="C420" s="180"/>
    </row>
    <row r="421" spans="3:3" ht="15.75" customHeight="1">
      <c r="C421" s="180"/>
    </row>
    <row r="422" spans="3:3" ht="15.75" customHeight="1">
      <c r="C422" s="180"/>
    </row>
    <row r="423" spans="3:3" ht="15.75" customHeight="1">
      <c r="C423" s="180"/>
    </row>
    <row r="424" spans="3:3" ht="15.75" customHeight="1">
      <c r="C424" s="180"/>
    </row>
    <row r="425" spans="3:3" ht="15.75" customHeight="1">
      <c r="C425" s="180"/>
    </row>
    <row r="426" spans="3:3" ht="15.75" customHeight="1">
      <c r="C426" s="180"/>
    </row>
    <row r="427" spans="3:3" ht="15.75" customHeight="1">
      <c r="C427" s="180"/>
    </row>
    <row r="428" spans="3:3" ht="15.75" customHeight="1">
      <c r="C428" s="180"/>
    </row>
    <row r="429" spans="3:3" ht="15.75" customHeight="1">
      <c r="C429" s="180"/>
    </row>
    <row r="430" spans="3:3" ht="15.75" customHeight="1">
      <c r="C430" s="180"/>
    </row>
    <row r="431" spans="3:3" ht="15.75" customHeight="1">
      <c r="C431" s="180"/>
    </row>
    <row r="432" spans="3:3" ht="15.75" customHeight="1">
      <c r="C432" s="180"/>
    </row>
    <row r="433" spans="3:3" ht="15.75" customHeight="1">
      <c r="C433" s="180"/>
    </row>
    <row r="434" spans="3:3" ht="15.75" customHeight="1">
      <c r="C434" s="180"/>
    </row>
    <row r="435" spans="3:3" ht="15.75" customHeight="1">
      <c r="C435" s="180"/>
    </row>
    <row r="436" spans="3:3" ht="15.75" customHeight="1">
      <c r="C436" s="180"/>
    </row>
    <row r="437" spans="3:3" ht="15.75" customHeight="1">
      <c r="C437" s="180"/>
    </row>
    <row r="438" spans="3:3" ht="15.75" customHeight="1">
      <c r="C438" s="180"/>
    </row>
    <row r="439" spans="3:3" ht="15.75" customHeight="1">
      <c r="C439" s="180"/>
    </row>
    <row r="440" spans="3:3" ht="15.75" customHeight="1">
      <c r="C440" s="180"/>
    </row>
    <row r="441" spans="3:3" ht="15.75" customHeight="1">
      <c r="C441" s="180"/>
    </row>
    <row r="442" spans="3:3" ht="15.75" customHeight="1">
      <c r="C442" s="180"/>
    </row>
    <row r="443" spans="3:3" ht="15.75" customHeight="1">
      <c r="C443" s="180"/>
    </row>
    <row r="444" spans="3:3" ht="15.75" customHeight="1">
      <c r="C444" s="180"/>
    </row>
    <row r="445" spans="3:3" ht="15.75" customHeight="1">
      <c r="C445" s="180"/>
    </row>
    <row r="446" spans="3:3" ht="15.75" customHeight="1">
      <c r="C446" s="180"/>
    </row>
    <row r="447" spans="3:3" ht="15.75" customHeight="1">
      <c r="C447" s="180"/>
    </row>
    <row r="448" spans="3:3" ht="15.75" customHeight="1">
      <c r="C448" s="180"/>
    </row>
    <row r="449" spans="3:3" ht="15.75" customHeight="1">
      <c r="C449" s="180"/>
    </row>
    <row r="450" spans="3:3" ht="15.75" customHeight="1">
      <c r="C450" s="180"/>
    </row>
    <row r="451" spans="3:3" ht="15.75" customHeight="1">
      <c r="C451" s="180"/>
    </row>
    <row r="452" spans="3:3" ht="15.75" customHeight="1">
      <c r="C452" s="180"/>
    </row>
    <row r="453" spans="3:3" ht="15.75" customHeight="1">
      <c r="C453" s="180"/>
    </row>
    <row r="454" spans="3:3" ht="15.75" customHeight="1">
      <c r="C454" s="180"/>
    </row>
    <row r="455" spans="3:3" ht="15.75" customHeight="1">
      <c r="C455" s="180"/>
    </row>
    <row r="456" spans="3:3" ht="15.75" customHeight="1">
      <c r="C456" s="180"/>
    </row>
    <row r="457" spans="3:3" ht="15.75" customHeight="1">
      <c r="C457" s="180"/>
    </row>
    <row r="458" spans="3:3" ht="15.75" customHeight="1">
      <c r="C458" s="180"/>
    </row>
    <row r="459" spans="3:3" ht="15.75" customHeight="1">
      <c r="C459" s="180"/>
    </row>
    <row r="460" spans="3:3" ht="15.75" customHeight="1">
      <c r="C460" s="180"/>
    </row>
    <row r="461" spans="3:3" ht="15.75" customHeight="1">
      <c r="C461" s="180"/>
    </row>
    <row r="462" spans="3:3" ht="15.75" customHeight="1">
      <c r="C462" s="180"/>
    </row>
    <row r="463" spans="3:3" ht="15.75" customHeight="1">
      <c r="C463" s="180"/>
    </row>
    <row r="464" spans="3:3" ht="15.75" customHeight="1">
      <c r="C464" s="180"/>
    </row>
    <row r="465" spans="3:3" ht="15.75" customHeight="1">
      <c r="C465" s="180"/>
    </row>
    <row r="466" spans="3:3" ht="15.75" customHeight="1">
      <c r="C466" s="180"/>
    </row>
    <row r="467" spans="3:3" ht="15.75" customHeight="1">
      <c r="C467" s="180"/>
    </row>
    <row r="468" spans="3:3" ht="15.75" customHeight="1">
      <c r="C468" s="180"/>
    </row>
    <row r="469" spans="3:3" ht="15.75" customHeight="1">
      <c r="C469" s="180"/>
    </row>
    <row r="470" spans="3:3" ht="15.75" customHeight="1">
      <c r="C470" s="180"/>
    </row>
    <row r="471" spans="3:3" ht="15.75" customHeight="1">
      <c r="C471" s="180"/>
    </row>
    <row r="472" spans="3:3" ht="15.75" customHeight="1">
      <c r="C472" s="180"/>
    </row>
    <row r="473" spans="3:3" ht="15.75" customHeight="1">
      <c r="C473" s="180"/>
    </row>
    <row r="474" spans="3:3" ht="15.75" customHeight="1">
      <c r="C474" s="180"/>
    </row>
    <row r="475" spans="3:3" ht="15.75" customHeight="1">
      <c r="C475" s="180"/>
    </row>
    <row r="476" spans="3:3" ht="15.75" customHeight="1">
      <c r="C476" s="180"/>
    </row>
    <row r="477" spans="3:3" ht="15.75" customHeight="1">
      <c r="C477" s="180"/>
    </row>
    <row r="478" spans="3:3" ht="15.75" customHeight="1">
      <c r="C478" s="180"/>
    </row>
    <row r="479" spans="3:3" ht="15.75" customHeight="1">
      <c r="C479" s="180"/>
    </row>
    <row r="480" spans="3:3" ht="15.75" customHeight="1">
      <c r="C480" s="180"/>
    </row>
    <row r="481" spans="3:3" ht="15.75" customHeight="1">
      <c r="C481" s="180"/>
    </row>
    <row r="482" spans="3:3" ht="15.75" customHeight="1">
      <c r="C482" s="180"/>
    </row>
    <row r="483" spans="3:3" ht="15.75" customHeight="1">
      <c r="C483" s="180"/>
    </row>
    <row r="484" spans="3:3" ht="15.75" customHeight="1">
      <c r="C484" s="180"/>
    </row>
    <row r="485" spans="3:3" ht="15.75" customHeight="1">
      <c r="C485" s="180"/>
    </row>
    <row r="486" spans="3:3" ht="15.75" customHeight="1">
      <c r="C486" s="180"/>
    </row>
    <row r="487" spans="3:3" ht="15.75" customHeight="1">
      <c r="C487" s="180"/>
    </row>
    <row r="488" spans="3:3" ht="15.75" customHeight="1">
      <c r="C488" s="180"/>
    </row>
    <row r="489" spans="3:3" ht="15.75" customHeight="1">
      <c r="C489" s="180"/>
    </row>
    <row r="490" spans="3:3" ht="15.75" customHeight="1">
      <c r="C490" s="180"/>
    </row>
    <row r="491" spans="3:3" ht="15.75" customHeight="1">
      <c r="C491" s="180"/>
    </row>
    <row r="492" spans="3:3" ht="15.75" customHeight="1">
      <c r="C492" s="180"/>
    </row>
    <row r="493" spans="3:3" ht="15.75" customHeight="1">
      <c r="C493" s="180"/>
    </row>
    <row r="494" spans="3:3" ht="15.75" customHeight="1">
      <c r="C494" s="180"/>
    </row>
    <row r="495" spans="3:3" ht="15.75" customHeight="1">
      <c r="C495" s="180"/>
    </row>
    <row r="496" spans="3:3" ht="15.75" customHeight="1">
      <c r="C496" s="180"/>
    </row>
    <row r="497" spans="3:3" ht="15.75" customHeight="1">
      <c r="C497" s="180"/>
    </row>
    <row r="498" spans="3:3" ht="15.75" customHeight="1">
      <c r="C498" s="180"/>
    </row>
    <row r="499" spans="3:3" ht="15.75" customHeight="1">
      <c r="C499" s="180"/>
    </row>
    <row r="500" spans="3:3" ht="15.75" customHeight="1">
      <c r="C500" s="180"/>
    </row>
    <row r="501" spans="3:3" ht="15.75" customHeight="1">
      <c r="C501" s="180"/>
    </row>
    <row r="502" spans="3:3" ht="15.75" customHeight="1">
      <c r="C502" s="180"/>
    </row>
    <row r="503" spans="3:3" ht="15.75" customHeight="1">
      <c r="C503" s="180"/>
    </row>
    <row r="504" spans="3:3" ht="15.75" customHeight="1">
      <c r="C504" s="180"/>
    </row>
    <row r="505" spans="3:3" ht="15.75" customHeight="1">
      <c r="C505" s="180"/>
    </row>
    <row r="506" spans="3:3" ht="15.75" customHeight="1">
      <c r="C506" s="180"/>
    </row>
    <row r="507" spans="3:3" ht="15.75" customHeight="1">
      <c r="C507" s="180"/>
    </row>
    <row r="508" spans="3:3" ht="15.75" customHeight="1">
      <c r="C508" s="180"/>
    </row>
    <row r="509" spans="3:3" ht="15.75" customHeight="1">
      <c r="C509" s="180"/>
    </row>
    <row r="510" spans="3:3" ht="15.75" customHeight="1">
      <c r="C510" s="180"/>
    </row>
    <row r="511" spans="3:3" ht="15.75" customHeight="1">
      <c r="C511" s="180"/>
    </row>
    <row r="512" spans="3:3" ht="15.75" customHeight="1">
      <c r="C512" s="180"/>
    </row>
    <row r="513" spans="3:3" ht="15.75" customHeight="1">
      <c r="C513" s="180"/>
    </row>
    <row r="514" spans="3:3" ht="15.75" customHeight="1">
      <c r="C514" s="180"/>
    </row>
    <row r="515" spans="3:3" ht="15.75" customHeight="1">
      <c r="C515" s="180"/>
    </row>
    <row r="516" spans="3:3" ht="15.75" customHeight="1">
      <c r="C516" s="180"/>
    </row>
    <row r="517" spans="3:3" ht="15.75" customHeight="1">
      <c r="C517" s="180"/>
    </row>
    <row r="518" spans="3:3" ht="15.75" customHeight="1">
      <c r="C518" s="180"/>
    </row>
    <row r="519" spans="3:3" ht="15.75" customHeight="1">
      <c r="C519" s="180"/>
    </row>
    <row r="520" spans="3:3" ht="15.75" customHeight="1">
      <c r="C520" s="180"/>
    </row>
    <row r="521" spans="3:3" ht="15.75" customHeight="1">
      <c r="C521" s="180"/>
    </row>
    <row r="522" spans="3:3" ht="15.75" customHeight="1">
      <c r="C522" s="180"/>
    </row>
    <row r="523" spans="3:3" ht="15.75" customHeight="1">
      <c r="C523" s="180"/>
    </row>
    <row r="524" spans="3:3" ht="15.75" customHeight="1">
      <c r="C524" s="180"/>
    </row>
    <row r="525" spans="3:3" ht="15.75" customHeight="1">
      <c r="C525" s="180"/>
    </row>
    <row r="526" spans="3:3" ht="15.75" customHeight="1">
      <c r="C526" s="180"/>
    </row>
    <row r="527" spans="3:3" ht="15.75" customHeight="1">
      <c r="C527" s="180"/>
    </row>
    <row r="528" spans="3:3" ht="15.75" customHeight="1">
      <c r="C528" s="180"/>
    </row>
    <row r="529" spans="3:3" ht="15.75" customHeight="1">
      <c r="C529" s="180"/>
    </row>
    <row r="530" spans="3:3" ht="15.75" customHeight="1">
      <c r="C530" s="180"/>
    </row>
    <row r="531" spans="3:3" ht="15.75" customHeight="1">
      <c r="C531" s="180"/>
    </row>
    <row r="532" spans="3:3" ht="15.75" customHeight="1">
      <c r="C532" s="180"/>
    </row>
    <row r="533" spans="3:3" ht="15.75" customHeight="1">
      <c r="C533" s="180"/>
    </row>
    <row r="534" spans="3:3" ht="15.75" customHeight="1">
      <c r="C534" s="180"/>
    </row>
    <row r="535" spans="3:3" ht="15.75" customHeight="1">
      <c r="C535" s="180"/>
    </row>
    <row r="536" spans="3:3" ht="15.75" customHeight="1">
      <c r="C536" s="180"/>
    </row>
    <row r="537" spans="3:3" ht="15.75" customHeight="1">
      <c r="C537" s="180"/>
    </row>
    <row r="538" spans="3:3" ht="15.75" customHeight="1">
      <c r="C538" s="180"/>
    </row>
    <row r="539" spans="3:3" ht="15.75" customHeight="1">
      <c r="C539" s="180"/>
    </row>
    <row r="540" spans="3:3" ht="15.75" customHeight="1">
      <c r="C540" s="180"/>
    </row>
    <row r="541" spans="3:3" ht="15.75" customHeight="1">
      <c r="C541" s="180"/>
    </row>
    <row r="542" spans="3:3" ht="15.75" customHeight="1">
      <c r="C542" s="180"/>
    </row>
    <row r="543" spans="3:3" ht="15.75" customHeight="1">
      <c r="C543" s="180"/>
    </row>
    <row r="544" spans="3:3" ht="15.75" customHeight="1">
      <c r="C544" s="180"/>
    </row>
    <row r="545" spans="3:3" ht="15.75" customHeight="1">
      <c r="C545" s="180"/>
    </row>
    <row r="546" spans="3:3" ht="15.75" customHeight="1">
      <c r="C546" s="180"/>
    </row>
    <row r="547" spans="3:3" ht="15.75" customHeight="1">
      <c r="C547" s="180"/>
    </row>
    <row r="548" spans="3:3" ht="15.75" customHeight="1">
      <c r="C548" s="180"/>
    </row>
    <row r="549" spans="3:3" ht="15.75" customHeight="1">
      <c r="C549" s="180"/>
    </row>
    <row r="550" spans="3:3" ht="15.75" customHeight="1">
      <c r="C550" s="180"/>
    </row>
    <row r="551" spans="3:3" ht="15.75" customHeight="1">
      <c r="C551" s="180"/>
    </row>
    <row r="552" spans="3:3" ht="15.75" customHeight="1">
      <c r="C552" s="180"/>
    </row>
    <row r="553" spans="3:3" ht="15.75" customHeight="1">
      <c r="C553" s="180"/>
    </row>
    <row r="554" spans="3:3" ht="15.75" customHeight="1">
      <c r="C554" s="180"/>
    </row>
    <row r="555" spans="3:3" ht="15.75" customHeight="1">
      <c r="C555" s="180"/>
    </row>
    <row r="556" spans="3:3" ht="15.75" customHeight="1">
      <c r="C556" s="180"/>
    </row>
    <row r="557" spans="3:3" ht="15.75" customHeight="1">
      <c r="C557" s="180"/>
    </row>
    <row r="558" spans="3:3" ht="15.75" customHeight="1">
      <c r="C558" s="180"/>
    </row>
    <row r="559" spans="3:3" ht="15.75" customHeight="1">
      <c r="C559" s="180"/>
    </row>
    <row r="560" spans="3:3" ht="15.75" customHeight="1">
      <c r="C560" s="180"/>
    </row>
    <row r="561" spans="3:3" ht="15.75" customHeight="1">
      <c r="C561" s="180"/>
    </row>
    <row r="562" spans="3:3" ht="15.75" customHeight="1">
      <c r="C562" s="180"/>
    </row>
    <row r="563" spans="3:3" ht="15.75" customHeight="1">
      <c r="C563" s="180"/>
    </row>
    <row r="564" spans="3:3" ht="15.75" customHeight="1">
      <c r="C564" s="180"/>
    </row>
    <row r="565" spans="3:3" ht="15.75" customHeight="1">
      <c r="C565" s="180"/>
    </row>
    <row r="566" spans="3:3" ht="15.75" customHeight="1">
      <c r="C566" s="180"/>
    </row>
    <row r="567" spans="3:3" ht="15.75" customHeight="1">
      <c r="C567" s="180"/>
    </row>
    <row r="568" spans="3:3" ht="15.75" customHeight="1">
      <c r="C568" s="180"/>
    </row>
    <row r="569" spans="3:3" ht="15.75" customHeight="1">
      <c r="C569" s="180"/>
    </row>
    <row r="570" spans="3:3" ht="15.75" customHeight="1">
      <c r="C570" s="180"/>
    </row>
    <row r="571" spans="3:3" ht="15.75" customHeight="1">
      <c r="C571" s="180"/>
    </row>
    <row r="572" spans="3:3" ht="15.75" customHeight="1">
      <c r="C572" s="180"/>
    </row>
    <row r="573" spans="3:3" ht="15.75" customHeight="1">
      <c r="C573" s="180"/>
    </row>
    <row r="574" spans="3:3" ht="15.75" customHeight="1">
      <c r="C574" s="180"/>
    </row>
    <row r="575" spans="3:3" ht="15.75" customHeight="1">
      <c r="C575" s="180"/>
    </row>
    <row r="576" spans="3:3" ht="15.75" customHeight="1">
      <c r="C576" s="180"/>
    </row>
    <row r="577" spans="3:3" ht="15.75" customHeight="1">
      <c r="C577" s="180"/>
    </row>
    <row r="578" spans="3:3" ht="15.75" customHeight="1">
      <c r="C578" s="180"/>
    </row>
    <row r="579" spans="3:3" ht="15.75" customHeight="1">
      <c r="C579" s="180"/>
    </row>
    <row r="580" spans="3:3" ht="15.75" customHeight="1">
      <c r="C580" s="180"/>
    </row>
    <row r="581" spans="3:3" ht="15.75" customHeight="1">
      <c r="C581" s="180"/>
    </row>
    <row r="582" spans="3:3" ht="15.75" customHeight="1">
      <c r="C582" s="180"/>
    </row>
    <row r="583" spans="3:3" ht="15.75" customHeight="1">
      <c r="C583" s="180"/>
    </row>
    <row r="584" spans="3:3" ht="15.75" customHeight="1">
      <c r="C584" s="180"/>
    </row>
    <row r="585" spans="3:3" ht="15.75" customHeight="1">
      <c r="C585" s="180"/>
    </row>
    <row r="586" spans="3:3" ht="15.75" customHeight="1">
      <c r="C586" s="180"/>
    </row>
    <row r="587" spans="3:3" ht="15.75" customHeight="1">
      <c r="C587" s="180"/>
    </row>
    <row r="588" spans="3:3" ht="15.75" customHeight="1">
      <c r="C588" s="180"/>
    </row>
    <row r="589" spans="3:3" ht="15.75" customHeight="1">
      <c r="C589" s="180"/>
    </row>
    <row r="590" spans="3:3" ht="15.75" customHeight="1">
      <c r="C590" s="180"/>
    </row>
    <row r="591" spans="3:3" ht="15.75" customHeight="1">
      <c r="C591" s="180"/>
    </row>
    <row r="592" spans="3:3" ht="15.75" customHeight="1">
      <c r="C592" s="180"/>
    </row>
    <row r="593" spans="3:3" ht="15.75" customHeight="1">
      <c r="C593" s="180"/>
    </row>
    <row r="594" spans="3:3" ht="15.75" customHeight="1">
      <c r="C594" s="180"/>
    </row>
    <row r="595" spans="3:3" ht="15.75" customHeight="1">
      <c r="C595" s="180"/>
    </row>
    <row r="596" spans="3:3" ht="15.75" customHeight="1">
      <c r="C596" s="180"/>
    </row>
    <row r="597" spans="3:3" ht="15.75" customHeight="1">
      <c r="C597" s="180"/>
    </row>
    <row r="598" spans="3:3" ht="15.75" customHeight="1">
      <c r="C598" s="180"/>
    </row>
    <row r="599" spans="3:3" ht="15.75" customHeight="1">
      <c r="C599" s="180"/>
    </row>
    <row r="600" spans="3:3" ht="15.75" customHeight="1">
      <c r="C600" s="180"/>
    </row>
    <row r="601" spans="3:3" ht="15.75" customHeight="1">
      <c r="C601" s="180"/>
    </row>
    <row r="602" spans="3:3" ht="15.75" customHeight="1">
      <c r="C602" s="180"/>
    </row>
    <row r="603" spans="3:3" ht="15.75" customHeight="1">
      <c r="C603" s="180"/>
    </row>
    <row r="604" spans="3:3" ht="15.75" customHeight="1">
      <c r="C604" s="180"/>
    </row>
    <row r="605" spans="3:3" ht="15.75" customHeight="1">
      <c r="C605" s="180"/>
    </row>
    <row r="606" spans="3:3" ht="15.75" customHeight="1">
      <c r="C606" s="180"/>
    </row>
    <row r="607" spans="3:3" ht="15.75" customHeight="1">
      <c r="C607" s="180"/>
    </row>
    <row r="608" spans="3:3" ht="15.75" customHeight="1">
      <c r="C608" s="180"/>
    </row>
    <row r="609" spans="3:3" ht="15.75" customHeight="1">
      <c r="C609" s="180"/>
    </row>
    <row r="610" spans="3:3" ht="15.75" customHeight="1">
      <c r="C610" s="180"/>
    </row>
    <row r="611" spans="3:3" ht="15.75" customHeight="1">
      <c r="C611" s="180"/>
    </row>
    <row r="612" spans="3:3" ht="15.75" customHeight="1">
      <c r="C612" s="180"/>
    </row>
    <row r="613" spans="3:3" ht="15.75" customHeight="1">
      <c r="C613" s="180"/>
    </row>
    <row r="614" spans="3:3" ht="15.75" customHeight="1">
      <c r="C614" s="180"/>
    </row>
    <row r="615" spans="3:3" ht="15.75" customHeight="1">
      <c r="C615" s="180"/>
    </row>
    <row r="616" spans="3:3" ht="15.75" customHeight="1">
      <c r="C616" s="180"/>
    </row>
    <row r="617" spans="3:3" ht="15.75" customHeight="1">
      <c r="C617" s="180"/>
    </row>
    <row r="618" spans="3:3" ht="15.75" customHeight="1">
      <c r="C618" s="180"/>
    </row>
    <row r="619" spans="3:3" ht="15.75" customHeight="1">
      <c r="C619" s="180"/>
    </row>
    <row r="620" spans="3:3" ht="15.75" customHeight="1">
      <c r="C620" s="180"/>
    </row>
    <row r="621" spans="3:3" ht="15.75" customHeight="1">
      <c r="C621" s="180"/>
    </row>
    <row r="622" spans="3:3" ht="15.75" customHeight="1">
      <c r="C622" s="180"/>
    </row>
    <row r="623" spans="3:3" ht="15.75" customHeight="1">
      <c r="C623" s="180"/>
    </row>
    <row r="624" spans="3:3" ht="15.75" customHeight="1">
      <c r="C624" s="180"/>
    </row>
    <row r="625" spans="3:3" ht="15.75" customHeight="1">
      <c r="C625" s="180"/>
    </row>
    <row r="626" spans="3:3" ht="15.75" customHeight="1">
      <c r="C626" s="180"/>
    </row>
    <row r="627" spans="3:3" ht="15.75" customHeight="1">
      <c r="C627" s="180"/>
    </row>
    <row r="628" spans="3:3" ht="15.75" customHeight="1">
      <c r="C628" s="180"/>
    </row>
    <row r="629" spans="3:3" ht="15.75" customHeight="1">
      <c r="C629" s="180"/>
    </row>
    <row r="630" spans="3:3" ht="15.75" customHeight="1">
      <c r="C630" s="180"/>
    </row>
    <row r="631" spans="3:3" ht="15.75" customHeight="1">
      <c r="C631" s="180"/>
    </row>
    <row r="632" spans="3:3" ht="15.75" customHeight="1">
      <c r="C632" s="180"/>
    </row>
    <row r="633" spans="3:3" ht="15.75" customHeight="1">
      <c r="C633" s="180"/>
    </row>
    <row r="634" spans="3:3" ht="15.75" customHeight="1">
      <c r="C634" s="180"/>
    </row>
    <row r="635" spans="3:3" ht="15.75" customHeight="1">
      <c r="C635" s="180"/>
    </row>
    <row r="636" spans="3:3" ht="15.75" customHeight="1">
      <c r="C636" s="180"/>
    </row>
    <row r="637" spans="3:3" ht="15.75" customHeight="1">
      <c r="C637" s="180"/>
    </row>
    <row r="638" spans="3:3" ht="15.75" customHeight="1">
      <c r="C638" s="180"/>
    </row>
    <row r="639" spans="3:3" ht="15.75" customHeight="1">
      <c r="C639" s="180"/>
    </row>
    <row r="640" spans="3:3" ht="15.75" customHeight="1">
      <c r="C640" s="180"/>
    </row>
    <row r="641" spans="3:3" ht="15.75" customHeight="1">
      <c r="C641" s="180"/>
    </row>
    <row r="642" spans="3:3" ht="15.75" customHeight="1">
      <c r="C642" s="180"/>
    </row>
    <row r="643" spans="3:3" ht="15.75" customHeight="1">
      <c r="C643" s="180"/>
    </row>
    <row r="644" spans="3:3" ht="15.75" customHeight="1">
      <c r="C644" s="180"/>
    </row>
    <row r="645" spans="3:3" ht="15.75" customHeight="1">
      <c r="C645" s="180"/>
    </row>
    <row r="646" spans="3:3" ht="15.75" customHeight="1">
      <c r="C646" s="180"/>
    </row>
    <row r="647" spans="3:3" ht="15.75" customHeight="1">
      <c r="C647" s="180"/>
    </row>
    <row r="648" spans="3:3" ht="15.75" customHeight="1">
      <c r="C648" s="180"/>
    </row>
    <row r="649" spans="3:3" ht="15.75" customHeight="1">
      <c r="C649" s="180"/>
    </row>
    <row r="650" spans="3:3" ht="15.75" customHeight="1">
      <c r="C650" s="180"/>
    </row>
    <row r="651" spans="3:3" ht="15.75" customHeight="1">
      <c r="C651" s="180"/>
    </row>
    <row r="652" spans="3:3" ht="15.75" customHeight="1">
      <c r="C652" s="180"/>
    </row>
    <row r="653" spans="3:3" ht="15.75" customHeight="1">
      <c r="C653" s="180"/>
    </row>
    <row r="654" spans="3:3" ht="15.75" customHeight="1">
      <c r="C654" s="180"/>
    </row>
    <row r="655" spans="3:3" ht="15.75" customHeight="1">
      <c r="C655" s="180"/>
    </row>
    <row r="656" spans="3:3" ht="15.75" customHeight="1">
      <c r="C656" s="180"/>
    </row>
    <row r="657" spans="3:3" ht="15.75" customHeight="1">
      <c r="C657" s="180"/>
    </row>
    <row r="658" spans="3:3" ht="15.75" customHeight="1">
      <c r="C658" s="180"/>
    </row>
    <row r="659" spans="3:3" ht="15.75" customHeight="1">
      <c r="C659" s="180"/>
    </row>
    <row r="660" spans="3:3" ht="15.75" customHeight="1">
      <c r="C660" s="180"/>
    </row>
    <row r="661" spans="3:3" ht="15.75" customHeight="1">
      <c r="C661" s="180"/>
    </row>
    <row r="662" spans="3:3" ht="15.75" customHeight="1">
      <c r="C662" s="180"/>
    </row>
    <row r="663" spans="3:3" ht="15.75" customHeight="1">
      <c r="C663" s="180"/>
    </row>
    <row r="664" spans="3:3" ht="15.75" customHeight="1">
      <c r="C664" s="180"/>
    </row>
    <row r="665" spans="3:3" ht="15.75" customHeight="1">
      <c r="C665" s="180"/>
    </row>
    <row r="666" spans="3:3" ht="15.75" customHeight="1">
      <c r="C666" s="180"/>
    </row>
    <row r="667" spans="3:3" ht="15.75" customHeight="1">
      <c r="C667" s="180"/>
    </row>
    <row r="668" spans="3:3" ht="15.75" customHeight="1">
      <c r="C668" s="180"/>
    </row>
    <row r="669" spans="3:3" ht="15.75" customHeight="1">
      <c r="C669" s="180"/>
    </row>
    <row r="670" spans="3:3" ht="15.75" customHeight="1">
      <c r="C670" s="180"/>
    </row>
    <row r="671" spans="3:3" ht="15.75" customHeight="1">
      <c r="C671" s="180"/>
    </row>
    <row r="672" spans="3:3" ht="15.75" customHeight="1">
      <c r="C672" s="180"/>
    </row>
    <row r="673" spans="3:3" ht="15.75" customHeight="1">
      <c r="C673" s="180"/>
    </row>
    <row r="674" spans="3:3" ht="15.75" customHeight="1">
      <c r="C674" s="180"/>
    </row>
    <row r="675" spans="3:3" ht="15.75" customHeight="1">
      <c r="C675" s="180"/>
    </row>
    <row r="676" spans="3:3" ht="15.75" customHeight="1">
      <c r="C676" s="180"/>
    </row>
    <row r="677" spans="3:3" ht="15.75" customHeight="1">
      <c r="C677" s="180"/>
    </row>
    <row r="678" spans="3:3" ht="15.75" customHeight="1">
      <c r="C678" s="180"/>
    </row>
    <row r="679" spans="3:3" ht="15.75" customHeight="1">
      <c r="C679" s="180"/>
    </row>
    <row r="680" spans="3:3" ht="15.75" customHeight="1">
      <c r="C680" s="180"/>
    </row>
    <row r="681" spans="3:3" ht="15.75" customHeight="1">
      <c r="C681" s="180"/>
    </row>
    <row r="682" spans="3:3" ht="15.75" customHeight="1">
      <c r="C682" s="180"/>
    </row>
    <row r="683" spans="3:3" ht="15.75" customHeight="1">
      <c r="C683" s="180"/>
    </row>
    <row r="684" spans="3:3" ht="15.75" customHeight="1">
      <c r="C684" s="180"/>
    </row>
    <row r="685" spans="3:3" ht="15.75" customHeight="1">
      <c r="C685" s="180"/>
    </row>
    <row r="686" spans="3:3" ht="15.75" customHeight="1">
      <c r="C686" s="180"/>
    </row>
    <row r="687" spans="3:3" ht="15.75" customHeight="1">
      <c r="C687" s="180"/>
    </row>
    <row r="688" spans="3:3" ht="15.75" customHeight="1">
      <c r="C688" s="180"/>
    </row>
    <row r="689" spans="3:3" ht="15.75" customHeight="1">
      <c r="C689" s="180"/>
    </row>
    <row r="690" spans="3:3" ht="15.75" customHeight="1">
      <c r="C690" s="180"/>
    </row>
    <row r="691" spans="3:3" ht="15.75" customHeight="1">
      <c r="C691" s="180"/>
    </row>
    <row r="692" spans="3:3" ht="15.75" customHeight="1">
      <c r="C692" s="180"/>
    </row>
    <row r="693" spans="3:3" ht="15.75" customHeight="1">
      <c r="C693" s="180"/>
    </row>
    <row r="694" spans="3:3" ht="15.75" customHeight="1">
      <c r="C694" s="180"/>
    </row>
    <row r="695" spans="3:3" ht="15.75" customHeight="1">
      <c r="C695" s="180"/>
    </row>
    <row r="696" spans="3:3" ht="15.75" customHeight="1">
      <c r="C696" s="180"/>
    </row>
    <row r="697" spans="3:3" ht="15.75" customHeight="1">
      <c r="C697" s="180"/>
    </row>
    <row r="698" spans="3:3" ht="15.75" customHeight="1">
      <c r="C698" s="180"/>
    </row>
    <row r="699" spans="3:3" ht="15.75" customHeight="1">
      <c r="C699" s="180"/>
    </row>
    <row r="700" spans="3:3" ht="15.75" customHeight="1">
      <c r="C700" s="180"/>
    </row>
    <row r="701" spans="3:3" ht="15.75" customHeight="1">
      <c r="C701" s="180"/>
    </row>
    <row r="702" spans="3:3" ht="15.75" customHeight="1">
      <c r="C702" s="180"/>
    </row>
    <row r="703" spans="3:3" ht="15.75" customHeight="1">
      <c r="C703" s="180"/>
    </row>
    <row r="704" spans="3:3" ht="15.75" customHeight="1">
      <c r="C704" s="180"/>
    </row>
    <row r="705" spans="3:3" ht="15.75" customHeight="1">
      <c r="C705" s="180"/>
    </row>
    <row r="706" spans="3:3" ht="15.75" customHeight="1">
      <c r="C706" s="180"/>
    </row>
    <row r="707" spans="3:3" ht="15.75" customHeight="1">
      <c r="C707" s="180"/>
    </row>
    <row r="708" spans="3:3" ht="15.75" customHeight="1">
      <c r="C708" s="180"/>
    </row>
    <row r="709" spans="3:3" ht="15.75" customHeight="1">
      <c r="C709" s="180"/>
    </row>
    <row r="710" spans="3:3" ht="15.75" customHeight="1">
      <c r="C710" s="180"/>
    </row>
    <row r="711" spans="3:3" ht="15.75" customHeight="1">
      <c r="C711" s="180"/>
    </row>
    <row r="712" spans="3:3" ht="15.75" customHeight="1">
      <c r="C712" s="180"/>
    </row>
    <row r="713" spans="3:3" ht="15.75" customHeight="1">
      <c r="C713" s="180"/>
    </row>
    <row r="714" spans="3:3" ht="15.75" customHeight="1">
      <c r="C714" s="180"/>
    </row>
    <row r="715" spans="3:3" ht="15.75" customHeight="1">
      <c r="C715" s="180"/>
    </row>
    <row r="716" spans="3:3" ht="15.75" customHeight="1">
      <c r="C716" s="180"/>
    </row>
    <row r="717" spans="3:3" ht="15.75" customHeight="1">
      <c r="C717" s="180"/>
    </row>
    <row r="718" spans="3:3" ht="15.75" customHeight="1">
      <c r="C718" s="180"/>
    </row>
    <row r="719" spans="3:3" ht="15.75" customHeight="1">
      <c r="C719" s="180"/>
    </row>
    <row r="720" spans="3:3" ht="15.75" customHeight="1">
      <c r="C720" s="180"/>
    </row>
    <row r="721" spans="3:3" ht="15.75" customHeight="1">
      <c r="C721" s="180"/>
    </row>
    <row r="722" spans="3:3" ht="15.75" customHeight="1">
      <c r="C722" s="180"/>
    </row>
    <row r="723" spans="3:3" ht="15.75" customHeight="1">
      <c r="C723" s="180"/>
    </row>
    <row r="724" spans="3:3" ht="15.75" customHeight="1">
      <c r="C724" s="180"/>
    </row>
    <row r="725" spans="3:3" ht="15.75" customHeight="1">
      <c r="C725" s="180"/>
    </row>
    <row r="726" spans="3:3" ht="15.75" customHeight="1">
      <c r="C726" s="180"/>
    </row>
    <row r="727" spans="3:3" ht="15.75" customHeight="1">
      <c r="C727" s="180"/>
    </row>
    <row r="728" spans="3:3" ht="15.75" customHeight="1">
      <c r="C728" s="180"/>
    </row>
    <row r="729" spans="3:3" ht="15.75" customHeight="1">
      <c r="C729" s="180"/>
    </row>
    <row r="730" spans="3:3" ht="15.75" customHeight="1">
      <c r="C730" s="180"/>
    </row>
    <row r="731" spans="3:3" ht="15.75" customHeight="1">
      <c r="C731" s="180"/>
    </row>
    <row r="732" spans="3:3" ht="15.75" customHeight="1">
      <c r="C732" s="180"/>
    </row>
    <row r="733" spans="3:3" ht="15.75" customHeight="1">
      <c r="C733" s="180"/>
    </row>
    <row r="734" spans="3:3" ht="15.75" customHeight="1">
      <c r="C734" s="180"/>
    </row>
    <row r="735" spans="3:3" ht="15.75" customHeight="1">
      <c r="C735" s="180"/>
    </row>
    <row r="736" spans="3:3" ht="15.75" customHeight="1">
      <c r="C736" s="180"/>
    </row>
    <row r="737" spans="3:3" ht="15.75" customHeight="1">
      <c r="C737" s="180"/>
    </row>
    <row r="738" spans="3:3" ht="15.75" customHeight="1">
      <c r="C738" s="180"/>
    </row>
    <row r="739" spans="3:3" ht="15.75" customHeight="1">
      <c r="C739" s="180"/>
    </row>
    <row r="740" spans="3:3" ht="15.75" customHeight="1">
      <c r="C740" s="180"/>
    </row>
    <row r="741" spans="3:3" ht="15.75" customHeight="1">
      <c r="C741" s="180"/>
    </row>
    <row r="742" spans="3:3" ht="15.75" customHeight="1">
      <c r="C742" s="180"/>
    </row>
    <row r="743" spans="3:3" ht="15.75" customHeight="1">
      <c r="C743" s="180"/>
    </row>
    <row r="744" spans="3:3" ht="15.75" customHeight="1">
      <c r="C744" s="180"/>
    </row>
    <row r="745" spans="3:3" ht="15.75" customHeight="1">
      <c r="C745" s="180"/>
    </row>
    <row r="746" spans="3:3" ht="15.75" customHeight="1">
      <c r="C746" s="180"/>
    </row>
    <row r="747" spans="3:3" ht="15.75" customHeight="1">
      <c r="C747" s="180"/>
    </row>
    <row r="748" spans="3:3" ht="15.75" customHeight="1">
      <c r="C748" s="180"/>
    </row>
    <row r="749" spans="3:3" ht="15.75" customHeight="1">
      <c r="C749" s="180"/>
    </row>
    <row r="750" spans="3:3" ht="15.75" customHeight="1">
      <c r="C750" s="180"/>
    </row>
    <row r="751" spans="3:3" ht="15.75" customHeight="1">
      <c r="C751" s="180"/>
    </row>
    <row r="752" spans="3:3" ht="15.75" customHeight="1">
      <c r="C752" s="180"/>
    </row>
    <row r="753" spans="3:3" ht="15.75" customHeight="1">
      <c r="C753" s="180"/>
    </row>
    <row r="754" spans="3:3" ht="15.75" customHeight="1">
      <c r="C754" s="180"/>
    </row>
    <row r="755" spans="3:3" ht="15.75" customHeight="1">
      <c r="C755" s="180"/>
    </row>
    <row r="756" spans="3:3" ht="15.75" customHeight="1">
      <c r="C756" s="180"/>
    </row>
    <row r="757" spans="3:3" ht="15.75" customHeight="1">
      <c r="C757" s="180"/>
    </row>
    <row r="758" spans="3:3" ht="15.75" customHeight="1">
      <c r="C758" s="180"/>
    </row>
    <row r="759" spans="3:3" ht="15.75" customHeight="1">
      <c r="C759" s="180"/>
    </row>
    <row r="760" spans="3:3" ht="15.75" customHeight="1">
      <c r="C760" s="180"/>
    </row>
    <row r="761" spans="3:3" ht="15.75" customHeight="1">
      <c r="C761" s="180"/>
    </row>
    <row r="762" spans="3:3" ht="15.75" customHeight="1">
      <c r="C762" s="180"/>
    </row>
    <row r="763" spans="3:3" ht="15.75" customHeight="1">
      <c r="C763" s="180"/>
    </row>
    <row r="764" spans="3:3" ht="15.75" customHeight="1">
      <c r="C764" s="180"/>
    </row>
    <row r="765" spans="3:3" ht="15.75" customHeight="1">
      <c r="C765" s="180"/>
    </row>
    <row r="766" spans="3:3" ht="15.75" customHeight="1">
      <c r="C766" s="180"/>
    </row>
    <row r="767" spans="3:3" ht="15.75" customHeight="1">
      <c r="C767" s="180"/>
    </row>
    <row r="768" spans="3:3" ht="15.75" customHeight="1">
      <c r="C768" s="180"/>
    </row>
    <row r="769" spans="3:3" ht="15.75" customHeight="1">
      <c r="C769" s="180"/>
    </row>
    <row r="770" spans="3:3" ht="15.75" customHeight="1">
      <c r="C770" s="180"/>
    </row>
    <row r="771" spans="3:3" ht="15.75" customHeight="1">
      <c r="C771" s="180"/>
    </row>
    <row r="772" spans="3:3" ht="15.75" customHeight="1">
      <c r="C772" s="180"/>
    </row>
    <row r="773" spans="3:3" ht="15.75" customHeight="1">
      <c r="C773" s="180"/>
    </row>
    <row r="774" spans="3:3" ht="15.75" customHeight="1">
      <c r="C774" s="180"/>
    </row>
    <row r="775" spans="3:3" ht="15.75" customHeight="1">
      <c r="C775" s="180"/>
    </row>
    <row r="776" spans="3:3" ht="15.75" customHeight="1">
      <c r="C776" s="180"/>
    </row>
    <row r="777" spans="3:3" ht="15.75" customHeight="1">
      <c r="C777" s="180"/>
    </row>
    <row r="778" spans="3:3" ht="15.75" customHeight="1">
      <c r="C778" s="180"/>
    </row>
    <row r="779" spans="3:3" ht="15.75" customHeight="1">
      <c r="C779" s="180"/>
    </row>
    <row r="780" spans="3:3" ht="15.75" customHeight="1">
      <c r="C780" s="180"/>
    </row>
    <row r="781" spans="3:3" ht="15.75" customHeight="1">
      <c r="C781" s="180"/>
    </row>
    <row r="782" spans="3:3" ht="15.75" customHeight="1">
      <c r="C782" s="180"/>
    </row>
    <row r="783" spans="3:3" ht="15.75" customHeight="1">
      <c r="C783" s="180"/>
    </row>
    <row r="784" spans="3:3" ht="15.75" customHeight="1">
      <c r="C784" s="180"/>
    </row>
    <row r="785" spans="3:3" ht="15.75" customHeight="1">
      <c r="C785" s="180"/>
    </row>
    <row r="786" spans="3:3" ht="15.75" customHeight="1">
      <c r="C786" s="180"/>
    </row>
    <row r="787" spans="3:3" ht="15.75" customHeight="1">
      <c r="C787" s="180"/>
    </row>
    <row r="788" spans="3:3" ht="15.75" customHeight="1">
      <c r="C788" s="180"/>
    </row>
    <row r="789" spans="3:3" ht="15.75" customHeight="1">
      <c r="C789" s="180"/>
    </row>
    <row r="790" spans="3:3" ht="15.75" customHeight="1">
      <c r="C790" s="180"/>
    </row>
    <row r="791" spans="3:3" ht="15.75" customHeight="1">
      <c r="C791" s="180"/>
    </row>
    <row r="792" spans="3:3" ht="15.75" customHeight="1">
      <c r="C792" s="180"/>
    </row>
    <row r="793" spans="3:3" ht="15.75" customHeight="1">
      <c r="C793" s="180"/>
    </row>
    <row r="794" spans="3:3" ht="15.75" customHeight="1">
      <c r="C794" s="180"/>
    </row>
    <row r="795" spans="3:3" ht="15.75" customHeight="1">
      <c r="C795" s="180"/>
    </row>
    <row r="796" spans="3:3" ht="15.75" customHeight="1">
      <c r="C796" s="180"/>
    </row>
    <row r="797" spans="3:3" ht="15.75" customHeight="1">
      <c r="C797" s="180"/>
    </row>
    <row r="798" spans="3:3" ht="15.75" customHeight="1">
      <c r="C798" s="180"/>
    </row>
    <row r="799" spans="3:3" ht="15.75" customHeight="1">
      <c r="C799" s="180"/>
    </row>
    <row r="800" spans="3:3" ht="15.75" customHeight="1">
      <c r="C800" s="180"/>
    </row>
    <row r="801" spans="3:3" ht="15.75" customHeight="1">
      <c r="C801" s="180"/>
    </row>
    <row r="802" spans="3:3" ht="15.75" customHeight="1">
      <c r="C802" s="180"/>
    </row>
    <row r="803" spans="3:3" ht="15.75" customHeight="1">
      <c r="C803" s="180"/>
    </row>
    <row r="804" spans="3:3" ht="15.75" customHeight="1">
      <c r="C804" s="180"/>
    </row>
    <row r="805" spans="3:3" ht="15.75" customHeight="1">
      <c r="C805" s="180"/>
    </row>
    <row r="806" spans="3:3" ht="15.75" customHeight="1">
      <c r="C806" s="180"/>
    </row>
    <row r="807" spans="3:3" ht="15.75" customHeight="1">
      <c r="C807" s="180"/>
    </row>
    <row r="808" spans="3:3" ht="15.75" customHeight="1">
      <c r="C808" s="180"/>
    </row>
    <row r="809" spans="3:3" ht="15.75" customHeight="1">
      <c r="C809" s="180"/>
    </row>
    <row r="810" spans="3:3" ht="15.75" customHeight="1">
      <c r="C810" s="180"/>
    </row>
    <row r="811" spans="3:3" ht="15.75" customHeight="1">
      <c r="C811" s="180"/>
    </row>
    <row r="812" spans="3:3" ht="15.75" customHeight="1">
      <c r="C812" s="180"/>
    </row>
    <row r="813" spans="3:3" ht="15.75" customHeight="1">
      <c r="C813" s="180"/>
    </row>
    <row r="814" spans="3:3" ht="15.75" customHeight="1">
      <c r="C814" s="180"/>
    </row>
    <row r="815" spans="3:3" ht="15.75" customHeight="1">
      <c r="C815" s="180"/>
    </row>
    <row r="816" spans="3:3" ht="15.75" customHeight="1">
      <c r="C816" s="180"/>
    </row>
    <row r="817" spans="3:3" ht="15.75" customHeight="1">
      <c r="C817" s="180"/>
    </row>
    <row r="818" spans="3:3" ht="15.75" customHeight="1">
      <c r="C818" s="180"/>
    </row>
    <row r="819" spans="3:3" ht="15.75" customHeight="1">
      <c r="C819" s="180"/>
    </row>
    <row r="820" spans="3:3" ht="15.75" customHeight="1">
      <c r="C820" s="180"/>
    </row>
    <row r="821" spans="3:3" ht="15.75" customHeight="1">
      <c r="C821" s="180"/>
    </row>
    <row r="822" spans="3:3" ht="15.75" customHeight="1">
      <c r="C822" s="180"/>
    </row>
    <row r="823" spans="3:3" ht="15.75" customHeight="1">
      <c r="C823" s="180"/>
    </row>
    <row r="824" spans="3:3" ht="15.75" customHeight="1">
      <c r="C824" s="180"/>
    </row>
    <row r="825" spans="3:3" ht="15.75" customHeight="1">
      <c r="C825" s="180"/>
    </row>
    <row r="826" spans="3:3" ht="15.75" customHeight="1">
      <c r="C826" s="180"/>
    </row>
    <row r="827" spans="3:3" ht="15.75" customHeight="1">
      <c r="C827" s="180"/>
    </row>
    <row r="828" spans="3:3" ht="15.75" customHeight="1">
      <c r="C828" s="180"/>
    </row>
    <row r="829" spans="3:3" ht="15.75" customHeight="1">
      <c r="C829" s="180"/>
    </row>
    <row r="830" spans="3:3" ht="15.75" customHeight="1">
      <c r="C830" s="180"/>
    </row>
    <row r="831" spans="3:3" ht="15.75" customHeight="1">
      <c r="C831" s="180"/>
    </row>
    <row r="832" spans="3:3" ht="15.75" customHeight="1">
      <c r="C832" s="180"/>
    </row>
    <row r="833" spans="3:3" ht="15.75" customHeight="1">
      <c r="C833" s="180"/>
    </row>
    <row r="834" spans="3:3" ht="15.75" customHeight="1">
      <c r="C834" s="180"/>
    </row>
    <row r="835" spans="3:3" ht="15.75" customHeight="1">
      <c r="C835" s="180"/>
    </row>
    <row r="836" spans="3:3" ht="15.75" customHeight="1">
      <c r="C836" s="180"/>
    </row>
    <row r="837" spans="3:3" ht="15.75" customHeight="1">
      <c r="C837" s="180"/>
    </row>
    <row r="838" spans="3:3" ht="15.75" customHeight="1">
      <c r="C838" s="180"/>
    </row>
    <row r="839" spans="3:3" ht="15.75" customHeight="1">
      <c r="C839" s="180"/>
    </row>
    <row r="840" spans="3:3" ht="15.75" customHeight="1">
      <c r="C840" s="180"/>
    </row>
    <row r="841" spans="3:3" ht="15.75" customHeight="1">
      <c r="C841" s="180"/>
    </row>
    <row r="842" spans="3:3" ht="15.75" customHeight="1">
      <c r="C842" s="180"/>
    </row>
    <row r="843" spans="3:3" ht="15.75" customHeight="1">
      <c r="C843" s="180"/>
    </row>
    <row r="844" spans="3:3" ht="15.75" customHeight="1">
      <c r="C844" s="180"/>
    </row>
    <row r="845" spans="3:3" ht="15.75" customHeight="1">
      <c r="C845" s="180"/>
    </row>
    <row r="846" spans="3:3" ht="15.75" customHeight="1">
      <c r="C846" s="180"/>
    </row>
    <row r="847" spans="3:3" ht="15.75" customHeight="1">
      <c r="C847" s="180"/>
    </row>
    <row r="848" spans="3:3" ht="15.75" customHeight="1">
      <c r="C848" s="180"/>
    </row>
    <row r="849" spans="3:3" ht="15.75" customHeight="1">
      <c r="C849" s="180"/>
    </row>
    <row r="850" spans="3:3" ht="15.75" customHeight="1">
      <c r="C850" s="180"/>
    </row>
    <row r="851" spans="3:3" ht="15.75" customHeight="1">
      <c r="C851" s="180"/>
    </row>
    <row r="852" spans="3:3" ht="15.75" customHeight="1">
      <c r="C852" s="180"/>
    </row>
    <row r="853" spans="3:3" ht="15.75" customHeight="1">
      <c r="C853" s="180"/>
    </row>
    <row r="854" spans="3:3" ht="15.75" customHeight="1">
      <c r="C854" s="180"/>
    </row>
    <row r="855" spans="3:3" ht="15.75" customHeight="1">
      <c r="C855" s="180"/>
    </row>
    <row r="856" spans="3:3" ht="15.75" customHeight="1">
      <c r="C856" s="180"/>
    </row>
    <row r="857" spans="3:3" ht="15.75" customHeight="1">
      <c r="C857" s="180"/>
    </row>
    <row r="858" spans="3:3" ht="15.75" customHeight="1">
      <c r="C858" s="180"/>
    </row>
    <row r="859" spans="3:3" ht="15.75" customHeight="1">
      <c r="C859" s="180"/>
    </row>
    <row r="860" spans="3:3" ht="15.75" customHeight="1">
      <c r="C860" s="180"/>
    </row>
    <row r="861" spans="3:3" ht="15.75" customHeight="1">
      <c r="C861" s="180"/>
    </row>
    <row r="862" spans="3:3" ht="15.75" customHeight="1">
      <c r="C862" s="180"/>
    </row>
    <row r="863" spans="3:3" ht="15.75" customHeight="1">
      <c r="C863" s="180"/>
    </row>
    <row r="864" spans="3:3" ht="15.75" customHeight="1">
      <c r="C864" s="180"/>
    </row>
    <row r="865" spans="3:3" ht="15.75" customHeight="1">
      <c r="C865" s="180"/>
    </row>
    <row r="866" spans="3:3" ht="15.75" customHeight="1">
      <c r="C866" s="180"/>
    </row>
    <row r="867" spans="3:3" ht="15.75" customHeight="1">
      <c r="C867" s="180"/>
    </row>
    <row r="868" spans="3:3" ht="15.75" customHeight="1">
      <c r="C868" s="180"/>
    </row>
    <row r="869" spans="3:3" ht="15.75" customHeight="1">
      <c r="C869" s="180"/>
    </row>
    <row r="870" spans="3:3" ht="15.75" customHeight="1">
      <c r="C870" s="180"/>
    </row>
    <row r="871" spans="3:3" ht="15.75" customHeight="1">
      <c r="C871" s="180"/>
    </row>
    <row r="872" spans="3:3" ht="15.75" customHeight="1">
      <c r="C872" s="180"/>
    </row>
    <row r="873" spans="3:3" ht="15.75" customHeight="1">
      <c r="C873" s="180"/>
    </row>
    <row r="874" spans="3:3" ht="15.75" customHeight="1">
      <c r="C874" s="180"/>
    </row>
    <row r="875" spans="3:3" ht="15.75" customHeight="1">
      <c r="C875" s="180"/>
    </row>
    <row r="876" spans="3:3" ht="15.75" customHeight="1">
      <c r="C876" s="180"/>
    </row>
    <row r="877" spans="3:3" ht="15.75" customHeight="1">
      <c r="C877" s="180"/>
    </row>
    <row r="878" spans="3:3" ht="15.75" customHeight="1">
      <c r="C878" s="180"/>
    </row>
    <row r="879" spans="3:3" ht="15.75" customHeight="1">
      <c r="C879" s="180"/>
    </row>
    <row r="880" spans="3:3" ht="15.75" customHeight="1">
      <c r="C880" s="180"/>
    </row>
    <row r="881" spans="3:3" ht="15.75" customHeight="1">
      <c r="C881" s="180"/>
    </row>
    <row r="882" spans="3:3" ht="15.75" customHeight="1">
      <c r="C882" s="180"/>
    </row>
    <row r="883" spans="3:3" ht="15.75" customHeight="1">
      <c r="C883" s="180"/>
    </row>
    <row r="884" spans="3:3" ht="15.75" customHeight="1">
      <c r="C884" s="180"/>
    </row>
    <row r="885" spans="3:3" ht="15.75" customHeight="1">
      <c r="C885" s="180"/>
    </row>
    <row r="886" spans="3:3" ht="15.75" customHeight="1">
      <c r="C886" s="180"/>
    </row>
    <row r="887" spans="3:3" ht="15.75" customHeight="1">
      <c r="C887" s="180"/>
    </row>
    <row r="888" spans="3:3" ht="15.75" customHeight="1">
      <c r="C888" s="180"/>
    </row>
    <row r="889" spans="3:3" ht="15.75" customHeight="1">
      <c r="C889" s="180"/>
    </row>
    <row r="890" spans="3:3" ht="15.75" customHeight="1">
      <c r="C890" s="180"/>
    </row>
    <row r="891" spans="3:3" ht="15.75" customHeight="1">
      <c r="C891" s="180"/>
    </row>
    <row r="892" spans="3:3" ht="15.75" customHeight="1">
      <c r="C892" s="180"/>
    </row>
    <row r="893" spans="3:3" ht="15.75" customHeight="1">
      <c r="C893" s="180"/>
    </row>
    <row r="894" spans="3:3" ht="15.75" customHeight="1">
      <c r="C894" s="180"/>
    </row>
    <row r="895" spans="3:3" ht="15.75" customHeight="1">
      <c r="C895" s="180"/>
    </row>
    <row r="896" spans="3:3" ht="15.75" customHeight="1">
      <c r="C896" s="180"/>
    </row>
    <row r="897" spans="3:3" ht="15.75" customHeight="1">
      <c r="C897" s="180"/>
    </row>
    <row r="898" spans="3:3" ht="15.75" customHeight="1">
      <c r="C898" s="180"/>
    </row>
    <row r="899" spans="3:3" ht="15.75" customHeight="1">
      <c r="C899" s="180"/>
    </row>
    <row r="900" spans="3:3" ht="15.75" customHeight="1">
      <c r="C900" s="180"/>
    </row>
    <row r="901" spans="3:3" ht="15.75" customHeight="1">
      <c r="C901" s="180"/>
    </row>
    <row r="902" spans="3:3" ht="15.75" customHeight="1">
      <c r="C902" s="180"/>
    </row>
    <row r="903" spans="3:3" ht="15.75" customHeight="1">
      <c r="C903" s="180"/>
    </row>
    <row r="904" spans="3:3" ht="15.75" customHeight="1">
      <c r="C904" s="180"/>
    </row>
    <row r="905" spans="3:3" ht="15.75" customHeight="1">
      <c r="C905" s="180"/>
    </row>
    <row r="906" spans="3:3" ht="15.75" customHeight="1">
      <c r="C906" s="180"/>
    </row>
    <row r="907" spans="3:3" ht="15.75" customHeight="1">
      <c r="C907" s="180"/>
    </row>
    <row r="908" spans="3:3" ht="15.75" customHeight="1">
      <c r="C908" s="180"/>
    </row>
    <row r="909" spans="3:3" ht="15.75" customHeight="1">
      <c r="C909" s="180"/>
    </row>
    <row r="910" spans="3:3" ht="15.75" customHeight="1">
      <c r="C910" s="180"/>
    </row>
    <row r="911" spans="3:3" ht="15.75" customHeight="1">
      <c r="C911" s="180"/>
    </row>
    <row r="912" spans="3:3" ht="15.75" customHeight="1">
      <c r="C912" s="180"/>
    </row>
    <row r="913" spans="3:3" ht="15.75" customHeight="1">
      <c r="C913" s="180"/>
    </row>
    <row r="914" spans="3:3" ht="15.75" customHeight="1">
      <c r="C914" s="180"/>
    </row>
    <row r="915" spans="3:3" ht="15.75" customHeight="1">
      <c r="C915" s="180"/>
    </row>
    <row r="916" spans="3:3" ht="15.75" customHeight="1">
      <c r="C916" s="180"/>
    </row>
    <row r="917" spans="3:3" ht="15.75" customHeight="1">
      <c r="C917" s="180"/>
    </row>
    <row r="918" spans="3:3" ht="15.75" customHeight="1">
      <c r="C918" s="180"/>
    </row>
    <row r="919" spans="3:3" ht="15.75" customHeight="1">
      <c r="C919" s="180"/>
    </row>
    <row r="920" spans="3:3" ht="15.75" customHeight="1">
      <c r="C920" s="180"/>
    </row>
    <row r="921" spans="3:3" ht="15.75" customHeight="1">
      <c r="C921" s="180"/>
    </row>
    <row r="922" spans="3:3" ht="15.75" customHeight="1">
      <c r="C922" s="180"/>
    </row>
    <row r="923" spans="3:3" ht="15.75" customHeight="1">
      <c r="C923" s="180"/>
    </row>
    <row r="924" spans="3:3" ht="15.75" customHeight="1">
      <c r="C924" s="180"/>
    </row>
    <row r="925" spans="3:3" ht="15.75" customHeight="1">
      <c r="C925" s="180"/>
    </row>
    <row r="926" spans="3:3" ht="15.75" customHeight="1">
      <c r="C926" s="180"/>
    </row>
    <row r="927" spans="3:3" ht="15.75" customHeight="1">
      <c r="C927" s="180"/>
    </row>
    <row r="928" spans="3:3" ht="15.75" customHeight="1">
      <c r="C928" s="180"/>
    </row>
    <row r="929" spans="3:3" ht="15.75" customHeight="1">
      <c r="C929" s="180"/>
    </row>
    <row r="930" spans="3:3" ht="15.75" customHeight="1">
      <c r="C930" s="180"/>
    </row>
    <row r="931" spans="3:3" ht="15.75" customHeight="1">
      <c r="C931" s="180"/>
    </row>
    <row r="932" spans="3:3" ht="15.75" customHeight="1">
      <c r="C932" s="180"/>
    </row>
    <row r="933" spans="3:3" ht="15.75" customHeight="1">
      <c r="C933" s="180"/>
    </row>
    <row r="934" spans="3:3" ht="15.75" customHeight="1">
      <c r="C934" s="180"/>
    </row>
    <row r="935" spans="3:3" ht="15.75" customHeight="1">
      <c r="C935" s="180"/>
    </row>
    <row r="936" spans="3:3" ht="15.75" customHeight="1">
      <c r="C936" s="180"/>
    </row>
    <row r="937" spans="3:3" ht="15.75" customHeight="1">
      <c r="C937" s="180"/>
    </row>
    <row r="938" spans="3:3" ht="15.75" customHeight="1">
      <c r="C938" s="180"/>
    </row>
    <row r="939" spans="3:3" ht="15.75" customHeight="1">
      <c r="C939" s="180"/>
    </row>
    <row r="940" spans="3:3" ht="15.75" customHeight="1">
      <c r="C940" s="180"/>
    </row>
    <row r="941" spans="3:3" ht="15.75" customHeight="1">
      <c r="C941" s="180"/>
    </row>
    <row r="942" spans="3:3" ht="15.75" customHeight="1">
      <c r="C942" s="180"/>
    </row>
    <row r="943" spans="3:3" ht="15.75" customHeight="1">
      <c r="C943" s="180"/>
    </row>
    <row r="944" spans="3:3" ht="15.75" customHeight="1">
      <c r="C944" s="180"/>
    </row>
    <row r="945" spans="3:3" ht="15.75" customHeight="1">
      <c r="C945" s="180"/>
    </row>
    <row r="946" spans="3:3" ht="15.75" customHeight="1">
      <c r="C946" s="180"/>
    </row>
    <row r="947" spans="3:3" ht="15.75" customHeight="1">
      <c r="C947" s="180"/>
    </row>
    <row r="948" spans="3:3" ht="15.75" customHeight="1">
      <c r="C948" s="180"/>
    </row>
    <row r="949" spans="3:3" ht="15.75" customHeight="1">
      <c r="C949" s="180"/>
    </row>
    <row r="950" spans="3:3" ht="15.75" customHeight="1">
      <c r="C950" s="180"/>
    </row>
    <row r="951" spans="3:3" ht="15.75" customHeight="1">
      <c r="C951" s="180"/>
    </row>
    <row r="952" spans="3:3" ht="15.75" customHeight="1">
      <c r="C952" s="180"/>
    </row>
    <row r="953" spans="3:3" ht="15.75" customHeight="1">
      <c r="C953" s="180"/>
    </row>
    <row r="954" spans="3:3" ht="15.75" customHeight="1">
      <c r="C954" s="180"/>
    </row>
    <row r="955" spans="3:3" ht="15.75" customHeight="1">
      <c r="C955" s="180"/>
    </row>
    <row r="956" spans="3:3" ht="15.75" customHeight="1">
      <c r="C956" s="180"/>
    </row>
    <row r="957" spans="3:3" ht="15.75" customHeight="1">
      <c r="C957" s="180"/>
    </row>
    <row r="958" spans="3:3" ht="15.75" customHeight="1">
      <c r="C958" s="180"/>
    </row>
    <row r="959" spans="3:3" ht="15.75" customHeight="1">
      <c r="C959" s="180"/>
    </row>
    <row r="960" spans="3:3" ht="15.75" customHeight="1">
      <c r="C960" s="180"/>
    </row>
    <row r="961" spans="3:3" ht="15.75" customHeight="1">
      <c r="C961" s="180"/>
    </row>
    <row r="962" spans="3:3" ht="15.75" customHeight="1">
      <c r="C962" s="180"/>
    </row>
    <row r="963" spans="3:3" ht="15.75" customHeight="1">
      <c r="C963" s="180"/>
    </row>
    <row r="964" spans="3:3" ht="15.75" customHeight="1">
      <c r="C964" s="180"/>
    </row>
    <row r="965" spans="3:3" ht="15.75" customHeight="1">
      <c r="C965" s="180"/>
    </row>
    <row r="966" spans="3:3" ht="15.75" customHeight="1">
      <c r="C966" s="180"/>
    </row>
    <row r="967" spans="3:3" ht="15.75" customHeight="1">
      <c r="C967" s="180"/>
    </row>
    <row r="968" spans="3:3" ht="15.75" customHeight="1">
      <c r="C968" s="180"/>
    </row>
    <row r="969" spans="3:3" ht="15.75" customHeight="1">
      <c r="C969" s="180"/>
    </row>
    <row r="970" spans="3:3" ht="15.75" customHeight="1">
      <c r="C970" s="180"/>
    </row>
    <row r="971" spans="3:3" ht="15.75" customHeight="1">
      <c r="C971" s="180"/>
    </row>
    <row r="972" spans="3:3" ht="15.75" customHeight="1">
      <c r="C972" s="180"/>
    </row>
    <row r="973" spans="3:3" ht="15.75" customHeight="1">
      <c r="C973" s="180"/>
    </row>
    <row r="974" spans="3:3" ht="15.75" customHeight="1">
      <c r="C974" s="180"/>
    </row>
    <row r="975" spans="3:3" ht="15.75" customHeight="1">
      <c r="C975" s="180"/>
    </row>
    <row r="976" spans="3:3" ht="15.75" customHeight="1">
      <c r="C976" s="180"/>
    </row>
    <row r="977" spans="3:3" ht="15.75" customHeight="1">
      <c r="C977" s="180"/>
    </row>
    <row r="978" spans="3:3" ht="15.75" customHeight="1">
      <c r="C978" s="180"/>
    </row>
    <row r="979" spans="3:3" ht="15.75" customHeight="1">
      <c r="C979" s="180"/>
    </row>
    <row r="980" spans="3:3" ht="15.75" customHeight="1">
      <c r="C980" s="180"/>
    </row>
    <row r="981" spans="3:3" ht="15.75" customHeight="1">
      <c r="C981" s="180"/>
    </row>
    <row r="982" spans="3:3" ht="15.75" customHeight="1">
      <c r="C982" s="180"/>
    </row>
    <row r="983" spans="3:3" ht="15.75" customHeight="1">
      <c r="C983" s="180"/>
    </row>
    <row r="984" spans="3:3" ht="15.75" customHeight="1">
      <c r="C984" s="180"/>
    </row>
    <row r="985" spans="3:3" ht="15.75" customHeight="1">
      <c r="C985" s="180"/>
    </row>
    <row r="986" spans="3:3" ht="15.75" customHeight="1">
      <c r="C986" s="180"/>
    </row>
    <row r="987" spans="3:3" ht="15.75" customHeight="1">
      <c r="C987" s="180"/>
    </row>
    <row r="988" spans="3:3" ht="15.75" customHeight="1">
      <c r="C988" s="180"/>
    </row>
    <row r="989" spans="3:3" ht="15.75" customHeight="1">
      <c r="C989" s="180"/>
    </row>
    <row r="990" spans="3:3" ht="15.75" customHeight="1">
      <c r="C990" s="180"/>
    </row>
    <row r="991" spans="3:3" ht="15.75" customHeight="1">
      <c r="C991" s="180"/>
    </row>
    <row r="992" spans="3:3" ht="15.75" customHeight="1">
      <c r="C992" s="180"/>
    </row>
    <row r="993" spans="3:3" ht="15.75" customHeight="1">
      <c r="C993" s="180"/>
    </row>
    <row r="994" spans="3:3" ht="15.75" customHeight="1">
      <c r="C994" s="180"/>
    </row>
    <row r="995" spans="3:3" ht="15.75" customHeight="1">
      <c r="C995" s="180"/>
    </row>
    <row r="996" spans="3:3" ht="15.75" customHeight="1">
      <c r="C996" s="180"/>
    </row>
    <row r="997" spans="3:3" ht="15.75" customHeight="1">
      <c r="C997" s="180"/>
    </row>
    <row r="998" spans="3:3" ht="15.75" customHeight="1">
      <c r="C998" s="180"/>
    </row>
    <row r="999" spans="3:3" ht="15.75" customHeight="1">
      <c r="C999" s="180"/>
    </row>
    <row r="1000" spans="3:3" ht="15.75" customHeight="1">
      <c r="C1000" s="180"/>
    </row>
  </sheetData>
  <mergeCells count="10">
    <mergeCell ref="M1:P9"/>
    <mergeCell ref="C5:L9"/>
    <mergeCell ref="A15:A17"/>
    <mergeCell ref="B15:B17"/>
    <mergeCell ref="C15:C17"/>
    <mergeCell ref="A57:A61"/>
    <mergeCell ref="B57:B61"/>
    <mergeCell ref="C57:C61"/>
    <mergeCell ref="A1:B9"/>
    <mergeCell ref="C1:L4"/>
  </mergeCells>
  <dataValidations count="1">
    <dataValidation type="list" allowBlank="1" showErrorMessage="1" sqref="F18 F23:F24">
      <formula1>$U$2:$U$7</formula1>
    </dataValidation>
  </dataValidations>
  <pageMargins left="0.7" right="0.7" top="0.75" bottom="0.75"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election sqref="A1:B9"/>
    </sheetView>
  </sheetViews>
  <sheetFormatPr baseColWidth="10" defaultColWidth="14.42578125" defaultRowHeight="15" customHeight="1"/>
  <cols>
    <col min="1" max="1" width="16.85546875" customWidth="1"/>
    <col min="2" max="2" width="16.28515625" customWidth="1"/>
    <col min="3" max="3" width="14.5703125" customWidth="1"/>
    <col min="4" max="4" width="18.28515625" customWidth="1"/>
    <col min="5" max="5" width="50" customWidth="1"/>
    <col min="6" max="6" width="19.140625" customWidth="1"/>
    <col min="7" max="7" width="17.42578125" customWidth="1"/>
    <col min="8" max="8" width="13.5703125" customWidth="1"/>
    <col min="9" max="9" width="11.5703125" hidden="1" customWidth="1"/>
    <col min="10" max="26" width="11.5703125" customWidth="1"/>
  </cols>
  <sheetData>
    <row r="1" spans="1:9">
      <c r="A1" s="412" t="s">
        <v>0</v>
      </c>
      <c r="B1" s="422"/>
      <c r="C1" s="473" t="s">
        <v>1539</v>
      </c>
      <c r="D1" s="413"/>
      <c r="E1" s="413"/>
      <c r="F1" s="422"/>
      <c r="G1" s="412" t="s">
        <v>0</v>
      </c>
      <c r="H1" s="422"/>
      <c r="I1" s="57"/>
    </row>
    <row r="2" spans="1:9">
      <c r="A2" s="414"/>
      <c r="B2" s="423"/>
      <c r="C2" s="414"/>
      <c r="D2" s="378"/>
      <c r="E2" s="378"/>
      <c r="F2" s="423"/>
      <c r="G2" s="414"/>
      <c r="H2" s="423"/>
      <c r="I2" s="57" t="s">
        <v>317</v>
      </c>
    </row>
    <row r="3" spans="1:9">
      <c r="A3" s="414"/>
      <c r="B3" s="423"/>
      <c r="C3" s="414"/>
      <c r="D3" s="378"/>
      <c r="E3" s="378"/>
      <c r="F3" s="423"/>
      <c r="G3" s="414"/>
      <c r="H3" s="423"/>
      <c r="I3" s="57">
        <v>0</v>
      </c>
    </row>
    <row r="4" spans="1:9">
      <c r="A4" s="414"/>
      <c r="B4" s="423"/>
      <c r="C4" s="415"/>
      <c r="D4" s="416"/>
      <c r="E4" s="416"/>
      <c r="F4" s="424"/>
      <c r="G4" s="414"/>
      <c r="H4" s="423"/>
      <c r="I4" s="57">
        <v>20</v>
      </c>
    </row>
    <row r="5" spans="1:9">
      <c r="A5" s="414"/>
      <c r="B5" s="423"/>
      <c r="C5" s="464" t="str">
        <f>PORTADA!D10</f>
        <v>El Instituto para la Investigación Educativa y el Desarrollo Pedagógico,  IDEP</v>
      </c>
      <c r="D5" s="413"/>
      <c r="E5" s="413"/>
      <c r="F5" s="422"/>
      <c r="G5" s="414"/>
      <c r="H5" s="423"/>
      <c r="I5" s="57">
        <v>40</v>
      </c>
    </row>
    <row r="6" spans="1:9">
      <c r="A6" s="414"/>
      <c r="B6" s="423"/>
      <c r="C6" s="414"/>
      <c r="D6" s="378"/>
      <c r="E6" s="378"/>
      <c r="F6" s="423"/>
      <c r="G6" s="414"/>
      <c r="H6" s="423"/>
      <c r="I6" s="57">
        <v>60</v>
      </c>
    </row>
    <row r="7" spans="1:9">
      <c r="A7" s="414"/>
      <c r="B7" s="423"/>
      <c r="C7" s="414"/>
      <c r="D7" s="378"/>
      <c r="E7" s="378"/>
      <c r="F7" s="423"/>
      <c r="G7" s="414"/>
      <c r="H7" s="423"/>
      <c r="I7" s="57">
        <v>80</v>
      </c>
    </row>
    <row r="8" spans="1:9">
      <c r="A8" s="414"/>
      <c r="B8" s="423"/>
      <c r="C8" s="414"/>
      <c r="D8" s="378"/>
      <c r="E8" s="378"/>
      <c r="F8" s="423"/>
      <c r="G8" s="414"/>
      <c r="H8" s="423"/>
      <c r="I8" s="57">
        <v>100</v>
      </c>
    </row>
    <row r="9" spans="1:9">
      <c r="A9" s="415"/>
      <c r="B9" s="424"/>
      <c r="C9" s="415"/>
      <c r="D9" s="416"/>
      <c r="E9" s="416"/>
      <c r="F9" s="424"/>
      <c r="G9" s="415"/>
      <c r="H9" s="424"/>
      <c r="I9" s="57"/>
    </row>
    <row r="10" spans="1:9">
      <c r="C10" s="57"/>
      <c r="D10" s="57"/>
      <c r="E10" s="57"/>
      <c r="F10" s="57"/>
      <c r="H10" s="57"/>
      <c r="I10" s="57"/>
    </row>
    <row r="11" spans="1:9">
      <c r="C11" s="57"/>
      <c r="D11" s="57"/>
      <c r="E11" s="57"/>
      <c r="F11" s="57"/>
      <c r="H11" s="57"/>
      <c r="I11" s="57"/>
    </row>
    <row r="12" spans="1:9" ht="45">
      <c r="A12" s="298" t="s">
        <v>1540</v>
      </c>
      <c r="B12" s="299" t="s">
        <v>1541</v>
      </c>
      <c r="C12" s="299" t="s">
        <v>1542</v>
      </c>
      <c r="D12" s="300" t="s">
        <v>319</v>
      </c>
      <c r="E12" s="300" t="s">
        <v>1400</v>
      </c>
      <c r="F12" s="300" t="s">
        <v>1401</v>
      </c>
      <c r="G12" s="301" t="s">
        <v>1543</v>
      </c>
      <c r="H12" s="302" t="s">
        <v>76</v>
      </c>
      <c r="I12" s="57"/>
    </row>
    <row r="13" spans="1:9" ht="165">
      <c r="A13" s="303" t="s">
        <v>69</v>
      </c>
      <c r="B13" s="233" t="s">
        <v>1544</v>
      </c>
      <c r="C13" s="234" t="s">
        <v>317</v>
      </c>
      <c r="D13" s="234" t="s">
        <v>332</v>
      </c>
      <c r="E13" s="233" t="s">
        <v>1545</v>
      </c>
      <c r="F13" s="234" t="s">
        <v>317</v>
      </c>
      <c r="G13" s="304">
        <v>40</v>
      </c>
      <c r="H13" s="303" t="s">
        <v>69</v>
      </c>
      <c r="I13" s="57"/>
    </row>
    <row r="14" spans="1:9" ht="30">
      <c r="A14" s="303" t="s">
        <v>69</v>
      </c>
      <c r="B14" s="234" t="s">
        <v>1546</v>
      </c>
      <c r="C14" s="234" t="s">
        <v>317</v>
      </c>
      <c r="D14" s="234" t="s">
        <v>332</v>
      </c>
      <c r="E14" s="233" t="s">
        <v>1547</v>
      </c>
      <c r="F14" s="234" t="s">
        <v>317</v>
      </c>
      <c r="G14" s="304">
        <v>60</v>
      </c>
      <c r="H14" s="303" t="s">
        <v>69</v>
      </c>
      <c r="I14" s="57"/>
    </row>
    <row r="15" spans="1:9" ht="45">
      <c r="A15" s="303" t="s">
        <v>70</v>
      </c>
      <c r="B15" s="234" t="s">
        <v>1548</v>
      </c>
      <c r="C15" s="234" t="s">
        <v>317</v>
      </c>
      <c r="D15" s="234" t="s">
        <v>332</v>
      </c>
      <c r="E15" s="233" t="s">
        <v>304</v>
      </c>
      <c r="F15" s="234" t="s">
        <v>317</v>
      </c>
      <c r="G15" s="304">
        <v>80</v>
      </c>
      <c r="H15" s="303" t="s">
        <v>70</v>
      </c>
      <c r="I15" s="57"/>
    </row>
    <row r="16" spans="1:9">
      <c r="A16" s="303" t="s">
        <v>70</v>
      </c>
      <c r="B16" s="234" t="s">
        <v>1549</v>
      </c>
      <c r="C16" s="234" t="s">
        <v>317</v>
      </c>
      <c r="D16" s="234" t="s">
        <v>332</v>
      </c>
      <c r="E16" s="234" t="s">
        <v>306</v>
      </c>
      <c r="F16" s="234" t="s">
        <v>317</v>
      </c>
      <c r="G16" s="305">
        <v>80</v>
      </c>
      <c r="H16" s="303" t="s">
        <v>70</v>
      </c>
      <c r="I16" s="57"/>
    </row>
    <row r="17" spans="1:9" ht="165">
      <c r="A17" s="303" t="s">
        <v>73</v>
      </c>
      <c r="B17" s="234" t="s">
        <v>1550</v>
      </c>
      <c r="C17" s="234" t="s">
        <v>317</v>
      </c>
      <c r="D17" s="234" t="s">
        <v>332</v>
      </c>
      <c r="E17" s="233" t="s">
        <v>1551</v>
      </c>
      <c r="F17" s="234" t="s">
        <v>317</v>
      </c>
      <c r="G17" s="304">
        <v>100</v>
      </c>
      <c r="H17" s="303" t="s">
        <v>73</v>
      </c>
      <c r="I17" s="57"/>
    </row>
    <row r="18" spans="1:9" ht="165">
      <c r="A18" s="303" t="s">
        <v>72</v>
      </c>
      <c r="B18" s="233" t="s">
        <v>1552</v>
      </c>
      <c r="C18" s="234" t="s">
        <v>317</v>
      </c>
      <c r="D18" s="234" t="s">
        <v>332</v>
      </c>
      <c r="E18" s="233" t="s">
        <v>1553</v>
      </c>
      <c r="F18" s="234" t="s">
        <v>317</v>
      </c>
      <c r="G18" s="304">
        <v>0</v>
      </c>
      <c r="H18" s="303" t="s">
        <v>72</v>
      </c>
      <c r="I18" s="57"/>
    </row>
    <row r="19" spans="1:9" ht="30">
      <c r="A19" s="303" t="s">
        <v>70</v>
      </c>
      <c r="B19" s="234" t="s">
        <v>1554</v>
      </c>
      <c r="C19" s="234" t="s">
        <v>317</v>
      </c>
      <c r="D19" s="234" t="s">
        <v>332</v>
      </c>
      <c r="E19" s="233" t="s">
        <v>1555</v>
      </c>
      <c r="F19" s="234" t="s">
        <v>317</v>
      </c>
      <c r="G19" s="304">
        <v>100</v>
      </c>
      <c r="H19" s="303" t="s">
        <v>70</v>
      </c>
      <c r="I19" s="57"/>
    </row>
    <row r="20" spans="1:9">
      <c r="A20" s="303" t="s">
        <v>73</v>
      </c>
      <c r="B20" s="234" t="s">
        <v>1556</v>
      </c>
      <c r="C20" s="234" t="s">
        <v>317</v>
      </c>
      <c r="D20" s="234" t="s">
        <v>332</v>
      </c>
      <c r="E20" s="233" t="s">
        <v>1557</v>
      </c>
      <c r="F20" s="234" t="s">
        <v>317</v>
      </c>
      <c r="G20" s="304">
        <v>0</v>
      </c>
      <c r="H20" s="303" t="s">
        <v>73</v>
      </c>
      <c r="I20" s="57"/>
    </row>
    <row r="21" spans="1:9" ht="15.75" customHeight="1">
      <c r="A21" s="303" t="s">
        <v>70</v>
      </c>
      <c r="B21" s="234" t="s">
        <v>1558</v>
      </c>
      <c r="C21" s="234" t="s">
        <v>317</v>
      </c>
      <c r="D21" s="234" t="s">
        <v>332</v>
      </c>
      <c r="E21" s="233" t="s">
        <v>1559</v>
      </c>
      <c r="F21" s="234" t="s">
        <v>317</v>
      </c>
      <c r="G21" s="304">
        <v>100</v>
      </c>
      <c r="H21" s="303" t="s">
        <v>70</v>
      </c>
      <c r="I21" s="57"/>
    </row>
    <row r="22" spans="1:9" ht="15.75" customHeight="1">
      <c r="A22" s="303" t="s">
        <v>70</v>
      </c>
      <c r="B22" s="234" t="s">
        <v>1560</v>
      </c>
      <c r="C22" s="234" t="s">
        <v>317</v>
      </c>
      <c r="D22" s="234" t="s">
        <v>332</v>
      </c>
      <c r="E22" s="233" t="s">
        <v>1561</v>
      </c>
      <c r="F22" s="234" t="s">
        <v>317</v>
      </c>
      <c r="G22" s="304">
        <v>0</v>
      </c>
      <c r="H22" s="303" t="s">
        <v>70</v>
      </c>
      <c r="I22" s="57"/>
    </row>
    <row r="23" spans="1:9" ht="15.75" customHeight="1">
      <c r="A23" s="303" t="s">
        <v>72</v>
      </c>
      <c r="B23" s="234" t="s">
        <v>1562</v>
      </c>
      <c r="C23" s="234" t="s">
        <v>317</v>
      </c>
      <c r="D23" s="234" t="s">
        <v>332</v>
      </c>
      <c r="E23" s="233" t="s">
        <v>1563</v>
      </c>
      <c r="F23" s="234" t="s">
        <v>317</v>
      </c>
      <c r="G23" s="304">
        <v>100</v>
      </c>
      <c r="H23" s="303" t="s">
        <v>72</v>
      </c>
      <c r="I23" s="57"/>
    </row>
    <row r="24" spans="1:9" ht="15.75" customHeight="1">
      <c r="A24" s="303" t="s">
        <v>79</v>
      </c>
      <c r="B24" s="234" t="s">
        <v>1564</v>
      </c>
      <c r="C24" s="234" t="s">
        <v>317</v>
      </c>
      <c r="D24" s="234" t="s">
        <v>332</v>
      </c>
      <c r="E24" s="233" t="s">
        <v>1565</v>
      </c>
      <c r="F24" s="234" t="s">
        <v>317</v>
      </c>
      <c r="G24" s="304">
        <v>0</v>
      </c>
      <c r="H24" s="303" t="s">
        <v>79</v>
      </c>
      <c r="I24" s="57"/>
    </row>
    <row r="25" spans="1:9" ht="15.75" customHeight="1">
      <c r="A25" s="303" t="s">
        <v>69</v>
      </c>
      <c r="B25" s="233" t="s">
        <v>1566</v>
      </c>
      <c r="C25" s="234" t="s">
        <v>317</v>
      </c>
      <c r="D25" s="234" t="s">
        <v>332</v>
      </c>
      <c r="E25" s="233" t="s">
        <v>1567</v>
      </c>
      <c r="F25" s="234" t="s">
        <v>317</v>
      </c>
      <c r="G25" s="304">
        <v>80</v>
      </c>
      <c r="H25" s="303" t="s">
        <v>69</v>
      </c>
      <c r="I25" s="57"/>
    </row>
    <row r="26" spans="1:9" ht="15.75" customHeight="1">
      <c r="A26" s="258" t="s">
        <v>70</v>
      </c>
      <c r="B26" s="39" t="s">
        <v>341</v>
      </c>
      <c r="C26" s="39" t="s">
        <v>339</v>
      </c>
      <c r="D26" s="39" t="s">
        <v>317</v>
      </c>
      <c r="E26" s="39" t="s">
        <v>317</v>
      </c>
      <c r="F26" s="39" t="s">
        <v>1418</v>
      </c>
      <c r="G26" s="306">
        <f>VLOOKUP(C26,ADMINISTRATIVAS!$F$12:$L$76,7,FALSE)</f>
        <v>100</v>
      </c>
      <c r="H26" s="258" t="s">
        <v>70</v>
      </c>
      <c r="I26" s="57"/>
    </row>
    <row r="27" spans="1:9" ht="15.75" customHeight="1">
      <c r="A27" s="258" t="s">
        <v>70</v>
      </c>
      <c r="B27" s="63" t="s">
        <v>1568</v>
      </c>
      <c r="C27" s="39" t="s">
        <v>362</v>
      </c>
      <c r="D27" s="39" t="s">
        <v>317</v>
      </c>
      <c r="E27" s="39" t="s">
        <v>317</v>
      </c>
      <c r="F27" s="39" t="s">
        <v>1418</v>
      </c>
      <c r="G27" s="306">
        <f>VLOOKUP(C27,ADMINISTRATIVAS!$F$12:$L$76,7,FALSE)</f>
        <v>20</v>
      </c>
      <c r="H27" s="258" t="s">
        <v>70</v>
      </c>
      <c r="I27" s="57"/>
    </row>
    <row r="28" spans="1:9" ht="15.75" customHeight="1">
      <c r="A28" s="258" t="s">
        <v>70</v>
      </c>
      <c r="B28" s="63" t="s">
        <v>451</v>
      </c>
      <c r="C28" s="39" t="s">
        <v>362</v>
      </c>
      <c r="D28" s="39" t="s">
        <v>317</v>
      </c>
      <c r="E28" s="39" t="s">
        <v>317</v>
      </c>
      <c r="F28" s="39" t="s">
        <v>1418</v>
      </c>
      <c r="G28" s="306">
        <f>VLOOKUP(C28,ADMINISTRATIVAS!$F$12:$L$76,7,FALSE)</f>
        <v>20</v>
      </c>
      <c r="H28" s="258" t="s">
        <v>70</v>
      </c>
      <c r="I28" s="57"/>
    </row>
    <row r="29" spans="1:9" ht="15.75" customHeight="1">
      <c r="A29" s="258" t="s">
        <v>79</v>
      </c>
      <c r="B29" s="63" t="s">
        <v>1569</v>
      </c>
      <c r="C29" s="39" t="s">
        <v>362</v>
      </c>
      <c r="D29" s="39" t="s">
        <v>317</v>
      </c>
      <c r="E29" s="39" t="s">
        <v>317</v>
      </c>
      <c r="F29" s="39" t="s">
        <v>1418</v>
      </c>
      <c r="G29" s="306">
        <f>VLOOKUP(C29,ADMINISTRATIVAS!$F$12:$L$76,7,FALSE)</f>
        <v>20</v>
      </c>
      <c r="H29" s="258" t="s">
        <v>79</v>
      </c>
      <c r="I29" s="57"/>
    </row>
    <row r="30" spans="1:9" ht="15.75" customHeight="1">
      <c r="A30" s="258" t="s">
        <v>79</v>
      </c>
      <c r="B30" s="63" t="s">
        <v>1570</v>
      </c>
      <c r="C30" s="39" t="s">
        <v>362</v>
      </c>
      <c r="D30" s="39" t="s">
        <v>317</v>
      </c>
      <c r="E30" s="39" t="s">
        <v>317</v>
      </c>
      <c r="F30" s="39" t="s">
        <v>1418</v>
      </c>
      <c r="G30" s="306">
        <f>VLOOKUP(C30,ADMINISTRATIVAS!$F$12:$L$76,7,FALSE)</f>
        <v>20</v>
      </c>
      <c r="H30" s="258" t="s">
        <v>79</v>
      </c>
      <c r="I30" s="57"/>
    </row>
    <row r="31" spans="1:9" ht="15.75" customHeight="1">
      <c r="A31" s="258" t="s">
        <v>79</v>
      </c>
      <c r="B31" s="63" t="s">
        <v>1571</v>
      </c>
      <c r="C31" s="39" t="s">
        <v>362</v>
      </c>
      <c r="D31" s="39" t="s">
        <v>317</v>
      </c>
      <c r="E31" s="39" t="s">
        <v>317</v>
      </c>
      <c r="F31" s="39" t="s">
        <v>1418</v>
      </c>
      <c r="G31" s="306">
        <f>VLOOKUP(C31,ADMINISTRATIVAS!$F$12:$L$76,7,FALSE)</f>
        <v>20</v>
      </c>
      <c r="H31" s="258" t="s">
        <v>79</v>
      </c>
      <c r="I31" s="57"/>
    </row>
    <row r="32" spans="1:9" ht="15.75" customHeight="1">
      <c r="A32" s="258" t="s">
        <v>79</v>
      </c>
      <c r="B32" s="63" t="s">
        <v>1572</v>
      </c>
      <c r="C32" s="39" t="s">
        <v>362</v>
      </c>
      <c r="D32" s="39" t="s">
        <v>317</v>
      </c>
      <c r="E32" s="39" t="s">
        <v>317</v>
      </c>
      <c r="F32" s="39" t="s">
        <v>1418</v>
      </c>
      <c r="G32" s="306">
        <f>VLOOKUP(C32,ADMINISTRATIVAS!$F$12:$L$76,7,FALSE)</f>
        <v>20</v>
      </c>
      <c r="H32" s="258" t="s">
        <v>79</v>
      </c>
      <c r="I32" s="57"/>
    </row>
    <row r="33" spans="1:9" ht="15.75" customHeight="1">
      <c r="A33" s="258" t="s">
        <v>69</v>
      </c>
      <c r="B33" s="63" t="s">
        <v>1573</v>
      </c>
      <c r="C33" s="39" t="s">
        <v>362</v>
      </c>
      <c r="D33" s="39" t="s">
        <v>317</v>
      </c>
      <c r="E33" s="39" t="s">
        <v>317</v>
      </c>
      <c r="F33" s="39" t="s">
        <v>1418</v>
      </c>
      <c r="G33" s="306">
        <f>VLOOKUP(C33,ADMINISTRATIVAS!$F$12:$L$76,7,FALSE)</f>
        <v>20</v>
      </c>
      <c r="H33" s="258" t="s">
        <v>69</v>
      </c>
      <c r="I33" s="57"/>
    </row>
    <row r="34" spans="1:9" ht="15.75" customHeight="1">
      <c r="A34" s="258" t="s">
        <v>73</v>
      </c>
      <c r="B34" s="63" t="s">
        <v>1574</v>
      </c>
      <c r="C34" s="39" t="s">
        <v>362</v>
      </c>
      <c r="D34" s="39" t="s">
        <v>317</v>
      </c>
      <c r="E34" s="39" t="s">
        <v>317</v>
      </c>
      <c r="F34" s="39" t="s">
        <v>1418</v>
      </c>
      <c r="G34" s="306">
        <f>VLOOKUP(C34,ADMINISTRATIVAS!$F$12:$L$76,7,FALSE)</f>
        <v>20</v>
      </c>
      <c r="H34" s="258" t="s">
        <v>73</v>
      </c>
      <c r="I34" s="57"/>
    </row>
    <row r="35" spans="1:9" ht="15.75" customHeight="1">
      <c r="A35" s="258" t="s">
        <v>79</v>
      </c>
      <c r="B35" s="63" t="s">
        <v>1575</v>
      </c>
      <c r="C35" s="39" t="s">
        <v>372</v>
      </c>
      <c r="D35" s="39" t="s">
        <v>317</v>
      </c>
      <c r="E35" s="39" t="s">
        <v>317</v>
      </c>
      <c r="F35" s="39" t="s">
        <v>1418</v>
      </c>
      <c r="G35" s="306">
        <f>VLOOKUP(C35,ADMINISTRATIVAS!$F$12:$L$76,7,FALSE)</f>
        <v>40</v>
      </c>
      <c r="H35" s="258" t="s">
        <v>79</v>
      </c>
      <c r="I35" s="57"/>
    </row>
    <row r="36" spans="1:9" ht="15.75" customHeight="1">
      <c r="A36" s="258" t="s">
        <v>79</v>
      </c>
      <c r="B36" s="63" t="s">
        <v>441</v>
      </c>
      <c r="C36" s="39" t="s">
        <v>372</v>
      </c>
      <c r="D36" s="39" t="s">
        <v>317</v>
      </c>
      <c r="E36" s="39" t="s">
        <v>317</v>
      </c>
      <c r="F36" s="39" t="s">
        <v>1418</v>
      </c>
      <c r="G36" s="306">
        <f>VLOOKUP(C36,ADMINISTRATIVAS!$F$12:$L$76,7,FALSE)</f>
        <v>40</v>
      </c>
      <c r="H36" s="258" t="s">
        <v>79</v>
      </c>
      <c r="I36" s="57"/>
    </row>
    <row r="37" spans="1:9" ht="15.75" customHeight="1">
      <c r="A37" s="258" t="s">
        <v>73</v>
      </c>
      <c r="B37" s="63" t="s">
        <v>1576</v>
      </c>
      <c r="C37" s="39" t="s">
        <v>372</v>
      </c>
      <c r="D37" s="39" t="s">
        <v>317</v>
      </c>
      <c r="E37" s="39" t="s">
        <v>317</v>
      </c>
      <c r="F37" s="39" t="s">
        <v>1418</v>
      </c>
      <c r="G37" s="306">
        <f>VLOOKUP(C37,ADMINISTRATIVAS!$F$12:$L$76,7,FALSE)</f>
        <v>40</v>
      </c>
      <c r="H37" s="258" t="s">
        <v>73</v>
      </c>
      <c r="I37" s="57"/>
    </row>
    <row r="38" spans="1:9" ht="15.75" customHeight="1">
      <c r="A38" s="258" t="s">
        <v>73</v>
      </c>
      <c r="B38" s="39" t="s">
        <v>382</v>
      </c>
      <c r="C38" s="39" t="s">
        <v>381</v>
      </c>
      <c r="D38" s="39" t="s">
        <v>317</v>
      </c>
      <c r="E38" s="39" t="s">
        <v>317</v>
      </c>
      <c r="F38" s="39" t="s">
        <v>1418</v>
      </c>
      <c r="G38" s="306">
        <f>VLOOKUP(C38,ADMINISTRATIVAS!$F$12:$L$76,7,FALSE)</f>
        <v>40</v>
      </c>
      <c r="H38" s="258" t="s">
        <v>73</v>
      </c>
      <c r="I38" s="57"/>
    </row>
    <row r="39" spans="1:9" ht="15.75" customHeight="1">
      <c r="A39" s="258" t="s">
        <v>70</v>
      </c>
      <c r="B39" s="39" t="s">
        <v>391</v>
      </c>
      <c r="C39" s="39" t="s">
        <v>390</v>
      </c>
      <c r="D39" s="39" t="s">
        <v>317</v>
      </c>
      <c r="E39" s="39" t="s">
        <v>317</v>
      </c>
      <c r="F39" s="39" t="s">
        <v>1418</v>
      </c>
      <c r="G39" s="306">
        <f>VLOOKUP(C39,ADMINISTRATIVAS!$F$12:$L$76,7,FALSE)</f>
        <v>60</v>
      </c>
      <c r="H39" s="258" t="s">
        <v>70</v>
      </c>
      <c r="I39" s="57"/>
    </row>
    <row r="40" spans="1:9" ht="15.75" customHeight="1">
      <c r="A40" s="258" t="s">
        <v>79</v>
      </c>
      <c r="B40" s="63" t="s">
        <v>1181</v>
      </c>
      <c r="C40" s="39" t="s">
        <v>399</v>
      </c>
      <c r="D40" s="39" t="s">
        <v>317</v>
      </c>
      <c r="E40" s="39" t="s">
        <v>317</v>
      </c>
      <c r="F40" s="39" t="s">
        <v>1418</v>
      </c>
      <c r="G40" s="306">
        <f>VLOOKUP(C40,ADMINISTRATIVAS!$F$12:$L$76,7,FALSE)</f>
        <v>20</v>
      </c>
      <c r="H40" s="258" t="s">
        <v>79</v>
      </c>
      <c r="I40" s="57"/>
    </row>
    <row r="41" spans="1:9" ht="15.75" customHeight="1">
      <c r="A41" s="258" t="s">
        <v>79</v>
      </c>
      <c r="B41" s="63" t="s">
        <v>420</v>
      </c>
      <c r="C41" s="63" t="s">
        <v>419</v>
      </c>
      <c r="D41" s="39" t="s">
        <v>317</v>
      </c>
      <c r="E41" s="39" t="s">
        <v>317</v>
      </c>
      <c r="F41" s="39" t="s">
        <v>1418</v>
      </c>
      <c r="G41" s="306">
        <f>VLOOKUP(C41,ADMINISTRATIVAS!$F$12:$L$76,7,FALSE)</f>
        <v>100</v>
      </c>
      <c r="H41" s="258" t="s">
        <v>79</v>
      </c>
      <c r="I41" s="57"/>
    </row>
    <row r="42" spans="1:9" ht="15.75" customHeight="1">
      <c r="A42" s="258" t="s">
        <v>79</v>
      </c>
      <c r="B42" s="63" t="s">
        <v>441</v>
      </c>
      <c r="C42" s="39" t="s">
        <v>434</v>
      </c>
      <c r="D42" s="39" t="s">
        <v>317</v>
      </c>
      <c r="E42" s="39" t="s">
        <v>317</v>
      </c>
      <c r="F42" s="39" t="s">
        <v>1418</v>
      </c>
      <c r="G42" s="306">
        <f>VLOOKUP(C42,ADMINISTRATIVAS!$F$12:$L$76,7,FALSE)</f>
        <v>80</v>
      </c>
      <c r="H42" s="258" t="s">
        <v>79</v>
      </c>
      <c r="I42" s="57"/>
    </row>
    <row r="43" spans="1:9" ht="15.75" customHeight="1">
      <c r="A43" s="258" t="s">
        <v>79</v>
      </c>
      <c r="B43" s="63" t="s">
        <v>519</v>
      </c>
      <c r="C43" s="39" t="s">
        <v>434</v>
      </c>
      <c r="D43" s="39" t="s">
        <v>317</v>
      </c>
      <c r="E43" s="39" t="s">
        <v>317</v>
      </c>
      <c r="F43" s="39" t="s">
        <v>1418</v>
      </c>
      <c r="G43" s="306">
        <f>VLOOKUP(C43,ADMINISTRATIVAS!$F$12:$L$76,7,FALSE)</f>
        <v>80</v>
      </c>
      <c r="H43" s="258" t="s">
        <v>79</v>
      </c>
      <c r="I43" s="57"/>
    </row>
    <row r="44" spans="1:9" ht="15.75" customHeight="1">
      <c r="A44" s="258" t="s">
        <v>79</v>
      </c>
      <c r="B44" s="39" t="s">
        <v>441</v>
      </c>
      <c r="C44" s="39" t="s">
        <v>440</v>
      </c>
      <c r="D44" s="39" t="s">
        <v>317</v>
      </c>
      <c r="E44" s="39" t="s">
        <v>317</v>
      </c>
      <c r="F44" s="39" t="s">
        <v>1418</v>
      </c>
      <c r="G44" s="306">
        <f>VLOOKUP(C44,ADMINISTRATIVAS!$F$12:$L$76,7,FALSE)</f>
        <v>80</v>
      </c>
      <c r="H44" s="258" t="s">
        <v>79</v>
      </c>
      <c r="I44" s="57"/>
    </row>
    <row r="45" spans="1:9" ht="15.75" customHeight="1">
      <c r="A45" s="258" t="s">
        <v>70</v>
      </c>
      <c r="B45" s="39" t="s">
        <v>451</v>
      </c>
      <c r="C45" s="63" t="s">
        <v>450</v>
      </c>
      <c r="D45" s="39" t="s">
        <v>317</v>
      </c>
      <c r="E45" s="39" t="s">
        <v>317</v>
      </c>
      <c r="F45" s="39" t="s">
        <v>1418</v>
      </c>
      <c r="G45" s="306">
        <f>VLOOKUP(C45,ADMINISTRATIVAS!$F$12:$L$76,7,FALSE)</f>
        <v>80</v>
      </c>
      <c r="H45" s="258" t="s">
        <v>70</v>
      </c>
      <c r="I45" s="57"/>
    </row>
    <row r="46" spans="1:9" ht="15.75" customHeight="1">
      <c r="A46" s="258" t="s">
        <v>79</v>
      </c>
      <c r="B46" s="63" t="s">
        <v>1577</v>
      </c>
      <c r="C46" s="63" t="s">
        <v>459</v>
      </c>
      <c r="D46" s="39" t="s">
        <v>317</v>
      </c>
      <c r="E46" s="39" t="s">
        <v>317</v>
      </c>
      <c r="F46" s="39" t="s">
        <v>1418</v>
      </c>
      <c r="G46" s="306">
        <f>VLOOKUP(C46,ADMINISTRATIVAS!$F$12:$L$76,7,FALSE)</f>
        <v>80</v>
      </c>
      <c r="H46" s="258" t="s">
        <v>79</v>
      </c>
      <c r="I46" s="57"/>
    </row>
    <row r="47" spans="1:9" ht="15.75" customHeight="1">
      <c r="A47" s="258" t="s">
        <v>79</v>
      </c>
      <c r="B47" s="63" t="s">
        <v>1569</v>
      </c>
      <c r="C47" s="63" t="s">
        <v>459</v>
      </c>
      <c r="D47" s="39" t="s">
        <v>317</v>
      </c>
      <c r="E47" s="39" t="s">
        <v>317</v>
      </c>
      <c r="F47" s="39" t="s">
        <v>1418</v>
      </c>
      <c r="G47" s="306">
        <f>VLOOKUP(C47,ADMINISTRATIVAS!$F$12:$L$76,7,FALSE)</f>
        <v>80</v>
      </c>
      <c r="H47" s="258" t="s">
        <v>79</v>
      </c>
      <c r="I47" s="57"/>
    </row>
    <row r="48" spans="1:9" ht="15.75" customHeight="1">
      <c r="A48" s="258" t="s">
        <v>79</v>
      </c>
      <c r="B48" s="63" t="s">
        <v>1570</v>
      </c>
      <c r="C48" s="63" t="s">
        <v>459</v>
      </c>
      <c r="D48" s="39" t="s">
        <v>317</v>
      </c>
      <c r="E48" s="39" t="s">
        <v>317</v>
      </c>
      <c r="F48" s="39" t="s">
        <v>1418</v>
      </c>
      <c r="G48" s="306">
        <f>VLOOKUP(C48,ADMINISTRATIVAS!$F$12:$L$76,7,FALSE)</f>
        <v>80</v>
      </c>
      <c r="H48" s="258" t="s">
        <v>79</v>
      </c>
      <c r="I48" s="57"/>
    </row>
    <row r="49" spans="1:9" ht="15.75" customHeight="1">
      <c r="A49" s="258" t="s">
        <v>79</v>
      </c>
      <c r="B49" s="63" t="s">
        <v>1571</v>
      </c>
      <c r="C49" s="63" t="s">
        <v>459</v>
      </c>
      <c r="D49" s="39" t="s">
        <v>317</v>
      </c>
      <c r="E49" s="39" t="s">
        <v>317</v>
      </c>
      <c r="F49" s="39" t="s">
        <v>1418</v>
      </c>
      <c r="G49" s="306">
        <f>VLOOKUP(C49,ADMINISTRATIVAS!$F$12:$L$76,7,FALSE)</f>
        <v>80</v>
      </c>
      <c r="H49" s="258" t="s">
        <v>79</v>
      </c>
      <c r="I49" s="57"/>
    </row>
    <row r="50" spans="1:9" ht="15.75" customHeight="1">
      <c r="A50" s="258" t="s">
        <v>79</v>
      </c>
      <c r="B50" s="63" t="s">
        <v>1572</v>
      </c>
      <c r="C50" s="63" t="s">
        <v>459</v>
      </c>
      <c r="D50" s="39" t="s">
        <v>317</v>
      </c>
      <c r="E50" s="39" t="s">
        <v>317</v>
      </c>
      <c r="F50" s="39" t="s">
        <v>1418</v>
      </c>
      <c r="G50" s="306">
        <f>VLOOKUP(C50,ADMINISTRATIVAS!$F$12:$L$76,7,FALSE)</f>
        <v>80</v>
      </c>
      <c r="H50" s="258" t="s">
        <v>79</v>
      </c>
      <c r="I50" s="57"/>
    </row>
    <row r="51" spans="1:9" ht="15.75" customHeight="1">
      <c r="A51" s="258" t="s">
        <v>79</v>
      </c>
      <c r="B51" s="63" t="s">
        <v>441</v>
      </c>
      <c r="C51" s="39" t="s">
        <v>480</v>
      </c>
      <c r="D51" s="39" t="s">
        <v>317</v>
      </c>
      <c r="E51" s="39" t="s">
        <v>317</v>
      </c>
      <c r="F51" s="39" t="s">
        <v>1418</v>
      </c>
      <c r="G51" s="306">
        <f>VLOOKUP(C51,ADMINISTRATIVAS!$F$12:$L$76,7,FALSE)</f>
        <v>100</v>
      </c>
      <c r="H51" s="258" t="s">
        <v>79</v>
      </c>
      <c r="I51" s="57"/>
    </row>
    <row r="52" spans="1:9" ht="15.75" customHeight="1">
      <c r="A52" s="258" t="s">
        <v>79</v>
      </c>
      <c r="B52" s="63" t="s">
        <v>519</v>
      </c>
      <c r="C52" s="39" t="s">
        <v>480</v>
      </c>
      <c r="D52" s="39" t="s">
        <v>317</v>
      </c>
      <c r="E52" s="39" t="s">
        <v>317</v>
      </c>
      <c r="F52" s="39" t="s">
        <v>1418</v>
      </c>
      <c r="G52" s="306">
        <f>VLOOKUP(C52,ADMINISTRATIVAS!$F$12:$L$76,7,FALSE)</f>
        <v>100</v>
      </c>
      <c r="H52" s="258" t="s">
        <v>79</v>
      </c>
      <c r="I52" s="57"/>
    </row>
    <row r="53" spans="1:9" ht="15.75" customHeight="1">
      <c r="A53" s="258" t="s">
        <v>70</v>
      </c>
      <c r="B53" s="63" t="s">
        <v>1578</v>
      </c>
      <c r="C53" s="39" t="s">
        <v>492</v>
      </c>
      <c r="D53" s="39" t="s">
        <v>317</v>
      </c>
      <c r="E53" s="39" t="s">
        <v>317</v>
      </c>
      <c r="F53" s="39" t="s">
        <v>1418</v>
      </c>
      <c r="G53" s="306">
        <f>VLOOKUP(C53,ADMINISTRATIVAS!$F$12:$L$76,7,FALSE)</f>
        <v>80</v>
      </c>
      <c r="H53" s="258" t="s">
        <v>70</v>
      </c>
      <c r="I53" s="57"/>
    </row>
    <row r="54" spans="1:9" ht="15.75" customHeight="1">
      <c r="A54" s="258" t="s">
        <v>70</v>
      </c>
      <c r="B54" s="63" t="s">
        <v>1579</v>
      </c>
      <c r="C54" s="39" t="s">
        <v>492</v>
      </c>
      <c r="D54" s="39" t="s">
        <v>317</v>
      </c>
      <c r="E54" s="39" t="s">
        <v>317</v>
      </c>
      <c r="F54" s="39" t="s">
        <v>1418</v>
      </c>
      <c r="G54" s="306">
        <f>VLOOKUP(C54,ADMINISTRATIVAS!$F$12:$L$76,7,FALSE)</f>
        <v>80</v>
      </c>
      <c r="H54" s="258" t="s">
        <v>70</v>
      </c>
      <c r="I54" s="57"/>
    </row>
    <row r="55" spans="1:9" ht="15.75" customHeight="1">
      <c r="A55" s="258" t="s">
        <v>70</v>
      </c>
      <c r="B55" s="63" t="s">
        <v>1580</v>
      </c>
      <c r="C55" s="39" t="s">
        <v>492</v>
      </c>
      <c r="D55" s="39" t="s">
        <v>317</v>
      </c>
      <c r="E55" s="39" t="s">
        <v>317</v>
      </c>
      <c r="F55" s="39" t="s">
        <v>1418</v>
      </c>
      <c r="G55" s="306">
        <f>VLOOKUP(C55,ADMINISTRATIVAS!$F$12:$L$76,7,FALSE)</f>
        <v>80</v>
      </c>
      <c r="H55" s="258" t="s">
        <v>70</v>
      </c>
      <c r="I55" s="57"/>
    </row>
    <row r="56" spans="1:9" ht="15.75" customHeight="1">
      <c r="A56" s="258" t="s">
        <v>70</v>
      </c>
      <c r="B56" s="63" t="s">
        <v>1578</v>
      </c>
      <c r="C56" s="39" t="s">
        <v>502</v>
      </c>
      <c r="D56" s="39" t="s">
        <v>317</v>
      </c>
      <c r="E56" s="39" t="s">
        <v>317</v>
      </c>
      <c r="F56" s="39" t="s">
        <v>1418</v>
      </c>
      <c r="G56" s="306">
        <f>VLOOKUP(C56,ADMINISTRATIVAS!$F$12:$L$76,7,FALSE)</f>
        <v>80</v>
      </c>
      <c r="H56" s="258" t="s">
        <v>70</v>
      </c>
      <c r="I56" s="57"/>
    </row>
    <row r="57" spans="1:9" ht="15.75" customHeight="1">
      <c r="A57" s="258" t="s">
        <v>70</v>
      </c>
      <c r="B57" s="63" t="s">
        <v>1579</v>
      </c>
      <c r="C57" s="39" t="s">
        <v>502</v>
      </c>
      <c r="D57" s="39" t="s">
        <v>317</v>
      </c>
      <c r="E57" s="39" t="s">
        <v>317</v>
      </c>
      <c r="F57" s="39" t="s">
        <v>1418</v>
      </c>
      <c r="G57" s="306">
        <f>VLOOKUP(C57,ADMINISTRATIVAS!$F$12:$L$76,7,FALSE)</f>
        <v>80</v>
      </c>
      <c r="H57" s="258" t="s">
        <v>70</v>
      </c>
      <c r="I57" s="57"/>
    </row>
    <row r="58" spans="1:9" ht="15.75" customHeight="1">
      <c r="A58" s="258" t="s">
        <v>79</v>
      </c>
      <c r="B58" s="39" t="s">
        <v>519</v>
      </c>
      <c r="C58" s="39" t="s">
        <v>518</v>
      </c>
      <c r="D58" s="39" t="s">
        <v>317</v>
      </c>
      <c r="E58" s="39" t="s">
        <v>317</v>
      </c>
      <c r="F58" s="39" t="s">
        <v>1418</v>
      </c>
      <c r="G58" s="306">
        <f>VLOOKUP(C58,ADMINISTRATIVAS!$F$12:$L$76,7,FALSE)</f>
        <v>80</v>
      </c>
      <c r="H58" s="258" t="s">
        <v>79</v>
      </c>
      <c r="I58" s="57"/>
    </row>
    <row r="59" spans="1:9" ht="15.75" customHeight="1">
      <c r="A59" s="258" t="s">
        <v>79</v>
      </c>
      <c r="B59" s="63" t="s">
        <v>441</v>
      </c>
      <c r="C59" s="39" t="s">
        <v>538</v>
      </c>
      <c r="D59" s="39" t="s">
        <v>317</v>
      </c>
      <c r="E59" s="39" t="s">
        <v>317</v>
      </c>
      <c r="F59" s="39" t="s">
        <v>1418</v>
      </c>
      <c r="G59" s="306">
        <f>VLOOKUP(C59,ADMINISTRATIVAS!$F$12:$L$76,7,FALSE)</f>
        <v>40</v>
      </c>
      <c r="H59" s="258" t="s">
        <v>79</v>
      </c>
      <c r="I59" s="57"/>
    </row>
    <row r="60" spans="1:9" ht="15.75" customHeight="1">
      <c r="A60" s="258" t="s">
        <v>79</v>
      </c>
      <c r="B60" s="63" t="s">
        <v>974</v>
      </c>
      <c r="C60" s="39" t="s">
        <v>538</v>
      </c>
      <c r="D60" s="39" t="s">
        <v>317</v>
      </c>
      <c r="E60" s="39" t="s">
        <v>317</v>
      </c>
      <c r="F60" s="39" t="s">
        <v>1418</v>
      </c>
      <c r="G60" s="306">
        <f>VLOOKUP(C60,ADMINISTRATIVAS!$F$12:$L$76,7,FALSE)</f>
        <v>40</v>
      </c>
      <c r="H60" s="258" t="s">
        <v>79</v>
      </c>
      <c r="I60" s="57"/>
    </row>
    <row r="61" spans="1:9" ht="15.75" customHeight="1">
      <c r="A61" s="258" t="s">
        <v>79</v>
      </c>
      <c r="B61" s="63" t="s">
        <v>1581</v>
      </c>
      <c r="C61" s="39" t="s">
        <v>546</v>
      </c>
      <c r="D61" s="39" t="s">
        <v>317</v>
      </c>
      <c r="E61" s="39" t="s">
        <v>317</v>
      </c>
      <c r="F61" s="39" t="s">
        <v>1418</v>
      </c>
      <c r="G61" s="306">
        <f>VLOOKUP(C61,ADMINISTRATIVAS!$F$12:$L$76,7,FALSE)</f>
        <v>80</v>
      </c>
      <c r="H61" s="258" t="s">
        <v>79</v>
      </c>
      <c r="I61" s="57"/>
    </row>
    <row r="62" spans="1:9" ht="15.75" customHeight="1">
      <c r="A62" s="258" t="s">
        <v>79</v>
      </c>
      <c r="B62" s="63" t="s">
        <v>1582</v>
      </c>
      <c r="C62" s="39" t="s">
        <v>546</v>
      </c>
      <c r="D62" s="39" t="s">
        <v>317</v>
      </c>
      <c r="E62" s="39" t="s">
        <v>317</v>
      </c>
      <c r="F62" s="39" t="s">
        <v>1418</v>
      </c>
      <c r="G62" s="306">
        <f>VLOOKUP(C62,ADMINISTRATIVAS!$F$12:$L$76,7,FALSE)</f>
        <v>80</v>
      </c>
      <c r="H62" s="258" t="s">
        <v>79</v>
      </c>
      <c r="I62" s="57"/>
    </row>
    <row r="63" spans="1:9" ht="15.75" customHeight="1">
      <c r="A63" s="258" t="s">
        <v>79</v>
      </c>
      <c r="B63" s="63" t="s">
        <v>1583</v>
      </c>
      <c r="C63" s="39" t="s">
        <v>546</v>
      </c>
      <c r="D63" s="39" t="s">
        <v>317</v>
      </c>
      <c r="E63" s="39" t="s">
        <v>317</v>
      </c>
      <c r="F63" s="39" t="s">
        <v>1418</v>
      </c>
      <c r="G63" s="306">
        <f>VLOOKUP(C63,ADMINISTRATIVAS!$F$12:$L$76,7,FALSE)</f>
        <v>80</v>
      </c>
      <c r="H63" s="258" t="s">
        <v>79</v>
      </c>
      <c r="I63" s="57"/>
    </row>
    <row r="64" spans="1:9" ht="15.75" customHeight="1">
      <c r="A64" s="258" t="s">
        <v>79</v>
      </c>
      <c r="B64" s="63" t="s">
        <v>441</v>
      </c>
      <c r="C64" s="39" t="s">
        <v>546</v>
      </c>
      <c r="D64" s="39" t="s">
        <v>317</v>
      </c>
      <c r="E64" s="39" t="s">
        <v>317</v>
      </c>
      <c r="F64" s="39" t="s">
        <v>1418</v>
      </c>
      <c r="G64" s="306">
        <f>VLOOKUP(C64,ADMINISTRATIVAS!$F$12:$L$76,7,FALSE)</f>
        <v>80</v>
      </c>
      <c r="H64" s="258" t="s">
        <v>79</v>
      </c>
      <c r="I64" s="57"/>
    </row>
    <row r="65" spans="1:9" ht="15.75" customHeight="1">
      <c r="A65" s="258" t="s">
        <v>79</v>
      </c>
      <c r="B65" s="63" t="s">
        <v>1584</v>
      </c>
      <c r="C65" s="39" t="s">
        <v>546</v>
      </c>
      <c r="D65" s="39" t="s">
        <v>317</v>
      </c>
      <c r="E65" s="39" t="s">
        <v>317</v>
      </c>
      <c r="F65" s="39" t="s">
        <v>1418</v>
      </c>
      <c r="G65" s="306">
        <f>VLOOKUP(C65,ADMINISTRATIVAS!$F$12:$L$76,7,FALSE)</f>
        <v>80</v>
      </c>
      <c r="H65" s="258" t="s">
        <v>79</v>
      </c>
      <c r="I65" s="57"/>
    </row>
    <row r="66" spans="1:9" ht="15.75" customHeight="1">
      <c r="A66" s="258" t="s">
        <v>79</v>
      </c>
      <c r="B66" s="63" t="s">
        <v>974</v>
      </c>
      <c r="C66" s="39" t="s">
        <v>546</v>
      </c>
      <c r="D66" s="39" t="s">
        <v>317</v>
      </c>
      <c r="E66" s="39" t="s">
        <v>317</v>
      </c>
      <c r="F66" s="39" t="s">
        <v>1418</v>
      </c>
      <c r="G66" s="306">
        <f>VLOOKUP(C66,ADMINISTRATIVAS!$F$12:$L$76,7,FALSE)</f>
        <v>80</v>
      </c>
      <c r="H66" s="258" t="s">
        <v>79</v>
      </c>
      <c r="I66" s="57"/>
    </row>
    <row r="67" spans="1:9" ht="15.75" customHeight="1">
      <c r="A67" s="258" t="s">
        <v>79</v>
      </c>
      <c r="B67" s="63" t="s">
        <v>1583</v>
      </c>
      <c r="C67" s="39" t="s">
        <v>556</v>
      </c>
      <c r="D67" s="39" t="s">
        <v>317</v>
      </c>
      <c r="E67" s="39" t="s">
        <v>317</v>
      </c>
      <c r="F67" s="39" t="s">
        <v>1418</v>
      </c>
      <c r="G67" s="306">
        <f>VLOOKUP(C67,ADMINISTRATIVAS!$F$12:$L$76,7,FALSE)</f>
        <v>40</v>
      </c>
      <c r="H67" s="258" t="s">
        <v>79</v>
      </c>
      <c r="I67" s="57"/>
    </row>
    <row r="68" spans="1:9" ht="15.75" customHeight="1">
      <c r="A68" s="258" t="s">
        <v>79</v>
      </c>
      <c r="B68" s="63" t="s">
        <v>1584</v>
      </c>
      <c r="C68" s="39" t="s">
        <v>556</v>
      </c>
      <c r="D68" s="39" t="s">
        <v>317</v>
      </c>
      <c r="E68" s="39" t="s">
        <v>317</v>
      </c>
      <c r="F68" s="39" t="s">
        <v>1418</v>
      </c>
      <c r="G68" s="306">
        <f>VLOOKUP(C68,ADMINISTRATIVAS!$F$12:$L$76,7,FALSE)</f>
        <v>40</v>
      </c>
      <c r="H68" s="258" t="s">
        <v>79</v>
      </c>
      <c r="I68" s="57"/>
    </row>
    <row r="69" spans="1:9" ht="15.75" customHeight="1">
      <c r="A69" s="258" t="s">
        <v>79</v>
      </c>
      <c r="B69" s="63" t="s">
        <v>974</v>
      </c>
      <c r="C69" s="39" t="s">
        <v>556</v>
      </c>
      <c r="D69" s="39" t="s">
        <v>317</v>
      </c>
      <c r="E69" s="39" t="s">
        <v>317</v>
      </c>
      <c r="F69" s="39" t="s">
        <v>1418</v>
      </c>
      <c r="G69" s="306">
        <f>VLOOKUP(C69,ADMINISTRATIVAS!$F$12:$L$76,7,FALSE)</f>
        <v>40</v>
      </c>
      <c r="H69" s="258" t="s">
        <v>79</v>
      </c>
      <c r="I69" s="57"/>
    </row>
    <row r="70" spans="1:9" ht="15.75" customHeight="1">
      <c r="A70" s="258" t="s">
        <v>79</v>
      </c>
      <c r="B70" s="63" t="s">
        <v>1583</v>
      </c>
      <c r="C70" s="39" t="s">
        <v>564</v>
      </c>
      <c r="D70" s="39" t="s">
        <v>317</v>
      </c>
      <c r="E70" s="39" t="s">
        <v>317</v>
      </c>
      <c r="F70" s="39" t="s">
        <v>1418</v>
      </c>
      <c r="G70" s="306">
        <f>VLOOKUP(C70,ADMINISTRATIVAS!$F$12:$L$76,7,FALSE)</f>
        <v>20</v>
      </c>
      <c r="H70" s="258" t="s">
        <v>79</v>
      </c>
      <c r="I70" s="57"/>
    </row>
    <row r="71" spans="1:9" ht="15.75" customHeight="1">
      <c r="A71" s="258" t="s">
        <v>79</v>
      </c>
      <c r="B71" s="63" t="s">
        <v>1584</v>
      </c>
      <c r="C71" s="39" t="s">
        <v>564</v>
      </c>
      <c r="D71" s="39" t="s">
        <v>317</v>
      </c>
      <c r="E71" s="39" t="s">
        <v>317</v>
      </c>
      <c r="F71" s="39" t="s">
        <v>1418</v>
      </c>
      <c r="G71" s="306">
        <f>VLOOKUP(C71,ADMINISTRATIVAS!$F$12:$L$76,7,FALSE)</f>
        <v>20</v>
      </c>
      <c r="H71" s="258" t="s">
        <v>79</v>
      </c>
      <c r="I71" s="57"/>
    </row>
    <row r="72" spans="1:9" ht="15.75" customHeight="1">
      <c r="A72" s="258" t="s">
        <v>79</v>
      </c>
      <c r="B72" s="63" t="s">
        <v>1583</v>
      </c>
      <c r="C72" s="39" t="s">
        <v>572</v>
      </c>
      <c r="D72" s="39" t="s">
        <v>317</v>
      </c>
      <c r="E72" s="39" t="s">
        <v>317</v>
      </c>
      <c r="F72" s="39" t="s">
        <v>1418</v>
      </c>
      <c r="G72" s="306">
        <f>VLOOKUP(C72,ADMINISTRATIVAS!$F$12:$L$76,7,FALSE)</f>
        <v>60</v>
      </c>
      <c r="H72" s="258" t="s">
        <v>79</v>
      </c>
      <c r="I72" s="57"/>
    </row>
    <row r="73" spans="1:9" ht="15.75" customHeight="1">
      <c r="A73" s="258" t="s">
        <v>79</v>
      </c>
      <c r="B73" s="63" t="s">
        <v>974</v>
      </c>
      <c r="C73" s="39" t="s">
        <v>572</v>
      </c>
      <c r="D73" s="39" t="s">
        <v>317</v>
      </c>
      <c r="E73" s="39" t="s">
        <v>317</v>
      </c>
      <c r="F73" s="39" t="s">
        <v>1418</v>
      </c>
      <c r="G73" s="306">
        <f>VLOOKUP(C73,ADMINISTRATIVAS!$F$12:$L$76,7,FALSE)</f>
        <v>60</v>
      </c>
      <c r="H73" s="258" t="s">
        <v>79</v>
      </c>
      <c r="I73" s="57"/>
    </row>
    <row r="74" spans="1:9" ht="15.75" customHeight="1">
      <c r="A74" s="258" t="s">
        <v>79</v>
      </c>
      <c r="B74" s="39" t="s">
        <v>441</v>
      </c>
      <c r="C74" s="39" t="s">
        <v>709</v>
      </c>
      <c r="D74" s="39" t="s">
        <v>317</v>
      </c>
      <c r="E74" s="39" t="s">
        <v>317</v>
      </c>
      <c r="F74" s="39" t="s">
        <v>1441</v>
      </c>
      <c r="G74" s="306">
        <f>VLOOKUP(C74,TECNICAS!$E$12:$K$117,7,FALSE)</f>
        <v>60</v>
      </c>
      <c r="H74" s="258" t="s">
        <v>79</v>
      </c>
      <c r="I74" s="57"/>
    </row>
    <row r="75" spans="1:9" ht="15.75" customHeight="1">
      <c r="A75" s="258" t="s">
        <v>79</v>
      </c>
      <c r="B75" s="63" t="s">
        <v>1575</v>
      </c>
      <c r="C75" s="39" t="s">
        <v>717</v>
      </c>
      <c r="D75" s="39" t="s">
        <v>317</v>
      </c>
      <c r="E75" s="39" t="s">
        <v>317</v>
      </c>
      <c r="F75" s="39" t="s">
        <v>1441</v>
      </c>
      <c r="G75" s="306">
        <f>VLOOKUP(C75,TECNICAS!$E$12:$K$117,7,FALSE)</f>
        <v>80</v>
      </c>
      <c r="H75" s="258" t="s">
        <v>79</v>
      </c>
      <c r="I75" s="57"/>
    </row>
    <row r="76" spans="1:9" ht="15.75" customHeight="1">
      <c r="A76" s="258" t="s">
        <v>79</v>
      </c>
      <c r="B76" s="63" t="s">
        <v>441</v>
      </c>
      <c r="C76" s="39" t="s">
        <v>717</v>
      </c>
      <c r="D76" s="39" t="s">
        <v>317</v>
      </c>
      <c r="E76" s="39" t="s">
        <v>317</v>
      </c>
      <c r="F76" s="39" t="s">
        <v>1441</v>
      </c>
      <c r="G76" s="306">
        <f>VLOOKUP(C76,TECNICAS!$E$12:$K$117,7,FALSE)</f>
        <v>80</v>
      </c>
      <c r="H76" s="258" t="s">
        <v>79</v>
      </c>
      <c r="I76" s="57"/>
    </row>
    <row r="77" spans="1:9" ht="15.75" customHeight="1">
      <c r="A77" s="258" t="s">
        <v>79</v>
      </c>
      <c r="B77" s="63" t="s">
        <v>1585</v>
      </c>
      <c r="C77" s="39" t="s">
        <v>717</v>
      </c>
      <c r="D77" s="39" t="s">
        <v>317</v>
      </c>
      <c r="E77" s="39" t="s">
        <v>317</v>
      </c>
      <c r="F77" s="39" t="s">
        <v>1441</v>
      </c>
      <c r="G77" s="306">
        <f>VLOOKUP(C77,TECNICAS!$E$12:$K$117,7,FALSE)</f>
        <v>80</v>
      </c>
      <c r="H77" s="258" t="s">
        <v>79</v>
      </c>
      <c r="I77" s="57"/>
    </row>
    <row r="78" spans="1:9" ht="15.75" customHeight="1">
      <c r="A78" s="258" t="s">
        <v>79</v>
      </c>
      <c r="B78" s="39" t="s">
        <v>730</v>
      </c>
      <c r="C78" s="63" t="s">
        <v>729</v>
      </c>
      <c r="D78" s="39" t="s">
        <v>317</v>
      </c>
      <c r="E78" s="39" t="s">
        <v>317</v>
      </c>
      <c r="F78" s="39" t="s">
        <v>1441</v>
      </c>
      <c r="G78" s="306">
        <f>VLOOKUP(C78,TECNICAS!$E$12:$K$117,7,FALSE)</f>
        <v>60</v>
      </c>
      <c r="H78" s="258" t="s">
        <v>79</v>
      </c>
      <c r="I78" s="57"/>
    </row>
    <row r="79" spans="1:9" ht="15.75" customHeight="1">
      <c r="A79" s="258" t="s">
        <v>79</v>
      </c>
      <c r="B79" s="39" t="s">
        <v>730</v>
      </c>
      <c r="C79" s="63" t="s">
        <v>737</v>
      </c>
      <c r="D79" s="39" t="s">
        <v>317</v>
      </c>
      <c r="E79" s="39" t="s">
        <v>317</v>
      </c>
      <c r="F79" s="39" t="s">
        <v>1441</v>
      </c>
      <c r="G79" s="306">
        <f>VLOOKUP(C79,TECNICAS!$E$12:$K$117,7,FALSE)</f>
        <v>60</v>
      </c>
      <c r="H79" s="258" t="s">
        <v>79</v>
      </c>
      <c r="I79" s="57"/>
    </row>
    <row r="80" spans="1:9" ht="15.75" customHeight="1">
      <c r="A80" s="258" t="s">
        <v>79</v>
      </c>
      <c r="B80" s="63" t="s">
        <v>1575</v>
      </c>
      <c r="C80" s="63" t="s">
        <v>745</v>
      </c>
      <c r="D80" s="39" t="s">
        <v>317</v>
      </c>
      <c r="E80" s="39" t="s">
        <v>317</v>
      </c>
      <c r="F80" s="39" t="s">
        <v>1441</v>
      </c>
      <c r="G80" s="306">
        <f>VLOOKUP(C80,TECNICAS!$E$12:$K$117,7,FALSE)</f>
        <v>80</v>
      </c>
      <c r="H80" s="258" t="s">
        <v>79</v>
      </c>
      <c r="I80" s="57"/>
    </row>
    <row r="81" spans="1:9" ht="15.75" customHeight="1">
      <c r="A81" s="258" t="s">
        <v>79</v>
      </c>
      <c r="B81" s="63" t="s">
        <v>441</v>
      </c>
      <c r="C81" s="63" t="s">
        <v>745</v>
      </c>
      <c r="D81" s="39" t="s">
        <v>317</v>
      </c>
      <c r="E81" s="39" t="s">
        <v>317</v>
      </c>
      <c r="F81" s="39" t="s">
        <v>1441</v>
      </c>
      <c r="G81" s="306">
        <f>VLOOKUP(C81,TECNICAS!$E$12:$K$117,7,FALSE)</f>
        <v>80</v>
      </c>
      <c r="H81" s="258" t="s">
        <v>79</v>
      </c>
      <c r="I81" s="57"/>
    </row>
    <row r="82" spans="1:9" ht="15.75" customHeight="1">
      <c r="A82" s="258" t="s">
        <v>79</v>
      </c>
      <c r="B82" s="39" t="s">
        <v>730</v>
      </c>
      <c r="C82" s="63" t="s">
        <v>753</v>
      </c>
      <c r="D82" s="39" t="s">
        <v>317</v>
      </c>
      <c r="E82" s="39" t="s">
        <v>317</v>
      </c>
      <c r="F82" s="39" t="s">
        <v>1441</v>
      </c>
      <c r="G82" s="306">
        <f>VLOOKUP(C82,TECNICAS!$E$12:$K$117,7,FALSE)</f>
        <v>80</v>
      </c>
      <c r="H82" s="258" t="s">
        <v>79</v>
      </c>
      <c r="I82" s="57"/>
    </row>
    <row r="83" spans="1:9" ht="15.75" customHeight="1">
      <c r="A83" s="258" t="s">
        <v>79</v>
      </c>
      <c r="B83" s="39" t="s">
        <v>730</v>
      </c>
      <c r="C83" s="63" t="s">
        <v>779</v>
      </c>
      <c r="D83" s="39" t="s">
        <v>317</v>
      </c>
      <c r="E83" s="39" t="s">
        <v>317</v>
      </c>
      <c r="F83" s="39" t="s">
        <v>1441</v>
      </c>
      <c r="G83" s="306">
        <f>VLOOKUP(C83,TECNICAS!$E$12:$K$117,7,FALSE)</f>
        <v>60</v>
      </c>
      <c r="H83" s="258" t="s">
        <v>79</v>
      </c>
      <c r="I83" s="57"/>
    </row>
    <row r="84" spans="1:9" ht="15.75" customHeight="1">
      <c r="A84" s="258" t="s">
        <v>79</v>
      </c>
      <c r="B84" s="63" t="s">
        <v>1575</v>
      </c>
      <c r="C84" s="63" t="s">
        <v>791</v>
      </c>
      <c r="D84" s="39" t="s">
        <v>317</v>
      </c>
      <c r="E84" s="39" t="s">
        <v>317</v>
      </c>
      <c r="F84" s="39" t="s">
        <v>1441</v>
      </c>
      <c r="G84" s="306">
        <f>VLOOKUP(C84,TECNICAS!$E$12:$K$117,7,FALSE)</f>
        <v>80</v>
      </c>
      <c r="H84" s="258" t="s">
        <v>79</v>
      </c>
      <c r="I84" s="57"/>
    </row>
    <row r="85" spans="1:9" ht="15.75" customHeight="1">
      <c r="A85" s="258" t="s">
        <v>79</v>
      </c>
      <c r="B85" s="63" t="s">
        <v>441</v>
      </c>
      <c r="C85" s="63" t="s">
        <v>791</v>
      </c>
      <c r="D85" s="39" t="s">
        <v>317</v>
      </c>
      <c r="E85" s="39" t="s">
        <v>317</v>
      </c>
      <c r="F85" s="39" t="s">
        <v>1441</v>
      </c>
      <c r="G85" s="306">
        <f>VLOOKUP(C85,TECNICAS!$E$12:$K$117,7,FALSE)</f>
        <v>80</v>
      </c>
      <c r="H85" s="258" t="s">
        <v>79</v>
      </c>
      <c r="I85" s="57"/>
    </row>
    <row r="86" spans="1:9" ht="15.75" customHeight="1">
      <c r="A86" s="258" t="s">
        <v>79</v>
      </c>
      <c r="B86" s="39" t="s">
        <v>730</v>
      </c>
      <c r="C86" s="63" t="s">
        <v>799</v>
      </c>
      <c r="D86" s="39" t="s">
        <v>317</v>
      </c>
      <c r="E86" s="39" t="s">
        <v>317</v>
      </c>
      <c r="F86" s="39" t="s">
        <v>1441</v>
      </c>
      <c r="G86" s="306">
        <f>VLOOKUP(C86,TECNICAS!$E$12:$K$117,7,FALSE)</f>
        <v>60</v>
      </c>
      <c r="H86" s="258" t="s">
        <v>79</v>
      </c>
      <c r="I86" s="57"/>
    </row>
    <row r="87" spans="1:9" ht="15.75" customHeight="1">
      <c r="A87" s="258" t="s">
        <v>79</v>
      </c>
      <c r="B87" s="39" t="s">
        <v>730</v>
      </c>
      <c r="C87" s="63" t="s">
        <v>807</v>
      </c>
      <c r="D87" s="39" t="s">
        <v>317</v>
      </c>
      <c r="E87" s="39" t="s">
        <v>317</v>
      </c>
      <c r="F87" s="39" t="s">
        <v>1441</v>
      </c>
      <c r="G87" s="306">
        <f>VLOOKUP(C87,TECNICAS!$E$12:$K$117,7,FALSE)</f>
        <v>80</v>
      </c>
      <c r="H87" s="258" t="s">
        <v>79</v>
      </c>
      <c r="I87" s="57"/>
    </row>
    <row r="88" spans="1:9" ht="15.75" customHeight="1">
      <c r="A88" s="258" t="s">
        <v>79</v>
      </c>
      <c r="B88" s="63" t="s">
        <v>1575</v>
      </c>
      <c r="C88" s="63" t="s">
        <v>815</v>
      </c>
      <c r="D88" s="39" t="s">
        <v>317</v>
      </c>
      <c r="E88" s="39" t="s">
        <v>317</v>
      </c>
      <c r="F88" s="39" t="s">
        <v>1441</v>
      </c>
      <c r="G88" s="306">
        <f>VLOOKUP(C88,TECNICAS!$E$12:$K$117,7,FALSE)</f>
        <v>80</v>
      </c>
      <c r="H88" s="258" t="s">
        <v>79</v>
      </c>
      <c r="I88" s="57"/>
    </row>
    <row r="89" spans="1:9" ht="15.75" customHeight="1">
      <c r="A89" s="258" t="s">
        <v>79</v>
      </c>
      <c r="B89" s="63" t="s">
        <v>441</v>
      </c>
      <c r="C89" s="63" t="s">
        <v>815</v>
      </c>
      <c r="D89" s="39" t="s">
        <v>317</v>
      </c>
      <c r="E89" s="39" t="s">
        <v>317</v>
      </c>
      <c r="F89" s="39" t="s">
        <v>1441</v>
      </c>
      <c r="G89" s="306">
        <f>VLOOKUP(C89,TECNICAS!$E$12:$K$117,7,FALSE)</f>
        <v>80</v>
      </c>
      <c r="H89" s="258" t="s">
        <v>79</v>
      </c>
      <c r="I89" s="57"/>
    </row>
    <row r="90" spans="1:9" ht="15.75" customHeight="1">
      <c r="A90" s="258" t="s">
        <v>79</v>
      </c>
      <c r="B90" s="39" t="s">
        <v>441</v>
      </c>
      <c r="C90" s="63" t="s">
        <v>823</v>
      </c>
      <c r="D90" s="39" t="s">
        <v>317</v>
      </c>
      <c r="E90" s="39" t="s">
        <v>317</v>
      </c>
      <c r="F90" s="39" t="s">
        <v>1441</v>
      </c>
      <c r="G90" s="306" t="str">
        <f>VLOOKUP(C90,TECNICAS!$E$12:$K$117,7,FALSE)</f>
        <v>n/a</v>
      </c>
      <c r="H90" s="258" t="s">
        <v>79</v>
      </c>
      <c r="I90" s="57"/>
    </row>
    <row r="91" spans="1:9" ht="15.75" customHeight="1">
      <c r="A91" s="258" t="s">
        <v>79</v>
      </c>
      <c r="B91" s="39" t="s">
        <v>852</v>
      </c>
      <c r="C91" s="63" t="s">
        <v>851</v>
      </c>
      <c r="D91" s="39" t="s">
        <v>317</v>
      </c>
      <c r="E91" s="39" t="s">
        <v>317</v>
      </c>
      <c r="F91" s="39" t="s">
        <v>1441</v>
      </c>
      <c r="G91" s="306">
        <f>VLOOKUP(C91,TECNICAS!$E$12:$K$117,7,FALSE)</f>
        <v>40</v>
      </c>
      <c r="H91" s="258" t="s">
        <v>79</v>
      </c>
      <c r="I91" s="57"/>
    </row>
    <row r="92" spans="1:9" ht="15.75" customHeight="1">
      <c r="A92" s="258" t="s">
        <v>79</v>
      </c>
      <c r="B92" s="63" t="s">
        <v>852</v>
      </c>
      <c r="C92" s="63" t="s">
        <v>861</v>
      </c>
      <c r="D92" s="39" t="s">
        <v>317</v>
      </c>
      <c r="E92" s="39" t="s">
        <v>317</v>
      </c>
      <c r="F92" s="39" t="s">
        <v>1441</v>
      </c>
      <c r="G92" s="306">
        <f>VLOOKUP(C92,TECNICAS!$E$12:$K$117,7,FALSE)</f>
        <v>40</v>
      </c>
      <c r="H92" s="258" t="s">
        <v>79</v>
      </c>
      <c r="I92" s="57"/>
    </row>
    <row r="93" spans="1:9" ht="15.75" customHeight="1">
      <c r="A93" s="258" t="s">
        <v>79</v>
      </c>
      <c r="B93" s="63" t="s">
        <v>943</v>
      </c>
      <c r="C93" s="63" t="s">
        <v>861</v>
      </c>
      <c r="D93" s="39" t="s">
        <v>317</v>
      </c>
      <c r="E93" s="39" t="s">
        <v>317</v>
      </c>
      <c r="F93" s="39" t="s">
        <v>1441</v>
      </c>
      <c r="G93" s="306">
        <f>VLOOKUP(C93,TECNICAS!$E$12:$K$117,7,FALSE)</f>
        <v>40</v>
      </c>
      <c r="H93" s="258" t="s">
        <v>79</v>
      </c>
      <c r="I93" s="57"/>
    </row>
    <row r="94" spans="1:9" ht="15.75" customHeight="1">
      <c r="A94" s="258" t="s">
        <v>70</v>
      </c>
      <c r="B94" s="63" t="s">
        <v>610</v>
      </c>
      <c r="C94" s="63" t="s">
        <v>879</v>
      </c>
      <c r="D94" s="39" t="s">
        <v>317</v>
      </c>
      <c r="E94" s="39" t="s">
        <v>317</v>
      </c>
      <c r="F94" s="39" t="s">
        <v>1441</v>
      </c>
      <c r="G94" s="306">
        <f>VLOOKUP(C94,TECNICAS!$E$12:$K$117,7,FALSE)</f>
        <v>40</v>
      </c>
      <c r="H94" s="258" t="s">
        <v>70</v>
      </c>
      <c r="I94" s="57"/>
    </row>
    <row r="95" spans="1:9" ht="15.75" customHeight="1">
      <c r="A95" s="258" t="s">
        <v>79</v>
      </c>
      <c r="B95" s="63" t="s">
        <v>852</v>
      </c>
      <c r="C95" s="63" t="s">
        <v>879</v>
      </c>
      <c r="D95" s="39" t="s">
        <v>317</v>
      </c>
      <c r="E95" s="39" t="s">
        <v>317</v>
      </c>
      <c r="F95" s="39" t="s">
        <v>1441</v>
      </c>
      <c r="G95" s="306">
        <f>VLOOKUP(C95,TECNICAS!$E$12:$K$117,7,FALSE)</f>
        <v>40</v>
      </c>
      <c r="H95" s="258" t="s">
        <v>79</v>
      </c>
      <c r="I95" s="57"/>
    </row>
    <row r="96" spans="1:9" ht="15.75" customHeight="1">
      <c r="A96" s="258" t="s">
        <v>79</v>
      </c>
      <c r="B96" s="63" t="s">
        <v>909</v>
      </c>
      <c r="C96" s="63" t="s">
        <v>879</v>
      </c>
      <c r="D96" s="39" t="s">
        <v>317</v>
      </c>
      <c r="E96" s="39" t="s">
        <v>317</v>
      </c>
      <c r="F96" s="39" t="s">
        <v>1441</v>
      </c>
      <c r="G96" s="306">
        <f>VLOOKUP(C96,TECNICAS!$E$12:$K$117,7,FALSE)</f>
        <v>40</v>
      </c>
      <c r="H96" s="258" t="s">
        <v>79</v>
      </c>
      <c r="I96" s="57"/>
    </row>
    <row r="97" spans="1:9" ht="15.75" customHeight="1">
      <c r="A97" s="258" t="s">
        <v>79</v>
      </c>
      <c r="B97" s="39" t="s">
        <v>852</v>
      </c>
      <c r="C97" s="63" t="s">
        <v>896</v>
      </c>
      <c r="D97" s="39" t="s">
        <v>317</v>
      </c>
      <c r="E97" s="39" t="s">
        <v>317</v>
      </c>
      <c r="F97" s="39" t="s">
        <v>1441</v>
      </c>
      <c r="G97" s="306">
        <f>VLOOKUP(C97,TECNICAS!$E$12:$K$117,7,FALSE)</f>
        <v>40</v>
      </c>
      <c r="H97" s="258" t="s">
        <v>79</v>
      </c>
      <c r="I97" s="57"/>
    </row>
    <row r="98" spans="1:9" ht="15.75" customHeight="1">
      <c r="A98" s="258" t="s">
        <v>79</v>
      </c>
      <c r="B98" s="39" t="s">
        <v>909</v>
      </c>
      <c r="C98" s="63" t="s">
        <v>908</v>
      </c>
      <c r="D98" s="39" t="s">
        <v>317</v>
      </c>
      <c r="E98" s="39" t="s">
        <v>317</v>
      </c>
      <c r="F98" s="39" t="s">
        <v>1441</v>
      </c>
      <c r="G98" s="306">
        <f>VLOOKUP(C98,TECNICAS!$E$12:$K$117,7,FALSE)</f>
        <v>60</v>
      </c>
      <c r="H98" s="258" t="s">
        <v>79</v>
      </c>
      <c r="I98" s="57"/>
    </row>
    <row r="99" spans="1:9" ht="15.75" customHeight="1">
      <c r="A99" s="258" t="s">
        <v>70</v>
      </c>
      <c r="B99" s="63" t="s">
        <v>1002</v>
      </c>
      <c r="C99" s="63" t="s">
        <v>917</v>
      </c>
      <c r="D99" s="39" t="s">
        <v>317</v>
      </c>
      <c r="E99" s="39" t="s">
        <v>317</v>
      </c>
      <c r="F99" s="39" t="s">
        <v>1441</v>
      </c>
      <c r="G99" s="306">
        <f>VLOOKUP(C99,TECNICAS!$E$12:$K$117,7,FALSE)</f>
        <v>60</v>
      </c>
      <c r="H99" s="258" t="s">
        <v>70</v>
      </c>
      <c r="I99" s="57"/>
    </row>
    <row r="100" spans="1:9" ht="15.75" customHeight="1">
      <c r="A100" s="258" t="s">
        <v>79</v>
      </c>
      <c r="B100" s="63" t="s">
        <v>909</v>
      </c>
      <c r="C100" s="63" t="s">
        <v>917</v>
      </c>
      <c r="D100" s="39" t="s">
        <v>317</v>
      </c>
      <c r="E100" s="39" t="s">
        <v>317</v>
      </c>
      <c r="F100" s="39" t="s">
        <v>1441</v>
      </c>
      <c r="G100" s="306">
        <f>VLOOKUP(C100,TECNICAS!$E$12:$K$117,7,FALSE)</f>
        <v>60</v>
      </c>
      <c r="H100" s="258" t="s">
        <v>79</v>
      </c>
      <c r="I100" s="57"/>
    </row>
    <row r="101" spans="1:9" ht="15.75" customHeight="1">
      <c r="A101" s="258" t="s">
        <v>70</v>
      </c>
      <c r="B101" s="63" t="s">
        <v>1002</v>
      </c>
      <c r="C101" s="63" t="s">
        <v>926</v>
      </c>
      <c r="D101" s="39" t="s">
        <v>317</v>
      </c>
      <c r="E101" s="39" t="s">
        <v>317</v>
      </c>
      <c r="F101" s="39" t="s">
        <v>1441</v>
      </c>
      <c r="G101" s="306">
        <f>VLOOKUP(C101,TECNICAS!$E$12:$K$117,7,FALSE)</f>
        <v>100</v>
      </c>
      <c r="H101" s="258" t="s">
        <v>70</v>
      </c>
      <c r="I101" s="57"/>
    </row>
    <row r="102" spans="1:9" ht="15.75" customHeight="1">
      <c r="A102" s="258" t="s">
        <v>79</v>
      </c>
      <c r="B102" s="63" t="s">
        <v>852</v>
      </c>
      <c r="C102" s="63" t="s">
        <v>926</v>
      </c>
      <c r="D102" s="39" t="s">
        <v>317</v>
      </c>
      <c r="E102" s="39" t="s">
        <v>317</v>
      </c>
      <c r="F102" s="39" t="s">
        <v>1441</v>
      </c>
      <c r="G102" s="306">
        <f>VLOOKUP(C102,TECNICAS!$E$12:$K$117,7,FALSE)</f>
        <v>100</v>
      </c>
      <c r="H102" s="258" t="s">
        <v>79</v>
      </c>
      <c r="I102" s="57"/>
    </row>
    <row r="103" spans="1:9" ht="15.75" customHeight="1">
      <c r="A103" s="258" t="s">
        <v>79</v>
      </c>
      <c r="B103" s="63" t="s">
        <v>909</v>
      </c>
      <c r="C103" s="63" t="s">
        <v>926</v>
      </c>
      <c r="D103" s="39" t="s">
        <v>317</v>
      </c>
      <c r="E103" s="39" t="s">
        <v>317</v>
      </c>
      <c r="F103" s="39" t="s">
        <v>1441</v>
      </c>
      <c r="G103" s="306">
        <f>VLOOKUP(C103,TECNICAS!$E$12:$K$117,7,FALSE)</f>
        <v>100</v>
      </c>
      <c r="H103" s="258" t="s">
        <v>79</v>
      </c>
      <c r="I103" s="57"/>
    </row>
    <row r="104" spans="1:9" ht="15.75" customHeight="1">
      <c r="A104" s="258" t="s">
        <v>79</v>
      </c>
      <c r="B104" s="63" t="s">
        <v>943</v>
      </c>
      <c r="C104" s="63" t="s">
        <v>933</v>
      </c>
      <c r="D104" s="39" t="s">
        <v>317</v>
      </c>
      <c r="E104" s="39" t="s">
        <v>317</v>
      </c>
      <c r="F104" s="39" t="s">
        <v>1441</v>
      </c>
      <c r="G104" s="306">
        <f>VLOOKUP(C104,TECNICAS!$E$12:$K$117,7,FALSE)</f>
        <v>80</v>
      </c>
      <c r="H104" s="258" t="s">
        <v>79</v>
      </c>
      <c r="I104" s="57"/>
    </row>
    <row r="105" spans="1:9" ht="15.75" customHeight="1">
      <c r="A105" s="258" t="s">
        <v>79</v>
      </c>
      <c r="B105" s="63" t="s">
        <v>1586</v>
      </c>
      <c r="C105" s="63" t="s">
        <v>933</v>
      </c>
      <c r="D105" s="39" t="s">
        <v>317</v>
      </c>
      <c r="E105" s="39" t="s">
        <v>317</v>
      </c>
      <c r="F105" s="39" t="s">
        <v>1441</v>
      </c>
      <c r="G105" s="306">
        <f>VLOOKUP(C105,TECNICAS!$E$12:$K$117,7,FALSE)</f>
        <v>80</v>
      </c>
      <c r="H105" s="258" t="s">
        <v>79</v>
      </c>
      <c r="I105" s="57"/>
    </row>
    <row r="106" spans="1:9" ht="15.75" customHeight="1">
      <c r="A106" s="258" t="s">
        <v>79</v>
      </c>
      <c r="B106" s="63" t="s">
        <v>943</v>
      </c>
      <c r="C106" s="63" t="s">
        <v>942</v>
      </c>
      <c r="D106" s="39" t="s">
        <v>317</v>
      </c>
      <c r="E106" s="39" t="s">
        <v>317</v>
      </c>
      <c r="F106" s="39" t="s">
        <v>1441</v>
      </c>
      <c r="G106" s="306">
        <f>VLOOKUP(C106,TECNICAS!$E$12:$K$117,7,FALSE)</f>
        <v>100</v>
      </c>
      <c r="H106" s="258" t="s">
        <v>79</v>
      </c>
      <c r="I106" s="57"/>
    </row>
    <row r="107" spans="1:9" ht="15.75" customHeight="1">
      <c r="A107" s="258" t="s">
        <v>70</v>
      </c>
      <c r="B107" s="39" t="s">
        <v>950</v>
      </c>
      <c r="C107" s="63" t="s">
        <v>949</v>
      </c>
      <c r="D107" s="39" t="s">
        <v>317</v>
      </c>
      <c r="E107" s="39" t="s">
        <v>317</v>
      </c>
      <c r="F107" s="39" t="s">
        <v>1441</v>
      </c>
      <c r="G107" s="306">
        <f>VLOOKUP(C107,TECNICAS!$E$12:$K$117,7,FALSE)</f>
        <v>80</v>
      </c>
      <c r="H107" s="258" t="s">
        <v>70</v>
      </c>
      <c r="I107" s="57"/>
    </row>
    <row r="108" spans="1:9" ht="15.75" customHeight="1">
      <c r="A108" s="258" t="s">
        <v>79</v>
      </c>
      <c r="B108" s="63" t="s">
        <v>1583</v>
      </c>
      <c r="C108" s="63" t="s">
        <v>957</v>
      </c>
      <c r="D108" s="39" t="s">
        <v>317</v>
      </c>
      <c r="E108" s="39" t="s">
        <v>317</v>
      </c>
      <c r="F108" s="39" t="s">
        <v>1441</v>
      </c>
      <c r="G108" s="306">
        <f>VLOOKUP(C108,TECNICAS!$E$12:$K$117,7,FALSE)</f>
        <v>0</v>
      </c>
      <c r="H108" s="258" t="s">
        <v>79</v>
      </c>
      <c r="I108" s="57"/>
    </row>
    <row r="109" spans="1:9" ht="15.75" customHeight="1">
      <c r="A109" s="258" t="s">
        <v>79</v>
      </c>
      <c r="B109" s="63" t="s">
        <v>1584</v>
      </c>
      <c r="C109" s="63" t="s">
        <v>957</v>
      </c>
      <c r="D109" s="39" t="s">
        <v>317</v>
      </c>
      <c r="E109" s="39" t="s">
        <v>317</v>
      </c>
      <c r="F109" s="39" t="s">
        <v>1441</v>
      </c>
      <c r="G109" s="306">
        <f>VLOOKUP(C109,TECNICAS!$E$12:$K$117,7,FALSE)</f>
        <v>0</v>
      </c>
      <c r="H109" s="258" t="s">
        <v>79</v>
      </c>
      <c r="I109" s="57"/>
    </row>
    <row r="110" spans="1:9" ht="15.75" customHeight="1">
      <c r="A110" s="258" t="s">
        <v>79</v>
      </c>
      <c r="B110" s="39" t="s">
        <v>974</v>
      </c>
      <c r="C110" s="63" t="s">
        <v>973</v>
      </c>
      <c r="D110" s="39" t="s">
        <v>317</v>
      </c>
      <c r="E110" s="39" t="s">
        <v>317</v>
      </c>
      <c r="F110" s="39" t="s">
        <v>1441</v>
      </c>
      <c r="G110" s="306">
        <f>VLOOKUP(C110,TECNICAS!$E$12:$K$117,7,FALSE)</f>
        <v>20</v>
      </c>
      <c r="H110" s="258" t="s">
        <v>79</v>
      </c>
      <c r="I110" s="57"/>
    </row>
    <row r="111" spans="1:9" ht="15.75" customHeight="1">
      <c r="A111" s="258" t="s">
        <v>79</v>
      </c>
      <c r="B111" s="63" t="s">
        <v>1221</v>
      </c>
      <c r="C111" s="63" t="s">
        <v>993</v>
      </c>
      <c r="D111" s="39" t="s">
        <v>317</v>
      </c>
      <c r="E111" s="39" t="s">
        <v>317</v>
      </c>
      <c r="F111" s="39" t="s">
        <v>1441</v>
      </c>
      <c r="G111" s="306">
        <f>VLOOKUP(C111,TECNICAS!$E$12:$K$117,7,FALSE)</f>
        <v>60</v>
      </c>
      <c r="H111" s="258" t="s">
        <v>79</v>
      </c>
      <c r="I111" s="57"/>
    </row>
    <row r="112" spans="1:9" ht="15.75" customHeight="1">
      <c r="A112" s="258" t="s">
        <v>79</v>
      </c>
      <c r="B112" s="63" t="s">
        <v>1587</v>
      </c>
      <c r="C112" s="63" t="s">
        <v>993</v>
      </c>
      <c r="D112" s="39" t="s">
        <v>317</v>
      </c>
      <c r="E112" s="39" t="s">
        <v>317</v>
      </c>
      <c r="F112" s="39" t="s">
        <v>1441</v>
      </c>
      <c r="G112" s="306">
        <f>VLOOKUP(C112,TECNICAS!$E$12:$K$117,7,FALSE)</f>
        <v>60</v>
      </c>
      <c r="H112" s="258" t="s">
        <v>79</v>
      </c>
      <c r="I112" s="57"/>
    </row>
    <row r="113" spans="1:9" ht="15.75" customHeight="1">
      <c r="A113" s="258" t="s">
        <v>70</v>
      </c>
      <c r="B113" s="39" t="s">
        <v>1002</v>
      </c>
      <c r="C113" s="63" t="s">
        <v>1001</v>
      </c>
      <c r="D113" s="39" t="s">
        <v>317</v>
      </c>
      <c r="E113" s="39" t="s">
        <v>317</v>
      </c>
      <c r="F113" s="39" t="s">
        <v>1441</v>
      </c>
      <c r="G113" s="306">
        <f>VLOOKUP(C113,TECNICAS!$E$12:$K$117,7,FALSE)</f>
        <v>60</v>
      </c>
      <c r="H113" s="258" t="s">
        <v>70</v>
      </c>
      <c r="I113" s="57"/>
    </row>
    <row r="114" spans="1:9" ht="15.75" customHeight="1">
      <c r="A114" s="258" t="s">
        <v>79</v>
      </c>
      <c r="B114" s="39" t="s">
        <v>1010</v>
      </c>
      <c r="C114" s="63" t="s">
        <v>1009</v>
      </c>
      <c r="D114" s="39" t="s">
        <v>317</v>
      </c>
      <c r="E114" s="39" t="s">
        <v>317</v>
      </c>
      <c r="F114" s="39" t="s">
        <v>1441</v>
      </c>
      <c r="G114" s="306" t="str">
        <f>VLOOKUP(C114,TECNICAS!$E$12:$K$117,7,FALSE)</f>
        <v>n/a</v>
      </c>
      <c r="H114" s="258" t="s">
        <v>79</v>
      </c>
      <c r="I114" s="57"/>
    </row>
    <row r="115" spans="1:9" ht="15.75" customHeight="1">
      <c r="A115" s="258" t="s">
        <v>79</v>
      </c>
      <c r="B115" s="63" t="s">
        <v>1588</v>
      </c>
      <c r="C115" s="63" t="s">
        <v>1020</v>
      </c>
      <c r="D115" s="39" t="s">
        <v>317</v>
      </c>
      <c r="E115" s="39" t="s">
        <v>317</v>
      </c>
      <c r="F115" s="39" t="s">
        <v>1441</v>
      </c>
      <c r="G115" s="306">
        <f>VLOOKUP(C115,TECNICAS!$E$12:$K$117,7,FALSE)</f>
        <v>80</v>
      </c>
      <c r="H115" s="258" t="s">
        <v>79</v>
      </c>
      <c r="I115" s="57"/>
    </row>
    <row r="116" spans="1:9" ht="15.75" customHeight="1">
      <c r="A116" s="258" t="s">
        <v>69</v>
      </c>
      <c r="B116" s="63" t="s">
        <v>1589</v>
      </c>
      <c r="C116" s="63" t="s">
        <v>1020</v>
      </c>
      <c r="D116" s="39" t="s">
        <v>317</v>
      </c>
      <c r="E116" s="39" t="s">
        <v>317</v>
      </c>
      <c r="F116" s="39" t="s">
        <v>1441</v>
      </c>
      <c r="G116" s="306">
        <f>VLOOKUP(C116,TECNICAS!$E$12:$K$117,7,FALSE)</f>
        <v>80</v>
      </c>
      <c r="H116" s="258" t="s">
        <v>69</v>
      </c>
      <c r="I116" s="57"/>
    </row>
    <row r="117" spans="1:9" ht="15.75" customHeight="1">
      <c r="A117" s="258" t="s">
        <v>73</v>
      </c>
      <c r="B117" s="63" t="s">
        <v>1590</v>
      </c>
      <c r="C117" s="63" t="s">
        <v>1020</v>
      </c>
      <c r="D117" s="39" t="s">
        <v>317</v>
      </c>
      <c r="E117" s="39" t="s">
        <v>317</v>
      </c>
      <c r="F117" s="39" t="s">
        <v>1441</v>
      </c>
      <c r="G117" s="306">
        <f>VLOOKUP(C117,TECNICAS!$E$12:$K$117,7,FALSE)</f>
        <v>80</v>
      </c>
      <c r="H117" s="258" t="s">
        <v>73</v>
      </c>
      <c r="I117" s="57"/>
    </row>
    <row r="118" spans="1:9" ht="15.75" customHeight="1">
      <c r="A118" s="258" t="s">
        <v>79</v>
      </c>
      <c r="B118" s="63" t="s">
        <v>1591</v>
      </c>
      <c r="C118" s="63" t="s">
        <v>1033</v>
      </c>
      <c r="D118" s="39" t="s">
        <v>317</v>
      </c>
      <c r="E118" s="39" t="s">
        <v>317</v>
      </c>
      <c r="F118" s="39" t="s">
        <v>1441</v>
      </c>
      <c r="G118" s="306">
        <f>VLOOKUP(C118,TECNICAS!$E$12:$K$117,7,FALSE)</f>
        <v>60</v>
      </c>
      <c r="H118" s="258" t="s">
        <v>79</v>
      </c>
      <c r="I118" s="57"/>
    </row>
    <row r="119" spans="1:9" ht="15.75" customHeight="1">
      <c r="A119" s="258" t="s">
        <v>79</v>
      </c>
      <c r="B119" s="63" t="s">
        <v>640</v>
      </c>
      <c r="C119" s="63" t="s">
        <v>1033</v>
      </c>
      <c r="D119" s="39" t="s">
        <v>317</v>
      </c>
      <c r="E119" s="39" t="s">
        <v>317</v>
      </c>
      <c r="F119" s="39" t="s">
        <v>1441</v>
      </c>
      <c r="G119" s="306">
        <f>VLOOKUP(C119,TECNICAS!$E$12:$K$117,7,FALSE)</f>
        <v>60</v>
      </c>
      <c r="H119" s="258" t="s">
        <v>79</v>
      </c>
      <c r="I119" s="57"/>
    </row>
    <row r="120" spans="1:9" ht="15.75" customHeight="1">
      <c r="A120" s="258" t="s">
        <v>79</v>
      </c>
      <c r="B120" s="63" t="s">
        <v>1053</v>
      </c>
      <c r="C120" s="63" t="s">
        <v>1044</v>
      </c>
      <c r="D120" s="39" t="s">
        <v>317</v>
      </c>
      <c r="E120" s="39" t="s">
        <v>317</v>
      </c>
      <c r="F120" s="39" t="s">
        <v>1441</v>
      </c>
      <c r="G120" s="306">
        <f>VLOOKUP(C120,TECNICAS!$E$12:$K$117,7,FALSE)</f>
        <v>40</v>
      </c>
      <c r="H120" s="258" t="s">
        <v>79</v>
      </c>
      <c r="I120" s="57"/>
    </row>
    <row r="121" spans="1:9" ht="15.75" customHeight="1">
      <c r="A121" s="258" t="s">
        <v>69</v>
      </c>
      <c r="B121" s="63" t="s">
        <v>1592</v>
      </c>
      <c r="C121" s="63" t="s">
        <v>1044</v>
      </c>
      <c r="D121" s="39" t="s">
        <v>317</v>
      </c>
      <c r="E121" s="39" t="s">
        <v>317</v>
      </c>
      <c r="F121" s="39" t="s">
        <v>1441</v>
      </c>
      <c r="G121" s="306">
        <f>VLOOKUP(C121,TECNICAS!$E$12:$K$117,7,FALSE)</f>
        <v>40</v>
      </c>
      <c r="H121" s="258" t="s">
        <v>69</v>
      </c>
      <c r="I121" s="57"/>
    </row>
    <row r="122" spans="1:9" ht="15.75" customHeight="1">
      <c r="A122" s="258" t="s">
        <v>73</v>
      </c>
      <c r="B122" s="63" t="s">
        <v>1593</v>
      </c>
      <c r="C122" s="63" t="s">
        <v>1044</v>
      </c>
      <c r="D122" s="39" t="s">
        <v>317</v>
      </c>
      <c r="E122" s="39" t="s">
        <v>317</v>
      </c>
      <c r="F122" s="39" t="s">
        <v>1441</v>
      </c>
      <c r="G122" s="306">
        <f>VLOOKUP(C122,TECNICAS!$E$12:$K$117,7,FALSE)</f>
        <v>40</v>
      </c>
      <c r="H122" s="258" t="s">
        <v>73</v>
      </c>
      <c r="I122" s="57"/>
    </row>
    <row r="123" spans="1:9" ht="15.75" customHeight="1">
      <c r="A123" s="258" t="s">
        <v>79</v>
      </c>
      <c r="B123" s="39" t="s">
        <v>1053</v>
      </c>
      <c r="C123" s="63" t="s">
        <v>1052</v>
      </c>
      <c r="D123" s="39" t="s">
        <v>317</v>
      </c>
      <c r="E123" s="39" t="s">
        <v>317</v>
      </c>
      <c r="F123" s="39" t="s">
        <v>1441</v>
      </c>
      <c r="G123" s="306">
        <f>VLOOKUP(C123,TECNICAS!$E$12:$K$117,7,FALSE)</f>
        <v>20</v>
      </c>
      <c r="H123" s="258" t="s">
        <v>79</v>
      </c>
      <c r="I123" s="57"/>
    </row>
    <row r="124" spans="1:9" ht="15.75" customHeight="1">
      <c r="A124" s="258" t="s">
        <v>79</v>
      </c>
      <c r="B124" s="63" t="s">
        <v>1053</v>
      </c>
      <c r="C124" s="63" t="s">
        <v>1059</v>
      </c>
      <c r="D124" s="39" t="s">
        <v>317</v>
      </c>
      <c r="E124" s="39" t="s">
        <v>317</v>
      </c>
      <c r="F124" s="39" t="s">
        <v>1441</v>
      </c>
      <c r="G124" s="306">
        <f>VLOOKUP(C124,TECNICAS!$E$12:$K$117,7,FALSE)</f>
        <v>0</v>
      </c>
      <c r="H124" s="258" t="s">
        <v>79</v>
      </c>
      <c r="I124" s="57"/>
    </row>
    <row r="125" spans="1:9" ht="15.75" customHeight="1">
      <c r="A125" s="258" t="s">
        <v>73</v>
      </c>
      <c r="B125" s="63" t="s">
        <v>1593</v>
      </c>
      <c r="C125" s="63" t="s">
        <v>1059</v>
      </c>
      <c r="D125" s="39" t="s">
        <v>317</v>
      </c>
      <c r="E125" s="39" t="s">
        <v>317</v>
      </c>
      <c r="F125" s="39" t="s">
        <v>1441</v>
      </c>
      <c r="G125" s="306">
        <f>VLOOKUP(C125,TECNICAS!$E$12:$K$117,7,FALSE)</f>
        <v>0</v>
      </c>
      <c r="H125" s="258" t="s">
        <v>73</v>
      </c>
      <c r="I125" s="57"/>
    </row>
    <row r="126" spans="1:9" ht="15.75" customHeight="1">
      <c r="A126" s="258" t="s">
        <v>79</v>
      </c>
      <c r="B126" s="39" t="s">
        <v>1053</v>
      </c>
      <c r="C126" s="63" t="s">
        <v>1065</v>
      </c>
      <c r="D126" s="39" t="s">
        <v>317</v>
      </c>
      <c r="E126" s="39" t="s">
        <v>317</v>
      </c>
      <c r="F126" s="39" t="s">
        <v>1441</v>
      </c>
      <c r="G126" s="306">
        <f>VLOOKUP(C126,TECNICAS!$E$12:$K$117,7,FALSE)</f>
        <v>80</v>
      </c>
      <c r="H126" s="258" t="s">
        <v>79</v>
      </c>
      <c r="I126" s="57"/>
    </row>
    <row r="127" spans="1:9" ht="15.75" customHeight="1">
      <c r="A127" s="258" t="s">
        <v>79</v>
      </c>
      <c r="B127" s="63" t="s">
        <v>1588</v>
      </c>
      <c r="C127" s="63" t="s">
        <v>1074</v>
      </c>
      <c r="D127" s="39" t="s">
        <v>317</v>
      </c>
      <c r="E127" s="39" t="s">
        <v>317</v>
      </c>
      <c r="F127" s="39" t="s">
        <v>1441</v>
      </c>
      <c r="G127" s="306">
        <f>VLOOKUP(C127,TECNICAS!$E$12:$K$117,7,FALSE)</f>
        <v>80</v>
      </c>
      <c r="H127" s="258" t="s">
        <v>79</v>
      </c>
      <c r="I127" s="57"/>
    </row>
    <row r="128" spans="1:9" ht="15.75" customHeight="1">
      <c r="A128" s="258" t="s">
        <v>79</v>
      </c>
      <c r="B128" s="63" t="s">
        <v>1221</v>
      </c>
      <c r="C128" s="63" t="s">
        <v>1074</v>
      </c>
      <c r="D128" s="39" t="s">
        <v>317</v>
      </c>
      <c r="E128" s="39" t="s">
        <v>317</v>
      </c>
      <c r="F128" s="39" t="s">
        <v>1441</v>
      </c>
      <c r="G128" s="306">
        <f>VLOOKUP(C128,TECNICAS!$E$12:$K$117,7,FALSE)</f>
        <v>80</v>
      </c>
      <c r="H128" s="258" t="s">
        <v>79</v>
      </c>
      <c r="I128" s="57"/>
    </row>
    <row r="129" spans="1:9" ht="15.75" customHeight="1">
      <c r="A129" s="258" t="s">
        <v>79</v>
      </c>
      <c r="B129" s="63" t="s">
        <v>1587</v>
      </c>
      <c r="C129" s="63" t="s">
        <v>1074</v>
      </c>
      <c r="D129" s="39" t="s">
        <v>317</v>
      </c>
      <c r="E129" s="39" t="s">
        <v>317</v>
      </c>
      <c r="F129" s="39" t="s">
        <v>1441</v>
      </c>
      <c r="G129" s="306">
        <f>VLOOKUP(C129,TECNICAS!$E$12:$K$117,7,FALSE)</f>
        <v>80</v>
      </c>
      <c r="H129" s="258" t="s">
        <v>79</v>
      </c>
      <c r="I129" s="57"/>
    </row>
    <row r="130" spans="1:9" ht="15.75" customHeight="1">
      <c r="A130" s="258" t="s">
        <v>69</v>
      </c>
      <c r="B130" s="63" t="s">
        <v>1594</v>
      </c>
      <c r="C130" s="63" t="s">
        <v>1074</v>
      </c>
      <c r="D130" s="39" t="s">
        <v>317</v>
      </c>
      <c r="E130" s="39" t="s">
        <v>317</v>
      </c>
      <c r="F130" s="39" t="s">
        <v>1441</v>
      </c>
      <c r="G130" s="306">
        <f>VLOOKUP(C130,TECNICAS!$E$12:$K$117,7,FALSE)</f>
        <v>80</v>
      </c>
      <c r="H130" s="258" t="s">
        <v>69</v>
      </c>
      <c r="I130" s="57"/>
    </row>
    <row r="131" spans="1:9" ht="15.75" customHeight="1">
      <c r="A131" s="258" t="s">
        <v>70</v>
      </c>
      <c r="B131" s="63" t="s">
        <v>677</v>
      </c>
      <c r="C131" s="63" t="s">
        <v>1085</v>
      </c>
      <c r="D131" s="39" t="s">
        <v>317</v>
      </c>
      <c r="E131" s="39" t="s">
        <v>317</v>
      </c>
      <c r="F131" s="39" t="s">
        <v>1441</v>
      </c>
      <c r="G131" s="306">
        <f>VLOOKUP(C131,TECNICAS!$E$12:$K$117,7,FALSE)</f>
        <v>40</v>
      </c>
      <c r="H131" s="258" t="s">
        <v>70</v>
      </c>
      <c r="I131" s="57"/>
    </row>
    <row r="132" spans="1:9" ht="15.75" customHeight="1">
      <c r="A132" s="258" t="s">
        <v>70</v>
      </c>
      <c r="B132" s="63" t="s">
        <v>1595</v>
      </c>
      <c r="C132" s="63" t="s">
        <v>1085</v>
      </c>
      <c r="D132" s="39" t="s">
        <v>317</v>
      </c>
      <c r="E132" s="39" t="s">
        <v>317</v>
      </c>
      <c r="F132" s="39" t="s">
        <v>1441</v>
      </c>
      <c r="G132" s="306">
        <f>VLOOKUP(C132,TECNICAS!$E$12:$K$117,7,FALSE)</f>
        <v>40</v>
      </c>
      <c r="H132" s="258" t="s">
        <v>70</v>
      </c>
      <c r="I132" s="57"/>
    </row>
    <row r="133" spans="1:9" ht="15.75" customHeight="1">
      <c r="A133" s="258" t="s">
        <v>79</v>
      </c>
      <c r="B133" s="63" t="s">
        <v>668</v>
      </c>
      <c r="C133" s="63" t="s">
        <v>1085</v>
      </c>
      <c r="D133" s="39" t="s">
        <v>317</v>
      </c>
      <c r="E133" s="39" t="s">
        <v>317</v>
      </c>
      <c r="F133" s="39" t="s">
        <v>1441</v>
      </c>
      <c r="G133" s="306">
        <f>VLOOKUP(C133,TECNICAS!$E$12:$K$117,7,FALSE)</f>
        <v>40</v>
      </c>
      <c r="H133" s="258" t="s">
        <v>79</v>
      </c>
      <c r="I133" s="57"/>
    </row>
    <row r="134" spans="1:9" ht="15.75" customHeight="1">
      <c r="A134" s="258" t="s">
        <v>69</v>
      </c>
      <c r="B134" s="63" t="s">
        <v>1596</v>
      </c>
      <c r="C134" s="63" t="s">
        <v>1085</v>
      </c>
      <c r="D134" s="39" t="s">
        <v>317</v>
      </c>
      <c r="E134" s="39" t="s">
        <v>317</v>
      </c>
      <c r="F134" s="39" t="s">
        <v>1441</v>
      </c>
      <c r="G134" s="306">
        <f>VLOOKUP(C134,TECNICAS!$E$12:$K$117,7,FALSE)</f>
        <v>40</v>
      </c>
      <c r="H134" s="258" t="s">
        <v>69</v>
      </c>
      <c r="I134" s="57"/>
    </row>
    <row r="135" spans="1:9" ht="15.75" customHeight="1">
      <c r="A135" s="258" t="s">
        <v>73</v>
      </c>
      <c r="B135" s="63" t="s">
        <v>1597</v>
      </c>
      <c r="C135" s="63" t="s">
        <v>1085</v>
      </c>
      <c r="D135" s="39" t="s">
        <v>317</v>
      </c>
      <c r="E135" s="39" t="s">
        <v>317</v>
      </c>
      <c r="F135" s="39" t="s">
        <v>1441</v>
      </c>
      <c r="G135" s="306">
        <f>VLOOKUP(C135,TECNICAS!$E$12:$K$117,7,FALSE)</f>
        <v>40</v>
      </c>
      <c r="H135" s="258" t="s">
        <v>73</v>
      </c>
      <c r="I135" s="57"/>
    </row>
    <row r="136" spans="1:9" ht="15.75" customHeight="1">
      <c r="A136" s="258" t="s">
        <v>79</v>
      </c>
      <c r="B136" s="63" t="s">
        <v>1221</v>
      </c>
      <c r="C136" s="63" t="s">
        <v>1093</v>
      </c>
      <c r="D136" s="39" t="s">
        <v>317</v>
      </c>
      <c r="E136" s="39" t="s">
        <v>317</v>
      </c>
      <c r="F136" s="39" t="s">
        <v>1441</v>
      </c>
      <c r="G136" s="306">
        <f>VLOOKUP(C136,TECNICAS!$E$12:$K$117,7,FALSE)</f>
        <v>80</v>
      </c>
      <c r="H136" s="258" t="s">
        <v>79</v>
      </c>
      <c r="I136" s="57"/>
    </row>
    <row r="137" spans="1:9" ht="15.75" customHeight="1">
      <c r="A137" s="258" t="s">
        <v>79</v>
      </c>
      <c r="B137" s="63" t="s">
        <v>1587</v>
      </c>
      <c r="C137" s="63" t="s">
        <v>1093</v>
      </c>
      <c r="D137" s="39" t="s">
        <v>317</v>
      </c>
      <c r="E137" s="39" t="s">
        <v>317</v>
      </c>
      <c r="F137" s="39" t="s">
        <v>1441</v>
      </c>
      <c r="G137" s="306">
        <f>VLOOKUP(C137,TECNICAS!$E$12:$K$117,7,FALSE)</f>
        <v>80</v>
      </c>
      <c r="H137" s="258" t="s">
        <v>79</v>
      </c>
      <c r="I137" s="57"/>
    </row>
    <row r="138" spans="1:9" ht="15.75" customHeight="1">
      <c r="A138" s="258" t="s">
        <v>79</v>
      </c>
      <c r="B138" s="63" t="s">
        <v>420</v>
      </c>
      <c r="C138" s="63" t="s">
        <v>1114</v>
      </c>
      <c r="D138" s="39" t="s">
        <v>317</v>
      </c>
      <c r="E138" s="39" t="s">
        <v>317</v>
      </c>
      <c r="F138" s="39" t="s">
        <v>1441</v>
      </c>
      <c r="G138" s="306">
        <f>VLOOKUP(C138,TECNICAS!$E$12:$K$117,7,FALSE)</f>
        <v>60</v>
      </c>
      <c r="H138" s="258" t="s">
        <v>79</v>
      </c>
      <c r="I138" s="57"/>
    </row>
    <row r="139" spans="1:9" ht="15.75" customHeight="1">
      <c r="A139" s="258" t="s">
        <v>79</v>
      </c>
      <c r="B139" s="63" t="s">
        <v>1598</v>
      </c>
      <c r="C139" s="63" t="s">
        <v>1114</v>
      </c>
      <c r="D139" s="39" t="s">
        <v>317</v>
      </c>
      <c r="E139" s="39" t="s">
        <v>317</v>
      </c>
      <c r="F139" s="39" t="s">
        <v>1441</v>
      </c>
      <c r="G139" s="306">
        <f>VLOOKUP(C139,TECNICAS!$E$12:$K$117,7,FALSE)</f>
        <v>60</v>
      </c>
      <c r="H139" s="258" t="s">
        <v>79</v>
      </c>
      <c r="I139" s="57"/>
    </row>
    <row r="140" spans="1:9" ht="15.75" customHeight="1">
      <c r="A140" s="258" t="s">
        <v>79</v>
      </c>
      <c r="B140" s="63" t="s">
        <v>1582</v>
      </c>
      <c r="C140" s="63" t="s">
        <v>1114</v>
      </c>
      <c r="D140" s="39" t="s">
        <v>317</v>
      </c>
      <c r="E140" s="39" t="s">
        <v>317</v>
      </c>
      <c r="F140" s="39" t="s">
        <v>1441</v>
      </c>
      <c r="G140" s="306">
        <f>VLOOKUP(C140,TECNICAS!$E$12:$K$117,7,FALSE)</f>
        <v>60</v>
      </c>
      <c r="H140" s="258" t="s">
        <v>79</v>
      </c>
      <c r="I140" s="57"/>
    </row>
    <row r="141" spans="1:9" ht="15.75" customHeight="1">
      <c r="A141" s="258" t="s">
        <v>79</v>
      </c>
      <c r="B141" s="63" t="s">
        <v>1599</v>
      </c>
      <c r="C141" s="63" t="s">
        <v>1114</v>
      </c>
      <c r="D141" s="39" t="s">
        <v>317</v>
      </c>
      <c r="E141" s="39" t="s">
        <v>317</v>
      </c>
      <c r="F141" s="39" t="s">
        <v>1441</v>
      </c>
      <c r="G141" s="306">
        <f>VLOOKUP(C141,TECNICAS!$E$12:$K$117,7,FALSE)</f>
        <v>60</v>
      </c>
      <c r="H141" s="258" t="s">
        <v>79</v>
      </c>
      <c r="I141" s="57"/>
    </row>
    <row r="142" spans="1:9" ht="15.75" customHeight="1">
      <c r="A142" s="258" t="s">
        <v>79</v>
      </c>
      <c r="B142" s="63" t="s">
        <v>1598</v>
      </c>
      <c r="C142" s="63" t="s">
        <v>1130</v>
      </c>
      <c r="D142" s="39" t="s">
        <v>317</v>
      </c>
      <c r="E142" s="39" t="s">
        <v>317</v>
      </c>
      <c r="F142" s="39" t="s">
        <v>1441</v>
      </c>
      <c r="G142" s="306">
        <f>VLOOKUP(C142,TECNICAS!$E$12:$K$117,7,FALSE)</f>
        <v>20</v>
      </c>
      <c r="H142" s="258" t="s">
        <v>79</v>
      </c>
      <c r="I142" s="57"/>
    </row>
    <row r="143" spans="1:9" ht="15.75" customHeight="1">
      <c r="A143" s="258" t="s">
        <v>79</v>
      </c>
      <c r="B143" s="63" t="s">
        <v>441</v>
      </c>
      <c r="C143" s="63" t="s">
        <v>1130</v>
      </c>
      <c r="D143" s="39" t="s">
        <v>317</v>
      </c>
      <c r="E143" s="39" t="s">
        <v>317</v>
      </c>
      <c r="F143" s="39" t="s">
        <v>1441</v>
      </c>
      <c r="G143" s="306">
        <f>VLOOKUP(C143,TECNICAS!$E$12:$K$117,7,FALSE)</f>
        <v>20</v>
      </c>
      <c r="H143" s="258" t="s">
        <v>79</v>
      </c>
      <c r="I143" s="57"/>
    </row>
    <row r="144" spans="1:9" ht="15.75" customHeight="1">
      <c r="A144" s="258" t="s">
        <v>70</v>
      </c>
      <c r="B144" s="63" t="s">
        <v>1600</v>
      </c>
      <c r="C144" s="63" t="s">
        <v>1142</v>
      </c>
      <c r="D144" s="39" t="s">
        <v>317</v>
      </c>
      <c r="E144" s="39" t="s">
        <v>317</v>
      </c>
      <c r="F144" s="39" t="s">
        <v>1441</v>
      </c>
      <c r="G144" s="306">
        <f>VLOOKUP(C144,TECNICAS!$E$12:$K$117,7,FALSE)</f>
        <v>20</v>
      </c>
      <c r="H144" s="258" t="s">
        <v>70</v>
      </c>
      <c r="I144" s="57"/>
    </row>
    <row r="145" spans="1:9" ht="15.75" customHeight="1">
      <c r="A145" s="258" t="s">
        <v>79</v>
      </c>
      <c r="B145" s="63" t="s">
        <v>1598</v>
      </c>
      <c r="C145" s="63" t="s">
        <v>1142</v>
      </c>
      <c r="D145" s="39" t="s">
        <v>317</v>
      </c>
      <c r="E145" s="39" t="s">
        <v>317</v>
      </c>
      <c r="F145" s="39" t="s">
        <v>1441</v>
      </c>
      <c r="G145" s="306">
        <f>VLOOKUP(C145,TECNICAS!$E$12:$K$117,7,FALSE)</f>
        <v>20</v>
      </c>
      <c r="H145" s="258" t="s">
        <v>79</v>
      </c>
      <c r="I145" s="57"/>
    </row>
    <row r="146" spans="1:9" ht="15.75" customHeight="1">
      <c r="A146" s="258" t="s">
        <v>79</v>
      </c>
      <c r="B146" s="63" t="s">
        <v>420</v>
      </c>
      <c r="C146" s="63" t="s">
        <v>1142</v>
      </c>
      <c r="D146" s="39" t="s">
        <v>317</v>
      </c>
      <c r="E146" s="39" t="s">
        <v>317</v>
      </c>
      <c r="F146" s="39" t="s">
        <v>1441</v>
      </c>
      <c r="G146" s="306">
        <f>VLOOKUP(C146,TECNICAS!$E$12:$K$117,7,FALSE)</f>
        <v>20</v>
      </c>
      <c r="H146" s="258" t="s">
        <v>79</v>
      </c>
      <c r="I146" s="57"/>
    </row>
    <row r="147" spans="1:9" ht="15.75" customHeight="1">
      <c r="A147" s="258" t="s">
        <v>79</v>
      </c>
      <c r="B147" s="63" t="s">
        <v>1582</v>
      </c>
      <c r="C147" s="63" t="s">
        <v>1142</v>
      </c>
      <c r="D147" s="39" t="s">
        <v>317</v>
      </c>
      <c r="E147" s="39" t="s">
        <v>317</v>
      </c>
      <c r="F147" s="39" t="s">
        <v>1441</v>
      </c>
      <c r="G147" s="306">
        <f>VLOOKUP(C147,TECNICAS!$E$12:$K$117,7,FALSE)</f>
        <v>20</v>
      </c>
      <c r="H147" s="258" t="s">
        <v>79</v>
      </c>
      <c r="I147" s="57"/>
    </row>
    <row r="148" spans="1:9" ht="15.75" customHeight="1">
      <c r="A148" s="258" t="s">
        <v>79</v>
      </c>
      <c r="B148" s="63" t="s">
        <v>441</v>
      </c>
      <c r="C148" s="63" t="s">
        <v>1142</v>
      </c>
      <c r="D148" s="39" t="s">
        <v>317</v>
      </c>
      <c r="E148" s="39" t="s">
        <v>317</v>
      </c>
      <c r="F148" s="39" t="s">
        <v>1441</v>
      </c>
      <c r="G148" s="306">
        <f>VLOOKUP(C148,TECNICAS!$E$12:$K$117,7,FALSE)</f>
        <v>20</v>
      </c>
      <c r="H148" s="258" t="s">
        <v>79</v>
      </c>
      <c r="I148" s="57"/>
    </row>
    <row r="149" spans="1:9" ht="15.75" customHeight="1">
      <c r="A149" s="258" t="s">
        <v>79</v>
      </c>
      <c r="B149" s="63" t="s">
        <v>1599</v>
      </c>
      <c r="C149" s="63" t="s">
        <v>1142</v>
      </c>
      <c r="D149" s="39" t="s">
        <v>317</v>
      </c>
      <c r="E149" s="39" t="s">
        <v>317</v>
      </c>
      <c r="F149" s="39" t="s">
        <v>1441</v>
      </c>
      <c r="G149" s="306">
        <f>VLOOKUP(C149,TECNICAS!$E$12:$K$117,7,FALSE)</f>
        <v>20</v>
      </c>
      <c r="H149" s="258" t="s">
        <v>79</v>
      </c>
      <c r="I149" s="57"/>
    </row>
    <row r="150" spans="1:9" ht="15.75" customHeight="1">
      <c r="A150" s="258" t="s">
        <v>79</v>
      </c>
      <c r="B150" s="63" t="s">
        <v>1582</v>
      </c>
      <c r="C150" s="63" t="s">
        <v>1159</v>
      </c>
      <c r="D150" s="39" t="s">
        <v>317</v>
      </c>
      <c r="E150" s="39" t="s">
        <v>317</v>
      </c>
      <c r="F150" s="39" t="s">
        <v>1441</v>
      </c>
      <c r="G150" s="306">
        <f>VLOOKUP(C150,TECNICAS!$E$12:$K$117,7,FALSE)</f>
        <v>20</v>
      </c>
      <c r="H150" s="258" t="s">
        <v>79</v>
      </c>
      <c r="I150" s="57"/>
    </row>
    <row r="151" spans="1:9" ht="15.75" customHeight="1">
      <c r="A151" s="258" t="s">
        <v>79</v>
      </c>
      <c r="B151" s="63" t="s">
        <v>441</v>
      </c>
      <c r="C151" s="63" t="s">
        <v>1159</v>
      </c>
      <c r="D151" s="39" t="s">
        <v>317</v>
      </c>
      <c r="E151" s="39" t="s">
        <v>317</v>
      </c>
      <c r="F151" s="39" t="s">
        <v>1441</v>
      </c>
      <c r="G151" s="306">
        <f>VLOOKUP(C151,TECNICAS!$E$12:$K$117,7,FALSE)</f>
        <v>20</v>
      </c>
      <c r="H151" s="258" t="s">
        <v>79</v>
      </c>
      <c r="I151" s="57"/>
    </row>
    <row r="152" spans="1:9" ht="15.75" customHeight="1">
      <c r="A152" s="258" t="s">
        <v>79</v>
      </c>
      <c r="B152" s="39" t="s">
        <v>441</v>
      </c>
      <c r="C152" s="63" t="s">
        <v>1168</v>
      </c>
      <c r="D152" s="39" t="s">
        <v>317</v>
      </c>
      <c r="E152" s="39" t="s">
        <v>317</v>
      </c>
      <c r="F152" s="39" t="s">
        <v>1441</v>
      </c>
      <c r="G152" s="306">
        <f>VLOOKUP(C152,TECNICAS!$E$12:$K$117,7,FALSE)</f>
        <v>80</v>
      </c>
      <c r="H152" s="258" t="s">
        <v>79</v>
      </c>
      <c r="I152" s="57"/>
    </row>
    <row r="153" spans="1:9" ht="15.75" customHeight="1">
      <c r="A153" s="258" t="s">
        <v>79</v>
      </c>
      <c r="B153" s="39" t="s">
        <v>1181</v>
      </c>
      <c r="C153" s="63" t="s">
        <v>1180</v>
      </c>
      <c r="D153" s="39" t="s">
        <v>317</v>
      </c>
      <c r="E153" s="39" t="s">
        <v>317</v>
      </c>
      <c r="F153" s="39" t="s">
        <v>1441</v>
      </c>
      <c r="G153" s="306">
        <f>VLOOKUP(C153,TECNICAS!$E$12:$K$117,7,FALSE)</f>
        <v>40</v>
      </c>
      <c r="H153" s="258" t="s">
        <v>79</v>
      </c>
      <c r="I153" s="57"/>
    </row>
    <row r="154" spans="1:9" ht="15.75" customHeight="1">
      <c r="A154" s="258" t="s">
        <v>79</v>
      </c>
      <c r="B154" s="63" t="s">
        <v>1582</v>
      </c>
      <c r="C154" s="63" t="s">
        <v>1189</v>
      </c>
      <c r="D154" s="39" t="s">
        <v>317</v>
      </c>
      <c r="E154" s="39" t="s">
        <v>317</v>
      </c>
      <c r="F154" s="39" t="s">
        <v>1441</v>
      </c>
      <c r="G154" s="306">
        <f>VLOOKUP(C154,TECNICAS!$E$12:$K$117,7,FALSE)</f>
        <v>80</v>
      </c>
      <c r="H154" s="258" t="s">
        <v>79</v>
      </c>
      <c r="I154" s="57"/>
    </row>
    <row r="155" spans="1:9" ht="15.75" customHeight="1">
      <c r="A155" s="258" t="s">
        <v>79</v>
      </c>
      <c r="B155" s="63" t="s">
        <v>441</v>
      </c>
      <c r="C155" s="63" t="s">
        <v>1189</v>
      </c>
      <c r="D155" s="39" t="s">
        <v>317</v>
      </c>
      <c r="E155" s="39" t="s">
        <v>317</v>
      </c>
      <c r="F155" s="39" t="s">
        <v>1441</v>
      </c>
      <c r="G155" s="306">
        <f>VLOOKUP(C155,TECNICAS!$E$12:$K$117,7,FALSE)</f>
        <v>80</v>
      </c>
      <c r="H155" s="258" t="s">
        <v>79</v>
      </c>
      <c r="I155" s="57"/>
    </row>
    <row r="156" spans="1:9" ht="15.75" customHeight="1">
      <c r="A156" s="258" t="s">
        <v>79</v>
      </c>
      <c r="B156" s="63" t="s">
        <v>1588</v>
      </c>
      <c r="C156" s="63" t="s">
        <v>1189</v>
      </c>
      <c r="D156" s="39" t="s">
        <v>317</v>
      </c>
      <c r="E156" s="39" t="s">
        <v>317</v>
      </c>
      <c r="F156" s="39" t="s">
        <v>1441</v>
      </c>
      <c r="G156" s="306">
        <f>VLOOKUP(C156,TECNICAS!$E$12:$K$117,7,FALSE)</f>
        <v>80</v>
      </c>
      <c r="H156" s="258" t="s">
        <v>79</v>
      </c>
      <c r="I156" s="57"/>
    </row>
    <row r="157" spans="1:9" ht="15.75" customHeight="1">
      <c r="A157" s="258" t="s">
        <v>79</v>
      </c>
      <c r="B157" s="63" t="s">
        <v>1582</v>
      </c>
      <c r="C157" s="63" t="s">
        <v>1196</v>
      </c>
      <c r="D157" s="39" t="s">
        <v>317</v>
      </c>
      <c r="E157" s="39" t="s">
        <v>317</v>
      </c>
      <c r="F157" s="39" t="s">
        <v>1441</v>
      </c>
      <c r="G157" s="306">
        <f>VLOOKUP(C157,TECNICAS!$E$12:$K$117,7,FALSE)</f>
        <v>80</v>
      </c>
      <c r="H157" s="258" t="s">
        <v>79</v>
      </c>
      <c r="I157" s="57"/>
    </row>
    <row r="158" spans="1:9" ht="15.75" customHeight="1">
      <c r="A158" s="258" t="s">
        <v>79</v>
      </c>
      <c r="B158" s="63" t="s">
        <v>441</v>
      </c>
      <c r="C158" s="63" t="s">
        <v>1196</v>
      </c>
      <c r="D158" s="39" t="s">
        <v>317</v>
      </c>
      <c r="E158" s="39" t="s">
        <v>317</v>
      </c>
      <c r="F158" s="39" t="s">
        <v>1441</v>
      </c>
      <c r="G158" s="306">
        <f>VLOOKUP(C158,TECNICAS!$E$12:$K$117,7,FALSE)</f>
        <v>80</v>
      </c>
      <c r="H158" s="258" t="s">
        <v>79</v>
      </c>
      <c r="I158" s="57"/>
    </row>
    <row r="159" spans="1:9" ht="15.75" customHeight="1">
      <c r="A159" s="258" t="s">
        <v>79</v>
      </c>
      <c r="B159" s="63" t="s">
        <v>1588</v>
      </c>
      <c r="C159" s="63" t="s">
        <v>1196</v>
      </c>
      <c r="D159" s="39" t="s">
        <v>317</v>
      </c>
      <c r="E159" s="39" t="s">
        <v>317</v>
      </c>
      <c r="F159" s="39" t="s">
        <v>1441</v>
      </c>
      <c r="G159" s="306">
        <f>VLOOKUP(C159,TECNICAS!$E$12:$K$117,7,FALSE)</f>
        <v>80</v>
      </c>
      <c r="H159" s="258" t="s">
        <v>79</v>
      </c>
      <c r="I159" s="57"/>
    </row>
    <row r="160" spans="1:9" ht="15.75" customHeight="1">
      <c r="A160" s="258" t="s">
        <v>79</v>
      </c>
      <c r="B160" s="39" t="s">
        <v>1181</v>
      </c>
      <c r="C160" s="63" t="s">
        <v>1208</v>
      </c>
      <c r="D160" s="39" t="s">
        <v>317</v>
      </c>
      <c r="E160" s="39" t="s">
        <v>317</v>
      </c>
      <c r="F160" s="39" t="s">
        <v>1441</v>
      </c>
      <c r="G160" s="306" t="str">
        <f>VLOOKUP(C160,TECNICAS!$E$12:$K$117,7,FALSE)</f>
        <v>n/a</v>
      </c>
      <c r="H160" s="258" t="s">
        <v>79</v>
      </c>
      <c r="I160" s="57"/>
    </row>
    <row r="161" spans="1:9" ht="15.75" customHeight="1">
      <c r="A161" s="258" t="s">
        <v>79</v>
      </c>
      <c r="B161" s="63" t="s">
        <v>1221</v>
      </c>
      <c r="C161" s="63" t="s">
        <v>1213</v>
      </c>
      <c r="D161" s="39" t="s">
        <v>317</v>
      </c>
      <c r="E161" s="39" t="s">
        <v>317</v>
      </c>
      <c r="F161" s="39" t="s">
        <v>1441</v>
      </c>
      <c r="G161" s="306">
        <f>VLOOKUP(C161,TECNICAS!$E$12:$K$117,7,FALSE)</f>
        <v>80</v>
      </c>
      <c r="H161" s="258" t="s">
        <v>79</v>
      </c>
      <c r="I161" s="57"/>
    </row>
    <row r="162" spans="1:9" ht="15.75" customHeight="1">
      <c r="A162" s="258" t="s">
        <v>79</v>
      </c>
      <c r="B162" s="63" t="s">
        <v>1587</v>
      </c>
      <c r="C162" s="63" t="s">
        <v>1213</v>
      </c>
      <c r="D162" s="39" t="s">
        <v>317</v>
      </c>
      <c r="E162" s="39" t="s">
        <v>317</v>
      </c>
      <c r="F162" s="39" t="s">
        <v>1441</v>
      </c>
      <c r="G162" s="306">
        <f>VLOOKUP(C162,TECNICAS!$E$12:$K$117,7,FALSE)</f>
        <v>80</v>
      </c>
      <c r="H162" s="258" t="s">
        <v>79</v>
      </c>
      <c r="I162" s="57"/>
    </row>
    <row r="163" spans="1:9" ht="15.75" customHeight="1">
      <c r="A163" s="258" t="s">
        <v>79</v>
      </c>
      <c r="B163" s="39" t="s">
        <v>1221</v>
      </c>
      <c r="C163" s="63" t="s">
        <v>1220</v>
      </c>
      <c r="D163" s="39" t="s">
        <v>317</v>
      </c>
      <c r="E163" s="39" t="s">
        <v>317</v>
      </c>
      <c r="F163" s="39" t="s">
        <v>1441</v>
      </c>
      <c r="G163" s="306">
        <f>VLOOKUP(C163,TECNICAS!$E$12:$K$117,7,FALSE)</f>
        <v>20</v>
      </c>
      <c r="H163" s="258" t="s">
        <v>79</v>
      </c>
      <c r="I163" s="57"/>
    </row>
    <row r="164" spans="1:9" ht="15.75" customHeight="1">
      <c r="A164" s="258" t="s">
        <v>79</v>
      </c>
      <c r="B164" s="39" t="s">
        <v>1221</v>
      </c>
      <c r="C164" s="63" t="s">
        <v>1229</v>
      </c>
      <c r="D164" s="39" t="s">
        <v>317</v>
      </c>
      <c r="E164" s="39" t="s">
        <v>317</v>
      </c>
      <c r="F164" s="39" t="s">
        <v>1441</v>
      </c>
      <c r="G164" s="306">
        <f>VLOOKUP(C164,TECNICAS!$E$12:$K$117,7,FALSE)</f>
        <v>80</v>
      </c>
      <c r="H164" s="258" t="s">
        <v>79</v>
      </c>
      <c r="I164" s="57"/>
    </row>
    <row r="165" spans="1:9" ht="15.75" customHeight="1">
      <c r="A165" s="258" t="s">
        <v>79</v>
      </c>
      <c r="B165" s="39" t="s">
        <v>1181</v>
      </c>
      <c r="C165" s="63" t="s">
        <v>1235</v>
      </c>
      <c r="D165" s="39" t="s">
        <v>317</v>
      </c>
      <c r="E165" s="39" t="s">
        <v>317</v>
      </c>
      <c r="F165" s="39" t="s">
        <v>1441</v>
      </c>
      <c r="G165" s="306" t="str">
        <f>VLOOKUP(C165,TECNICAS!$E$12:$K$117,7,FALSE)</f>
        <v>n/a</v>
      </c>
      <c r="H165" s="258" t="s">
        <v>79</v>
      </c>
      <c r="I165" s="57"/>
    </row>
    <row r="166" spans="1:9" ht="15.75" customHeight="1">
      <c r="A166" s="258" t="s">
        <v>69</v>
      </c>
      <c r="B166" s="39" t="s">
        <v>1247</v>
      </c>
      <c r="C166" s="63" t="s">
        <v>1246</v>
      </c>
      <c r="D166" s="39" t="s">
        <v>317</v>
      </c>
      <c r="E166" s="39" t="s">
        <v>317</v>
      </c>
      <c r="F166" s="39" t="s">
        <v>1441</v>
      </c>
      <c r="G166" s="306">
        <f>VLOOKUP(C166,TECNICAS!$E$12:$K$117,7,FALSE)</f>
        <v>80</v>
      </c>
      <c r="H166" s="258" t="s">
        <v>69</v>
      </c>
      <c r="I166" s="57"/>
    </row>
    <row r="167" spans="1:9" ht="15.75" customHeight="1">
      <c r="A167" s="258" t="s">
        <v>69</v>
      </c>
      <c r="B167" s="39" t="s">
        <v>1254</v>
      </c>
      <c r="C167" s="63" t="s">
        <v>1253</v>
      </c>
      <c r="D167" s="39" t="s">
        <v>317</v>
      </c>
      <c r="E167" s="39" t="s">
        <v>317</v>
      </c>
      <c r="F167" s="39" t="s">
        <v>1441</v>
      </c>
      <c r="G167" s="306" t="str">
        <f>VLOOKUP(C167,TECNICAS!$E$12:$K$117,7,FALSE)</f>
        <v>n/a</v>
      </c>
      <c r="H167" s="258" t="s">
        <v>69</v>
      </c>
      <c r="I167" s="57"/>
    </row>
    <row r="168" spans="1:9" ht="15.75" customHeight="1">
      <c r="A168" s="258" t="s">
        <v>79</v>
      </c>
      <c r="B168" s="63" t="s">
        <v>1601</v>
      </c>
      <c r="C168" s="63" t="s">
        <v>1279</v>
      </c>
      <c r="D168" s="39" t="s">
        <v>317</v>
      </c>
      <c r="E168" s="39" t="s">
        <v>317</v>
      </c>
      <c r="F168" s="39" t="s">
        <v>1441</v>
      </c>
      <c r="G168" s="306">
        <f>VLOOKUP(C168,TECNICAS!$E$12:$K$117,7,FALSE)</f>
        <v>80</v>
      </c>
      <c r="H168" s="258" t="s">
        <v>79</v>
      </c>
      <c r="I168" s="57"/>
    </row>
    <row r="169" spans="1:9" ht="15.75" customHeight="1">
      <c r="A169" s="258" t="s">
        <v>69</v>
      </c>
      <c r="B169" s="63" t="s">
        <v>1602</v>
      </c>
      <c r="C169" s="63" t="s">
        <v>1279</v>
      </c>
      <c r="D169" s="39" t="s">
        <v>317</v>
      </c>
      <c r="E169" s="39" t="s">
        <v>317</v>
      </c>
      <c r="F169" s="39" t="s">
        <v>1441</v>
      </c>
      <c r="G169" s="306">
        <f>VLOOKUP(C169,TECNICAS!$E$12:$K$117,7,FALSE)</f>
        <v>80</v>
      </c>
      <c r="H169" s="258" t="s">
        <v>69</v>
      </c>
      <c r="I169" s="57"/>
    </row>
    <row r="170" spans="1:9" ht="15.75" customHeight="1">
      <c r="A170" s="258" t="s">
        <v>73</v>
      </c>
      <c r="B170" s="63" t="s">
        <v>1574</v>
      </c>
      <c r="C170" s="63" t="s">
        <v>1279</v>
      </c>
      <c r="D170" s="39" t="s">
        <v>317</v>
      </c>
      <c r="E170" s="39" t="s">
        <v>317</v>
      </c>
      <c r="F170" s="39" t="s">
        <v>1441</v>
      </c>
      <c r="G170" s="306">
        <f>VLOOKUP(C170,TECNICAS!$E$12:$K$117,7,FALSE)</f>
        <v>80</v>
      </c>
      <c r="H170" s="258" t="s">
        <v>73</v>
      </c>
      <c r="I170" s="57"/>
    </row>
    <row r="171" spans="1:9" ht="15.75" customHeight="1">
      <c r="A171" s="258" t="s">
        <v>69</v>
      </c>
      <c r="B171" s="39" t="s">
        <v>1287</v>
      </c>
      <c r="C171" s="63" t="s">
        <v>1286</v>
      </c>
      <c r="D171" s="39" t="s">
        <v>317</v>
      </c>
      <c r="E171" s="39" t="s">
        <v>317</v>
      </c>
      <c r="F171" s="39" t="s">
        <v>1441</v>
      </c>
      <c r="G171" s="306">
        <f>VLOOKUP(C171,TECNICAS!$E$12:$K$117,7,FALSE)</f>
        <v>60</v>
      </c>
      <c r="H171" s="258" t="s">
        <v>69</v>
      </c>
      <c r="I171" s="57"/>
    </row>
    <row r="172" spans="1:9" ht="15.75" customHeight="1">
      <c r="A172" s="258" t="s">
        <v>73</v>
      </c>
      <c r="B172" s="39" t="s">
        <v>382</v>
      </c>
      <c r="C172" s="63" t="s">
        <v>1293</v>
      </c>
      <c r="D172" s="39" t="s">
        <v>317</v>
      </c>
      <c r="E172" s="39" t="s">
        <v>317</v>
      </c>
      <c r="F172" s="39" t="s">
        <v>1441</v>
      </c>
      <c r="G172" s="306">
        <f>VLOOKUP(C172,TECNICAS!$E$12:$K$117,7,FALSE)</f>
        <v>100</v>
      </c>
      <c r="H172" s="258" t="s">
        <v>73</v>
      </c>
      <c r="I172" s="57"/>
    </row>
    <row r="173" spans="1:9" ht="15.75" customHeight="1">
      <c r="A173" s="258" t="s">
        <v>69</v>
      </c>
      <c r="B173" s="63" t="s">
        <v>1602</v>
      </c>
      <c r="C173" s="63" t="s">
        <v>1299</v>
      </c>
      <c r="D173" s="39" t="s">
        <v>317</v>
      </c>
      <c r="E173" s="39" t="s">
        <v>317</v>
      </c>
      <c r="F173" s="39" t="s">
        <v>1441</v>
      </c>
      <c r="G173" s="306">
        <f>VLOOKUP(C173,TECNICAS!$E$12:$K$117,7,FALSE)</f>
        <v>80</v>
      </c>
      <c r="H173" s="258" t="s">
        <v>69</v>
      </c>
      <c r="I173" s="57"/>
    </row>
    <row r="174" spans="1:9" ht="15.75" customHeight="1">
      <c r="A174" s="258" t="s">
        <v>73</v>
      </c>
      <c r="B174" s="63" t="s">
        <v>1603</v>
      </c>
      <c r="C174" s="63" t="s">
        <v>1299</v>
      </c>
      <c r="D174" s="39" t="s">
        <v>317</v>
      </c>
      <c r="E174" s="39" t="s">
        <v>317</v>
      </c>
      <c r="F174" s="39" t="s">
        <v>1441</v>
      </c>
      <c r="G174" s="306">
        <f>VLOOKUP(C174,TECNICAS!$E$12:$K$117,7,FALSE)</f>
        <v>80</v>
      </c>
      <c r="H174" s="258" t="s">
        <v>73</v>
      </c>
      <c r="I174" s="57"/>
    </row>
    <row r="175" spans="1:9" ht="15.75" customHeight="1">
      <c r="A175" s="258" t="s">
        <v>73</v>
      </c>
      <c r="B175" s="63" t="s">
        <v>1604</v>
      </c>
      <c r="C175" s="63" t="s">
        <v>1307</v>
      </c>
      <c r="D175" s="39" t="s">
        <v>317</v>
      </c>
      <c r="E175" s="39" t="s">
        <v>317</v>
      </c>
      <c r="F175" s="39" t="s">
        <v>1441</v>
      </c>
      <c r="G175" s="306">
        <f>VLOOKUP(C175,TECNICAS!$E$12:$K$117,7,FALSE)</f>
        <v>40</v>
      </c>
      <c r="H175" s="258" t="s">
        <v>73</v>
      </c>
      <c r="I175" s="57"/>
    </row>
    <row r="176" spans="1:9" ht="15.75" customHeight="1">
      <c r="A176" s="258" t="s">
        <v>73</v>
      </c>
      <c r="B176" s="63" t="s">
        <v>1593</v>
      </c>
      <c r="C176" s="63" t="s">
        <v>1307</v>
      </c>
      <c r="D176" s="39" t="s">
        <v>317</v>
      </c>
      <c r="E176" s="39" t="s">
        <v>317</v>
      </c>
      <c r="F176" s="39" t="s">
        <v>1441</v>
      </c>
      <c r="G176" s="306">
        <f>VLOOKUP(C176,TECNICAS!$E$12:$K$117,7,FALSE)</f>
        <v>40</v>
      </c>
      <c r="H176" s="258" t="s">
        <v>73</v>
      </c>
      <c r="I176" s="57"/>
    </row>
    <row r="177" spans="1:9" ht="15.75" customHeight="1">
      <c r="A177" s="258" t="s">
        <v>73</v>
      </c>
      <c r="B177" s="63" t="s">
        <v>1590</v>
      </c>
      <c r="C177" s="63" t="s">
        <v>1307</v>
      </c>
      <c r="D177" s="39" t="s">
        <v>317</v>
      </c>
      <c r="E177" s="39" t="s">
        <v>317</v>
      </c>
      <c r="F177" s="39" t="s">
        <v>1441</v>
      </c>
      <c r="G177" s="306">
        <f>VLOOKUP(C177,TECNICAS!$E$12:$K$117,7,FALSE)</f>
        <v>40</v>
      </c>
      <c r="H177" s="258" t="s">
        <v>73</v>
      </c>
      <c r="I177" s="57"/>
    </row>
    <row r="178" spans="1:9" ht="15.75" customHeight="1">
      <c r="A178" s="258" t="s">
        <v>72</v>
      </c>
      <c r="B178" s="63" t="s">
        <v>1605</v>
      </c>
      <c r="C178" s="63" t="s">
        <v>1307</v>
      </c>
      <c r="D178" s="39" t="s">
        <v>317</v>
      </c>
      <c r="E178" s="39" t="s">
        <v>317</v>
      </c>
      <c r="F178" s="39" t="s">
        <v>1441</v>
      </c>
      <c r="G178" s="306">
        <f>VLOOKUP(C178,TECNICAS!$E$12:$K$117,7,FALSE)</f>
        <v>40</v>
      </c>
      <c r="H178" s="258" t="s">
        <v>72</v>
      </c>
      <c r="I178" s="57"/>
    </row>
    <row r="179" spans="1:9" ht="15.75" customHeight="1">
      <c r="A179" s="258" t="s">
        <v>69</v>
      </c>
      <c r="B179" s="63" t="s">
        <v>1606</v>
      </c>
      <c r="C179" s="63" t="s">
        <v>1316</v>
      </c>
      <c r="D179" s="39" t="s">
        <v>317</v>
      </c>
      <c r="E179" s="39" t="s">
        <v>317</v>
      </c>
      <c r="F179" s="39" t="s">
        <v>1441</v>
      </c>
      <c r="G179" s="306">
        <f>VLOOKUP(C179,TECNICAS!$E$12:$K$117,7,FALSE)</f>
        <v>60</v>
      </c>
      <c r="H179" s="258" t="s">
        <v>69</v>
      </c>
      <c r="I179" s="57"/>
    </row>
    <row r="180" spans="1:9" ht="15.75" customHeight="1">
      <c r="A180" s="258" t="s">
        <v>73</v>
      </c>
      <c r="B180" s="63" t="s">
        <v>1607</v>
      </c>
      <c r="C180" s="63" t="s">
        <v>1316</v>
      </c>
      <c r="D180" s="39" t="s">
        <v>317</v>
      </c>
      <c r="E180" s="39" t="s">
        <v>317</v>
      </c>
      <c r="F180" s="39" t="s">
        <v>1441</v>
      </c>
      <c r="G180" s="306">
        <f>VLOOKUP(C180,TECNICAS!$E$12:$K$117,7,FALSE)</f>
        <v>60</v>
      </c>
      <c r="H180" s="258" t="s">
        <v>73</v>
      </c>
      <c r="I180" s="57"/>
    </row>
    <row r="181" spans="1:9" ht="15.75" customHeight="1">
      <c r="A181" s="258" t="s">
        <v>73</v>
      </c>
      <c r="B181" s="63" t="s">
        <v>1608</v>
      </c>
      <c r="C181" s="63" t="s">
        <v>1316</v>
      </c>
      <c r="D181" s="39" t="s">
        <v>317</v>
      </c>
      <c r="E181" s="39" t="s">
        <v>317</v>
      </c>
      <c r="F181" s="39" t="s">
        <v>1441</v>
      </c>
      <c r="G181" s="306">
        <f>VLOOKUP(C181,TECNICAS!$E$12:$K$117,7,FALSE)</f>
        <v>60</v>
      </c>
      <c r="H181" s="258" t="s">
        <v>73</v>
      </c>
      <c r="I181" s="57"/>
    </row>
    <row r="182" spans="1:9" ht="15.75" customHeight="1">
      <c r="A182" s="258" t="s">
        <v>73</v>
      </c>
      <c r="B182" s="39" t="s">
        <v>1326</v>
      </c>
      <c r="C182" s="63" t="s">
        <v>1324</v>
      </c>
      <c r="D182" s="39" t="s">
        <v>317</v>
      </c>
      <c r="E182" s="39" t="s">
        <v>317</v>
      </c>
      <c r="F182" s="39" t="s">
        <v>1441</v>
      </c>
      <c r="G182" s="306">
        <f>VLOOKUP(C182,TECNICAS!$E$12:$K$117,7,FALSE)</f>
        <v>40</v>
      </c>
      <c r="H182" s="258" t="s">
        <v>73</v>
      </c>
      <c r="I182" s="57"/>
    </row>
    <row r="183" spans="1:9" ht="15.75" customHeight="1">
      <c r="A183" s="258" t="s">
        <v>70</v>
      </c>
      <c r="B183" s="63" t="s">
        <v>610</v>
      </c>
      <c r="C183" s="39" t="s">
        <v>584</v>
      </c>
      <c r="D183" s="39" t="s">
        <v>317</v>
      </c>
      <c r="E183" s="39" t="s">
        <v>317</v>
      </c>
      <c r="F183" s="39" t="s">
        <v>1418</v>
      </c>
      <c r="G183" s="306">
        <f>VLOOKUP(C183,ADMINISTRATIVAS!$F$12:$L$76,7,FALSE)</f>
        <v>20</v>
      </c>
      <c r="H183" s="258" t="s">
        <v>70</v>
      </c>
      <c r="I183" s="57"/>
    </row>
    <row r="184" spans="1:9" ht="15.75" customHeight="1">
      <c r="A184" s="258" t="s">
        <v>79</v>
      </c>
      <c r="B184" s="63" t="s">
        <v>1601</v>
      </c>
      <c r="C184" s="39" t="s">
        <v>584</v>
      </c>
      <c r="D184" s="39" t="s">
        <v>317</v>
      </c>
      <c r="E184" s="39" t="s">
        <v>317</v>
      </c>
      <c r="F184" s="39" t="s">
        <v>1418</v>
      </c>
      <c r="G184" s="306">
        <f>VLOOKUP(C184,ADMINISTRATIVAS!$F$12:$L$76,7,FALSE)</f>
        <v>20</v>
      </c>
      <c r="H184" s="258" t="s">
        <v>79</v>
      </c>
      <c r="I184" s="57"/>
    </row>
    <row r="185" spans="1:9" ht="15.75" customHeight="1">
      <c r="A185" s="258" t="s">
        <v>70</v>
      </c>
      <c r="B185" s="63" t="s">
        <v>610</v>
      </c>
      <c r="C185" s="39" t="s">
        <v>592</v>
      </c>
      <c r="D185" s="39" t="s">
        <v>317</v>
      </c>
      <c r="E185" s="39" t="s">
        <v>317</v>
      </c>
      <c r="F185" s="39" t="s">
        <v>1418</v>
      </c>
      <c r="G185" s="306">
        <f>VLOOKUP(C185,ADMINISTRATIVAS!$F$12:$L$76,7,FALSE)</f>
        <v>20</v>
      </c>
      <c r="H185" s="258" t="s">
        <v>70</v>
      </c>
      <c r="I185" s="57"/>
    </row>
    <row r="186" spans="1:9" ht="15.75" customHeight="1">
      <c r="A186" s="258" t="s">
        <v>79</v>
      </c>
      <c r="B186" s="63" t="s">
        <v>640</v>
      </c>
      <c r="C186" s="39" t="s">
        <v>592</v>
      </c>
      <c r="D186" s="39" t="s">
        <v>317</v>
      </c>
      <c r="E186" s="39" t="s">
        <v>317</v>
      </c>
      <c r="F186" s="39" t="s">
        <v>1418</v>
      </c>
      <c r="G186" s="306">
        <f>VLOOKUP(C186,ADMINISTRATIVAS!$F$12:$L$76,7,FALSE)</f>
        <v>20</v>
      </c>
      <c r="H186" s="258" t="s">
        <v>79</v>
      </c>
      <c r="I186" s="57"/>
    </row>
    <row r="187" spans="1:9" ht="15.75" customHeight="1">
      <c r="A187" s="258" t="s">
        <v>79</v>
      </c>
      <c r="B187" s="63" t="s">
        <v>1601</v>
      </c>
      <c r="C187" s="39" t="s">
        <v>592</v>
      </c>
      <c r="D187" s="39" t="s">
        <v>317</v>
      </c>
      <c r="E187" s="39" t="s">
        <v>317</v>
      </c>
      <c r="F187" s="39" t="s">
        <v>1418</v>
      </c>
      <c r="G187" s="306">
        <f>VLOOKUP(C187,ADMINISTRATIVAS!$F$12:$L$76,7,FALSE)</f>
        <v>20</v>
      </c>
      <c r="H187" s="258" t="s">
        <v>79</v>
      </c>
      <c r="I187" s="57"/>
    </row>
    <row r="188" spans="1:9" ht="15.75" customHeight="1">
      <c r="A188" s="258" t="s">
        <v>79</v>
      </c>
      <c r="B188" s="63" t="s">
        <v>1601</v>
      </c>
      <c r="C188" s="39" t="s">
        <v>592</v>
      </c>
      <c r="D188" s="39" t="s">
        <v>317</v>
      </c>
      <c r="E188" s="39" t="s">
        <v>317</v>
      </c>
      <c r="F188" s="39" t="s">
        <v>1418</v>
      </c>
      <c r="G188" s="306">
        <f>VLOOKUP(C188,ADMINISTRATIVAS!$F$12:$L$76,7,FALSE)</f>
        <v>20</v>
      </c>
      <c r="H188" s="258" t="s">
        <v>79</v>
      </c>
      <c r="I188" s="57"/>
    </row>
    <row r="189" spans="1:9" ht="15.75" customHeight="1">
      <c r="A189" s="258" t="s">
        <v>79</v>
      </c>
      <c r="B189" s="63" t="s">
        <v>640</v>
      </c>
      <c r="C189" s="39" t="s">
        <v>598</v>
      </c>
      <c r="D189" s="39" t="s">
        <v>317</v>
      </c>
      <c r="E189" s="39" t="s">
        <v>317</v>
      </c>
      <c r="F189" s="39" t="s">
        <v>1418</v>
      </c>
      <c r="G189" s="306">
        <f>VLOOKUP(C189,ADMINISTRATIVAS!$F$12:$L$76,7,FALSE)</f>
        <v>20</v>
      </c>
      <c r="H189" s="258" t="s">
        <v>79</v>
      </c>
      <c r="I189" s="57"/>
    </row>
    <row r="190" spans="1:9" ht="15.75" customHeight="1">
      <c r="A190" s="258" t="s">
        <v>79</v>
      </c>
      <c r="B190" s="63" t="s">
        <v>1609</v>
      </c>
      <c r="C190" s="39" t="s">
        <v>598</v>
      </c>
      <c r="D190" s="39" t="s">
        <v>317</v>
      </c>
      <c r="E190" s="39" t="s">
        <v>317</v>
      </c>
      <c r="F190" s="39" t="s">
        <v>1418</v>
      </c>
      <c r="G190" s="306">
        <f>VLOOKUP(C190,ADMINISTRATIVAS!$F$12:$L$76,7,FALSE)</f>
        <v>20</v>
      </c>
      <c r="H190" s="258" t="s">
        <v>79</v>
      </c>
      <c r="I190" s="57"/>
    </row>
    <row r="191" spans="1:9" ht="15.75" customHeight="1">
      <c r="A191" s="258" t="s">
        <v>70</v>
      </c>
      <c r="B191" s="39" t="s">
        <v>610</v>
      </c>
      <c r="C191" s="39" t="s">
        <v>609</v>
      </c>
      <c r="D191" s="39" t="s">
        <v>317</v>
      </c>
      <c r="E191" s="39" t="s">
        <v>317</v>
      </c>
      <c r="F191" s="39" t="s">
        <v>1418</v>
      </c>
      <c r="G191" s="306">
        <f>VLOOKUP(C191,ADMINISTRATIVAS!$F$12:$L$76,7,FALSE)</f>
        <v>20</v>
      </c>
      <c r="H191" s="258" t="s">
        <v>70</v>
      </c>
      <c r="I191" s="57"/>
    </row>
    <row r="192" spans="1:9" ht="15.75" customHeight="1">
      <c r="A192" s="258" t="s">
        <v>70</v>
      </c>
      <c r="B192" s="39" t="s">
        <v>620</v>
      </c>
      <c r="C192" s="39" t="s">
        <v>619</v>
      </c>
      <c r="D192" s="39" t="s">
        <v>317</v>
      </c>
      <c r="E192" s="39" t="s">
        <v>317</v>
      </c>
      <c r="F192" s="39" t="s">
        <v>1418</v>
      </c>
      <c r="G192" s="306">
        <f>VLOOKUP(C192,ADMINISTRATIVAS!$F$12:$L$76,7,FALSE)</f>
        <v>55</v>
      </c>
      <c r="H192" s="258" t="s">
        <v>70</v>
      </c>
      <c r="I192" s="57"/>
    </row>
    <row r="193" spans="1:9" ht="15.75" customHeight="1">
      <c r="A193" s="258" t="s">
        <v>79</v>
      </c>
      <c r="B193" s="39" t="s">
        <v>640</v>
      </c>
      <c r="C193" s="39" t="s">
        <v>639</v>
      </c>
      <c r="D193" s="39" t="s">
        <v>317</v>
      </c>
      <c r="E193" s="39" t="s">
        <v>317</v>
      </c>
      <c r="F193" s="39" t="s">
        <v>1418</v>
      </c>
      <c r="G193" s="306">
        <f>VLOOKUP(C193,ADMINISTRATIVAS!$F$12:$L$76,7,FALSE)</f>
        <v>60</v>
      </c>
      <c r="H193" s="258" t="s">
        <v>79</v>
      </c>
      <c r="I193" s="57"/>
    </row>
    <row r="194" spans="1:9" ht="15.75" customHeight="1">
      <c r="A194" s="258" t="s">
        <v>69</v>
      </c>
      <c r="B194" s="39" t="s">
        <v>649</v>
      </c>
      <c r="C194" s="39" t="s">
        <v>648</v>
      </c>
      <c r="D194" s="39" t="s">
        <v>317</v>
      </c>
      <c r="E194" s="39" t="s">
        <v>317</v>
      </c>
      <c r="F194" s="39" t="s">
        <v>1418</v>
      </c>
      <c r="G194" s="306">
        <f>VLOOKUP(C194,ADMINISTRATIVAS!$F$12:$L$76,7,FALSE)</f>
        <v>40</v>
      </c>
      <c r="H194" s="258" t="s">
        <v>69</v>
      </c>
      <c r="I194" s="57"/>
    </row>
    <row r="195" spans="1:9" ht="15.75" customHeight="1">
      <c r="A195" s="258" t="s">
        <v>79</v>
      </c>
      <c r="B195" s="39" t="s">
        <v>668</v>
      </c>
      <c r="C195" s="39" t="s">
        <v>667</v>
      </c>
      <c r="D195" s="39" t="s">
        <v>317</v>
      </c>
      <c r="E195" s="39" t="s">
        <v>317</v>
      </c>
      <c r="F195" s="39" t="s">
        <v>1418</v>
      </c>
      <c r="G195" s="306">
        <f>VLOOKUP(C195,ADMINISTRATIVAS!$F$12:$L$76,7,FALSE)</f>
        <v>60</v>
      </c>
      <c r="H195" s="258" t="s">
        <v>79</v>
      </c>
      <c r="I195" s="57"/>
    </row>
    <row r="196" spans="1:9" ht="15.75" customHeight="1">
      <c r="A196" s="258" t="s">
        <v>70</v>
      </c>
      <c r="B196" s="39" t="s">
        <v>677</v>
      </c>
      <c r="C196" s="39" t="s">
        <v>676</v>
      </c>
      <c r="D196" s="39" t="s">
        <v>317</v>
      </c>
      <c r="E196" s="39" t="s">
        <v>317</v>
      </c>
      <c r="F196" s="39" t="s">
        <v>1418</v>
      </c>
      <c r="G196" s="306">
        <f>VLOOKUP(C196,ADMINISTRATIVAS!$F$12:$L$76,7,FALSE)</f>
        <v>60</v>
      </c>
      <c r="H196" s="258" t="s">
        <v>70</v>
      </c>
      <c r="I196" s="57"/>
    </row>
    <row r="197" spans="1:9" ht="15.75" customHeight="1">
      <c r="A197" s="258" t="s">
        <v>70</v>
      </c>
      <c r="B197" s="39" t="s">
        <v>1610</v>
      </c>
      <c r="C197" s="39" t="s">
        <v>685</v>
      </c>
      <c r="D197" s="39" t="s">
        <v>317</v>
      </c>
      <c r="E197" s="39" t="s">
        <v>317</v>
      </c>
      <c r="F197" s="39" t="s">
        <v>1418</v>
      </c>
      <c r="G197" s="306">
        <f>VLOOKUP(C197,ADMINISTRATIVAS!$F$12:$L$76,7,FALSE)</f>
        <v>60</v>
      </c>
      <c r="H197" s="258" t="s">
        <v>70</v>
      </c>
      <c r="I197" s="57"/>
    </row>
    <row r="198" spans="1:9" ht="15.75" customHeight="1">
      <c r="A198" s="258" t="s">
        <v>70</v>
      </c>
      <c r="B198" s="39" t="s">
        <v>1610</v>
      </c>
      <c r="C198" s="39" t="s">
        <v>692</v>
      </c>
      <c r="D198" s="39" t="s">
        <v>317</v>
      </c>
      <c r="E198" s="39" t="s">
        <v>317</v>
      </c>
      <c r="F198" s="39" t="s">
        <v>1418</v>
      </c>
      <c r="G198" s="306">
        <f>VLOOKUP(C198,ADMINISTRATIVAS!$F$12:$L$76,7,FALSE)</f>
        <v>80</v>
      </c>
      <c r="H198" s="258" t="s">
        <v>70</v>
      </c>
      <c r="I198" s="57"/>
    </row>
    <row r="199" spans="1:9" ht="15.75" customHeight="1">
      <c r="A199" s="258" t="s">
        <v>79</v>
      </c>
      <c r="B199" s="39" t="s">
        <v>1586</v>
      </c>
      <c r="C199" s="39" t="s">
        <v>685</v>
      </c>
      <c r="D199" s="39" t="s">
        <v>317</v>
      </c>
      <c r="E199" s="39" t="s">
        <v>317</v>
      </c>
      <c r="F199" s="39" t="s">
        <v>1418</v>
      </c>
      <c r="G199" s="306">
        <f>VLOOKUP(C199,ADMINISTRATIVAS!$F$12:$L$76,7,FALSE)</f>
        <v>60</v>
      </c>
      <c r="H199" s="258" t="s">
        <v>79</v>
      </c>
      <c r="I199" s="57"/>
    </row>
    <row r="200" spans="1:9" ht="15.75" customHeight="1">
      <c r="A200" s="258" t="s">
        <v>79</v>
      </c>
      <c r="B200" s="39" t="s">
        <v>1586</v>
      </c>
      <c r="C200" s="39" t="s">
        <v>692</v>
      </c>
      <c r="D200" s="39" t="s">
        <v>317</v>
      </c>
      <c r="E200" s="39" t="s">
        <v>317</v>
      </c>
      <c r="F200" s="39" t="s">
        <v>1418</v>
      </c>
      <c r="G200" s="306">
        <f>VLOOKUP(C200,ADMINISTRATIVAS!$F$12:$L$76,7,FALSE)</f>
        <v>80</v>
      </c>
      <c r="H200" s="258" t="s">
        <v>79</v>
      </c>
      <c r="I200" s="57"/>
    </row>
    <row r="201" spans="1:9" ht="15.75" customHeight="1">
      <c r="A201" s="291" t="s">
        <v>69</v>
      </c>
      <c r="B201" s="292" t="s">
        <v>1247</v>
      </c>
      <c r="C201" s="292" t="s">
        <v>692</v>
      </c>
      <c r="D201" s="292" t="s">
        <v>317</v>
      </c>
      <c r="E201" s="292" t="s">
        <v>317</v>
      </c>
      <c r="F201" s="292" t="s">
        <v>1418</v>
      </c>
      <c r="G201" s="306">
        <f>VLOOKUP(C201,ADMINISTRATIVAS!$F$12:$L$76,7,FALSE)</f>
        <v>80</v>
      </c>
      <c r="H201" s="291" t="s">
        <v>69</v>
      </c>
      <c r="I201" s="57"/>
    </row>
    <row r="202" spans="1:9" ht="15.75" customHeight="1">
      <c r="C202" s="57"/>
      <c r="D202" s="57"/>
      <c r="E202" s="57"/>
      <c r="F202" s="57"/>
      <c r="H202" s="57"/>
      <c r="I202" s="57"/>
    </row>
    <row r="203" spans="1:9" ht="15.75" customHeight="1">
      <c r="C203" s="57"/>
      <c r="D203" s="57"/>
      <c r="E203" s="57"/>
      <c r="F203" s="57"/>
      <c r="H203" s="57"/>
      <c r="I203" s="57"/>
    </row>
    <row r="204" spans="1:9" ht="15.75" customHeight="1">
      <c r="C204" s="57"/>
      <c r="D204" s="57"/>
      <c r="E204" s="57"/>
      <c r="F204" s="57"/>
      <c r="H204" s="57"/>
      <c r="I204" s="57"/>
    </row>
    <row r="205" spans="1:9" ht="15.75" customHeight="1">
      <c r="C205" s="57"/>
      <c r="D205" s="57"/>
      <c r="E205" s="57"/>
      <c r="F205" s="57"/>
      <c r="H205" s="57"/>
      <c r="I205" s="57"/>
    </row>
    <row r="206" spans="1:9" ht="15.75" customHeight="1">
      <c r="C206" s="57"/>
      <c r="D206" s="57"/>
      <c r="E206" s="57"/>
      <c r="F206" s="57"/>
      <c r="H206" s="57"/>
      <c r="I206" s="57"/>
    </row>
    <row r="207" spans="1:9" ht="15.75" customHeight="1">
      <c r="C207" s="57"/>
      <c r="D207" s="57"/>
      <c r="E207" s="57"/>
      <c r="F207" s="57"/>
      <c r="H207" s="57"/>
      <c r="I207" s="57"/>
    </row>
    <row r="208" spans="1:9" ht="15.75" customHeight="1">
      <c r="C208" s="57"/>
      <c r="D208" s="57"/>
      <c r="E208" s="57"/>
      <c r="F208" s="57"/>
      <c r="H208" s="57"/>
      <c r="I208" s="57"/>
    </row>
    <row r="209" spans="3:9" ht="15.75" customHeight="1">
      <c r="C209" s="57"/>
      <c r="D209" s="57"/>
      <c r="E209" s="57"/>
      <c r="F209" s="57"/>
      <c r="H209" s="57"/>
      <c r="I209" s="57"/>
    </row>
    <row r="210" spans="3:9" ht="15.75" customHeight="1">
      <c r="C210" s="57"/>
      <c r="D210" s="57"/>
      <c r="E210" s="57"/>
      <c r="F210" s="57"/>
      <c r="H210" s="57"/>
      <c r="I210" s="57"/>
    </row>
    <row r="211" spans="3:9" ht="15.75" customHeight="1">
      <c r="C211" s="57"/>
      <c r="D211" s="57"/>
      <c r="E211" s="57"/>
      <c r="F211" s="57"/>
      <c r="H211" s="57"/>
      <c r="I211" s="57"/>
    </row>
    <row r="212" spans="3:9" ht="15.75" customHeight="1">
      <c r="C212" s="57"/>
      <c r="D212" s="57"/>
      <c r="E212" s="57"/>
      <c r="F212" s="57"/>
      <c r="H212" s="57"/>
      <c r="I212" s="57"/>
    </row>
    <row r="213" spans="3:9" ht="15.75" customHeight="1">
      <c r="C213" s="57"/>
      <c r="D213" s="57"/>
      <c r="E213" s="57"/>
      <c r="F213" s="57"/>
      <c r="H213" s="57"/>
      <c r="I213" s="57"/>
    </row>
    <row r="214" spans="3:9" ht="15.75" customHeight="1">
      <c r="C214" s="57"/>
      <c r="D214" s="57"/>
      <c r="E214" s="57"/>
      <c r="F214" s="57"/>
      <c r="H214" s="57"/>
      <c r="I214" s="57"/>
    </row>
    <row r="215" spans="3:9" ht="15.75" customHeight="1">
      <c r="C215" s="57"/>
      <c r="D215" s="57"/>
      <c r="E215" s="57"/>
      <c r="F215" s="57"/>
      <c r="H215" s="57"/>
      <c r="I215" s="57"/>
    </row>
    <row r="216" spans="3:9" ht="15.75" customHeight="1">
      <c r="C216" s="57"/>
      <c r="D216" s="57"/>
      <c r="E216" s="57"/>
      <c r="F216" s="57"/>
      <c r="H216" s="57"/>
      <c r="I216" s="57"/>
    </row>
    <row r="217" spans="3:9" ht="15.75" customHeight="1">
      <c r="C217" s="57"/>
      <c r="D217" s="57"/>
      <c r="E217" s="57"/>
      <c r="F217" s="57"/>
      <c r="H217" s="57"/>
      <c r="I217" s="57"/>
    </row>
    <row r="218" spans="3:9" ht="15.75" customHeight="1">
      <c r="C218" s="57"/>
      <c r="D218" s="57"/>
      <c r="E218" s="57"/>
      <c r="F218" s="57"/>
      <c r="H218" s="57"/>
      <c r="I218" s="57"/>
    </row>
    <row r="219" spans="3:9" ht="15.75" customHeight="1">
      <c r="C219" s="57"/>
      <c r="D219" s="57"/>
      <c r="E219" s="57"/>
      <c r="F219" s="57"/>
      <c r="H219" s="57"/>
      <c r="I219" s="57"/>
    </row>
    <row r="220" spans="3:9" ht="15.75" customHeight="1">
      <c r="C220" s="57"/>
      <c r="D220" s="57"/>
      <c r="E220" s="57"/>
      <c r="F220" s="57"/>
      <c r="H220" s="57"/>
      <c r="I220" s="57"/>
    </row>
    <row r="221" spans="3:9" ht="15.75" customHeight="1">
      <c r="C221" s="57"/>
      <c r="D221" s="57"/>
      <c r="E221" s="57"/>
      <c r="F221" s="57"/>
      <c r="H221" s="57"/>
      <c r="I221" s="57"/>
    </row>
    <row r="222" spans="3:9" ht="15.75" customHeight="1">
      <c r="C222" s="57"/>
      <c r="D222" s="57"/>
      <c r="E222" s="57"/>
      <c r="F222" s="57"/>
      <c r="H222" s="57"/>
      <c r="I222" s="57"/>
    </row>
    <row r="223" spans="3:9" ht="15.75" customHeight="1">
      <c r="C223" s="57"/>
      <c r="D223" s="57"/>
      <c r="E223" s="57"/>
      <c r="F223" s="57"/>
      <c r="H223" s="57"/>
      <c r="I223" s="57"/>
    </row>
    <row r="224" spans="3:9" ht="15.75" customHeight="1">
      <c r="C224" s="57"/>
      <c r="D224" s="57"/>
      <c r="E224" s="57"/>
      <c r="F224" s="57"/>
      <c r="H224" s="57"/>
      <c r="I224" s="57"/>
    </row>
    <row r="225" spans="3:9" ht="15.75" customHeight="1">
      <c r="C225" s="57"/>
      <c r="D225" s="57"/>
      <c r="E225" s="57"/>
      <c r="F225" s="57"/>
      <c r="H225" s="57"/>
      <c r="I225" s="57"/>
    </row>
    <row r="226" spans="3:9" ht="15.75" customHeight="1">
      <c r="C226" s="57"/>
      <c r="D226" s="57"/>
      <c r="E226" s="57"/>
      <c r="F226" s="57"/>
      <c r="H226" s="57"/>
      <c r="I226" s="57"/>
    </row>
    <row r="227" spans="3:9" ht="15.75" customHeight="1">
      <c r="C227" s="57"/>
      <c r="D227" s="57"/>
      <c r="E227" s="57"/>
      <c r="F227" s="57"/>
      <c r="H227" s="57"/>
      <c r="I227" s="57"/>
    </row>
    <row r="228" spans="3:9" ht="15.75" customHeight="1">
      <c r="C228" s="57"/>
      <c r="D228" s="57"/>
      <c r="E228" s="57"/>
      <c r="F228" s="57"/>
      <c r="H228" s="57"/>
      <c r="I228" s="57"/>
    </row>
    <row r="229" spans="3:9" ht="15.75" customHeight="1">
      <c r="C229" s="57"/>
      <c r="D229" s="57"/>
      <c r="E229" s="57"/>
      <c r="F229" s="57"/>
      <c r="H229" s="57"/>
      <c r="I229" s="57"/>
    </row>
    <row r="230" spans="3:9" ht="15.75" customHeight="1">
      <c r="C230" s="57"/>
      <c r="D230" s="57"/>
      <c r="E230" s="57"/>
      <c r="F230" s="57"/>
      <c r="H230" s="57"/>
      <c r="I230" s="57"/>
    </row>
    <row r="231" spans="3:9" ht="15.75" customHeight="1">
      <c r="C231" s="57"/>
      <c r="D231" s="57"/>
      <c r="E231" s="57"/>
      <c r="F231" s="57"/>
      <c r="H231" s="57"/>
      <c r="I231" s="57"/>
    </row>
    <row r="232" spans="3:9" ht="15.75" customHeight="1">
      <c r="C232" s="57"/>
      <c r="D232" s="57"/>
      <c r="E232" s="57"/>
      <c r="F232" s="57"/>
      <c r="H232" s="57"/>
      <c r="I232" s="57"/>
    </row>
    <row r="233" spans="3:9" ht="15.75" customHeight="1">
      <c r="C233" s="57"/>
      <c r="D233" s="57"/>
      <c r="E233" s="57"/>
      <c r="F233" s="57"/>
      <c r="H233" s="57"/>
      <c r="I233" s="57"/>
    </row>
    <row r="234" spans="3:9" ht="15.75" customHeight="1">
      <c r="C234" s="57"/>
      <c r="D234" s="57"/>
      <c r="E234" s="57"/>
      <c r="F234" s="57"/>
      <c r="H234" s="57"/>
      <c r="I234" s="57"/>
    </row>
    <row r="235" spans="3:9" ht="15.75" customHeight="1">
      <c r="C235" s="57"/>
      <c r="D235" s="57"/>
      <c r="E235" s="57"/>
      <c r="F235" s="57"/>
      <c r="H235" s="57"/>
      <c r="I235" s="57"/>
    </row>
    <row r="236" spans="3:9" ht="15.75" customHeight="1">
      <c r="C236" s="57"/>
      <c r="D236" s="57"/>
      <c r="E236" s="57"/>
      <c r="F236" s="57"/>
      <c r="H236" s="57"/>
      <c r="I236" s="57"/>
    </row>
    <row r="237" spans="3:9" ht="15.75" customHeight="1">
      <c r="C237" s="57"/>
      <c r="D237" s="57"/>
      <c r="E237" s="57"/>
      <c r="F237" s="57"/>
      <c r="H237" s="57"/>
      <c r="I237" s="57"/>
    </row>
    <row r="238" spans="3:9" ht="15.75" customHeight="1">
      <c r="C238" s="57"/>
      <c r="D238" s="57"/>
      <c r="E238" s="57"/>
      <c r="F238" s="57"/>
      <c r="H238" s="57"/>
      <c r="I238" s="57"/>
    </row>
    <row r="239" spans="3:9" ht="15.75" customHeight="1">
      <c r="C239" s="57"/>
      <c r="D239" s="57"/>
      <c r="E239" s="57"/>
      <c r="F239" s="57"/>
      <c r="H239" s="57"/>
      <c r="I239" s="57"/>
    </row>
    <row r="240" spans="3:9" ht="15.75" customHeight="1">
      <c r="C240" s="57"/>
      <c r="D240" s="57"/>
      <c r="E240" s="57"/>
      <c r="F240" s="57"/>
      <c r="H240" s="57"/>
      <c r="I240" s="57"/>
    </row>
    <row r="241" spans="3:9" ht="15.75" customHeight="1">
      <c r="C241" s="57"/>
      <c r="D241" s="57"/>
      <c r="E241" s="57"/>
      <c r="F241" s="57"/>
      <c r="H241" s="57"/>
      <c r="I241" s="57"/>
    </row>
    <row r="242" spans="3:9" ht="15.75" customHeight="1">
      <c r="C242" s="57"/>
      <c r="D242" s="57"/>
      <c r="E242" s="57"/>
      <c r="F242" s="57"/>
      <c r="H242" s="57"/>
      <c r="I242" s="57"/>
    </row>
    <row r="243" spans="3:9" ht="15.75" customHeight="1">
      <c r="C243" s="57"/>
      <c r="D243" s="57"/>
      <c r="E243" s="57"/>
      <c r="F243" s="57"/>
      <c r="H243" s="57"/>
      <c r="I243" s="57"/>
    </row>
    <row r="244" spans="3:9" ht="15.75" customHeight="1">
      <c r="C244" s="57"/>
      <c r="D244" s="57"/>
      <c r="E244" s="57"/>
      <c r="F244" s="57"/>
      <c r="H244" s="57"/>
      <c r="I244" s="57"/>
    </row>
    <row r="245" spans="3:9" ht="15.75" customHeight="1">
      <c r="C245" s="57"/>
      <c r="D245" s="57"/>
      <c r="E245" s="57"/>
      <c r="F245" s="57"/>
      <c r="H245" s="57"/>
      <c r="I245" s="57"/>
    </row>
    <row r="246" spans="3:9" ht="15.75" customHeight="1">
      <c r="C246" s="57"/>
      <c r="D246" s="57"/>
      <c r="E246" s="57"/>
      <c r="F246" s="57"/>
      <c r="H246" s="57"/>
      <c r="I246" s="57"/>
    </row>
    <row r="247" spans="3:9" ht="15.75" customHeight="1">
      <c r="C247" s="57"/>
      <c r="D247" s="57"/>
      <c r="E247" s="57"/>
      <c r="F247" s="57"/>
      <c r="H247" s="57"/>
      <c r="I247" s="57"/>
    </row>
    <row r="248" spans="3:9" ht="15.75" customHeight="1">
      <c r="C248" s="57"/>
      <c r="D248" s="57"/>
      <c r="E248" s="57"/>
      <c r="F248" s="57"/>
      <c r="H248" s="57"/>
      <c r="I248" s="57"/>
    </row>
    <row r="249" spans="3:9" ht="15.75" customHeight="1">
      <c r="C249" s="57"/>
      <c r="D249" s="57"/>
      <c r="E249" s="57"/>
      <c r="F249" s="57"/>
      <c r="H249" s="57"/>
      <c r="I249" s="57"/>
    </row>
    <row r="250" spans="3:9" ht="15.75" customHeight="1">
      <c r="C250" s="57"/>
      <c r="D250" s="57"/>
      <c r="E250" s="57"/>
      <c r="F250" s="57"/>
      <c r="H250" s="57"/>
      <c r="I250" s="57"/>
    </row>
    <row r="251" spans="3:9" ht="15.75" customHeight="1">
      <c r="C251" s="57"/>
      <c r="D251" s="57"/>
      <c r="E251" s="57"/>
      <c r="F251" s="57"/>
      <c r="H251" s="57"/>
      <c r="I251" s="57"/>
    </row>
    <row r="252" spans="3:9" ht="15.75" customHeight="1">
      <c r="C252" s="57"/>
      <c r="D252" s="57"/>
      <c r="E252" s="57"/>
      <c r="F252" s="57"/>
      <c r="H252" s="57"/>
      <c r="I252" s="57"/>
    </row>
    <row r="253" spans="3:9" ht="15.75" customHeight="1">
      <c r="C253" s="57"/>
      <c r="D253" s="57"/>
      <c r="E253" s="57"/>
      <c r="F253" s="57"/>
      <c r="H253" s="57"/>
      <c r="I253" s="57"/>
    </row>
    <row r="254" spans="3:9" ht="15.75" customHeight="1">
      <c r="C254" s="57"/>
      <c r="D254" s="57"/>
      <c r="E254" s="57"/>
      <c r="F254" s="57"/>
      <c r="H254" s="57"/>
      <c r="I254" s="57"/>
    </row>
    <row r="255" spans="3:9" ht="15.75" customHeight="1">
      <c r="C255" s="57"/>
      <c r="D255" s="57"/>
      <c r="E255" s="57"/>
      <c r="F255" s="57"/>
      <c r="H255" s="57"/>
      <c r="I255" s="57"/>
    </row>
    <row r="256" spans="3:9" ht="15.75" customHeight="1">
      <c r="C256" s="57"/>
      <c r="D256" s="57"/>
      <c r="E256" s="57"/>
      <c r="F256" s="57"/>
      <c r="H256" s="57"/>
      <c r="I256" s="57"/>
    </row>
    <row r="257" spans="3:9" ht="15.75" customHeight="1">
      <c r="C257" s="57"/>
      <c r="D257" s="57"/>
      <c r="E257" s="57"/>
      <c r="F257" s="57"/>
      <c r="H257" s="57"/>
      <c r="I257" s="57"/>
    </row>
    <row r="258" spans="3:9" ht="15.75" customHeight="1">
      <c r="C258" s="57"/>
      <c r="D258" s="57"/>
      <c r="E258" s="57"/>
      <c r="F258" s="57"/>
      <c r="H258" s="57"/>
      <c r="I258" s="57"/>
    </row>
    <row r="259" spans="3:9" ht="15.75" customHeight="1">
      <c r="C259" s="57"/>
      <c r="D259" s="57"/>
      <c r="E259" s="57"/>
      <c r="F259" s="57"/>
      <c r="H259" s="57"/>
      <c r="I259" s="57"/>
    </row>
    <row r="260" spans="3:9" ht="15.75" customHeight="1">
      <c r="C260" s="57"/>
      <c r="D260" s="57"/>
      <c r="E260" s="57"/>
      <c r="F260" s="57"/>
      <c r="H260" s="57"/>
      <c r="I260" s="57"/>
    </row>
    <row r="261" spans="3:9" ht="15.75" customHeight="1">
      <c r="C261" s="57"/>
      <c r="D261" s="57"/>
      <c r="E261" s="57"/>
      <c r="F261" s="57"/>
      <c r="H261" s="57"/>
      <c r="I261" s="57"/>
    </row>
    <row r="262" spans="3:9" ht="15.75" customHeight="1">
      <c r="C262" s="57"/>
      <c r="D262" s="57"/>
      <c r="E262" s="57"/>
      <c r="F262" s="57"/>
      <c r="H262" s="57"/>
      <c r="I262" s="57"/>
    </row>
    <row r="263" spans="3:9" ht="15.75" customHeight="1">
      <c r="C263" s="57"/>
      <c r="D263" s="57"/>
      <c r="E263" s="57"/>
      <c r="F263" s="57"/>
      <c r="H263" s="57"/>
      <c r="I263" s="57"/>
    </row>
    <row r="264" spans="3:9" ht="15.75" customHeight="1">
      <c r="C264" s="57"/>
      <c r="D264" s="57"/>
      <c r="E264" s="57"/>
      <c r="F264" s="57"/>
      <c r="H264" s="57"/>
      <c r="I264" s="57"/>
    </row>
    <row r="265" spans="3:9" ht="15.75" customHeight="1">
      <c r="C265" s="57"/>
      <c r="D265" s="57"/>
      <c r="E265" s="57"/>
      <c r="F265" s="57"/>
      <c r="H265" s="57"/>
      <c r="I265" s="57"/>
    </row>
    <row r="266" spans="3:9" ht="15.75" customHeight="1">
      <c r="C266" s="57"/>
      <c r="D266" s="57"/>
      <c r="E266" s="57"/>
      <c r="F266" s="57"/>
      <c r="H266" s="57"/>
      <c r="I266" s="57"/>
    </row>
    <row r="267" spans="3:9" ht="15.75" customHeight="1">
      <c r="C267" s="57"/>
      <c r="D267" s="57"/>
      <c r="E267" s="57"/>
      <c r="F267" s="57"/>
      <c r="H267" s="57"/>
      <c r="I267" s="57"/>
    </row>
    <row r="268" spans="3:9" ht="15.75" customHeight="1">
      <c r="C268" s="57"/>
      <c r="D268" s="57"/>
      <c r="E268" s="57"/>
      <c r="F268" s="57"/>
      <c r="H268" s="57"/>
      <c r="I268" s="57"/>
    </row>
    <row r="269" spans="3:9" ht="15.75" customHeight="1">
      <c r="C269" s="57"/>
      <c r="D269" s="57"/>
      <c r="E269" s="57"/>
      <c r="F269" s="57"/>
      <c r="H269" s="57"/>
      <c r="I269" s="57"/>
    </row>
    <row r="270" spans="3:9" ht="15.75" customHeight="1">
      <c r="C270" s="57"/>
      <c r="D270" s="57"/>
      <c r="E270" s="57"/>
      <c r="F270" s="57"/>
      <c r="H270" s="57"/>
      <c r="I270" s="57"/>
    </row>
    <row r="271" spans="3:9" ht="15.75" customHeight="1">
      <c r="C271" s="57"/>
      <c r="D271" s="57"/>
      <c r="E271" s="57"/>
      <c r="F271" s="57"/>
      <c r="H271" s="57"/>
      <c r="I271" s="57"/>
    </row>
    <row r="272" spans="3:9" ht="15.75" customHeight="1">
      <c r="C272" s="57"/>
      <c r="D272" s="57"/>
      <c r="E272" s="57"/>
      <c r="F272" s="57"/>
      <c r="H272" s="57"/>
      <c r="I272" s="57"/>
    </row>
    <row r="273" spans="3:9" ht="15.75" customHeight="1">
      <c r="C273" s="57"/>
      <c r="D273" s="57"/>
      <c r="E273" s="57"/>
      <c r="F273" s="57"/>
      <c r="H273" s="57"/>
      <c r="I273" s="57"/>
    </row>
    <row r="274" spans="3:9" ht="15.75" customHeight="1">
      <c r="C274" s="57"/>
      <c r="D274" s="57"/>
      <c r="E274" s="57"/>
      <c r="F274" s="57"/>
      <c r="H274" s="57"/>
      <c r="I274" s="57"/>
    </row>
    <row r="275" spans="3:9" ht="15.75" customHeight="1">
      <c r="C275" s="57"/>
      <c r="D275" s="57"/>
      <c r="E275" s="57"/>
      <c r="F275" s="57"/>
      <c r="H275" s="57"/>
      <c r="I275" s="57"/>
    </row>
    <row r="276" spans="3:9" ht="15.75" customHeight="1">
      <c r="C276" s="57"/>
      <c r="D276" s="57"/>
      <c r="E276" s="57"/>
      <c r="F276" s="57"/>
      <c r="H276" s="57"/>
      <c r="I276" s="57"/>
    </row>
    <row r="277" spans="3:9" ht="15.75" customHeight="1">
      <c r="C277" s="57"/>
      <c r="D277" s="57"/>
      <c r="E277" s="57"/>
      <c r="F277" s="57"/>
      <c r="H277" s="57"/>
      <c r="I277" s="57"/>
    </row>
    <row r="278" spans="3:9" ht="15.75" customHeight="1">
      <c r="C278" s="57"/>
      <c r="D278" s="57"/>
      <c r="E278" s="57"/>
      <c r="F278" s="57"/>
      <c r="H278" s="57"/>
      <c r="I278" s="57"/>
    </row>
    <row r="279" spans="3:9" ht="15.75" customHeight="1">
      <c r="C279" s="57"/>
      <c r="D279" s="57"/>
      <c r="E279" s="57"/>
      <c r="F279" s="57"/>
      <c r="H279" s="57"/>
      <c r="I279" s="57"/>
    </row>
    <row r="280" spans="3:9" ht="15.75" customHeight="1">
      <c r="C280" s="57"/>
      <c r="D280" s="57"/>
      <c r="E280" s="57"/>
      <c r="F280" s="57"/>
      <c r="H280" s="57"/>
      <c r="I280" s="57"/>
    </row>
    <row r="281" spans="3:9" ht="15.75" customHeight="1">
      <c r="C281" s="57"/>
      <c r="D281" s="57"/>
      <c r="E281" s="57"/>
      <c r="F281" s="57"/>
      <c r="H281" s="57"/>
      <c r="I281" s="57"/>
    </row>
    <row r="282" spans="3:9" ht="15.75" customHeight="1">
      <c r="C282" s="57"/>
      <c r="D282" s="57"/>
      <c r="E282" s="57"/>
      <c r="F282" s="57"/>
      <c r="H282" s="57"/>
      <c r="I282" s="57"/>
    </row>
    <row r="283" spans="3:9" ht="15.75" customHeight="1">
      <c r="C283" s="57"/>
      <c r="D283" s="57"/>
      <c r="E283" s="57"/>
      <c r="F283" s="57"/>
      <c r="H283" s="57"/>
      <c r="I283" s="57"/>
    </row>
    <row r="284" spans="3:9" ht="15.75" customHeight="1">
      <c r="C284" s="57"/>
      <c r="D284" s="57"/>
      <c r="E284" s="57"/>
      <c r="F284" s="57"/>
      <c r="H284" s="57"/>
      <c r="I284" s="57"/>
    </row>
    <row r="285" spans="3:9" ht="15.75" customHeight="1">
      <c r="C285" s="57"/>
      <c r="D285" s="57"/>
      <c r="E285" s="57"/>
      <c r="F285" s="57"/>
      <c r="H285" s="57"/>
      <c r="I285" s="57"/>
    </row>
    <row r="286" spans="3:9" ht="15.75" customHeight="1">
      <c r="C286" s="57"/>
      <c r="D286" s="57"/>
      <c r="E286" s="57"/>
      <c r="F286" s="57"/>
      <c r="H286" s="57"/>
      <c r="I286" s="57"/>
    </row>
    <row r="287" spans="3:9" ht="15.75" customHeight="1">
      <c r="C287" s="57"/>
      <c r="D287" s="57"/>
      <c r="E287" s="57"/>
      <c r="F287" s="57"/>
      <c r="H287" s="57"/>
      <c r="I287" s="57"/>
    </row>
    <row r="288" spans="3:9" ht="15.75" customHeight="1">
      <c r="C288" s="57"/>
      <c r="D288" s="57"/>
      <c r="E288" s="57"/>
      <c r="F288" s="57"/>
      <c r="H288" s="57"/>
      <c r="I288" s="57"/>
    </row>
    <row r="289" spans="3:9" ht="15.75" customHeight="1">
      <c r="C289" s="57"/>
      <c r="D289" s="57"/>
      <c r="E289" s="57"/>
      <c r="F289" s="57"/>
      <c r="H289" s="57"/>
      <c r="I289" s="57"/>
    </row>
    <row r="290" spans="3:9" ht="15.75" customHeight="1">
      <c r="C290" s="57"/>
      <c r="D290" s="57"/>
      <c r="E290" s="57"/>
      <c r="F290" s="57"/>
      <c r="H290" s="57"/>
      <c r="I290" s="57"/>
    </row>
    <row r="291" spans="3:9" ht="15.75" customHeight="1">
      <c r="C291" s="57"/>
      <c r="D291" s="57"/>
      <c r="E291" s="57"/>
      <c r="F291" s="57"/>
      <c r="H291" s="57"/>
      <c r="I291" s="57"/>
    </row>
    <row r="292" spans="3:9" ht="15.75" customHeight="1">
      <c r="C292" s="57"/>
      <c r="D292" s="57"/>
      <c r="E292" s="57"/>
      <c r="F292" s="57"/>
      <c r="H292" s="57"/>
      <c r="I292" s="57"/>
    </row>
    <row r="293" spans="3:9" ht="15.75" customHeight="1">
      <c r="C293" s="57"/>
      <c r="D293" s="57"/>
      <c r="E293" s="57"/>
      <c r="F293" s="57"/>
      <c r="H293" s="57"/>
      <c r="I293" s="57"/>
    </row>
    <row r="294" spans="3:9" ht="15.75" customHeight="1">
      <c r="C294" s="57"/>
      <c r="D294" s="57"/>
      <c r="E294" s="57"/>
      <c r="F294" s="57"/>
      <c r="H294" s="57"/>
      <c r="I294" s="57"/>
    </row>
    <row r="295" spans="3:9" ht="15.75" customHeight="1">
      <c r="C295" s="57"/>
      <c r="D295" s="57"/>
      <c r="E295" s="57"/>
      <c r="F295" s="57"/>
      <c r="H295" s="57"/>
      <c r="I295" s="57"/>
    </row>
    <row r="296" spans="3:9" ht="15.75" customHeight="1">
      <c r="C296" s="57"/>
      <c r="D296" s="57"/>
      <c r="E296" s="57"/>
      <c r="F296" s="57"/>
      <c r="H296" s="57"/>
      <c r="I296" s="57"/>
    </row>
    <row r="297" spans="3:9" ht="15.75" customHeight="1">
      <c r="C297" s="57"/>
      <c r="D297" s="57"/>
      <c r="E297" s="57"/>
      <c r="F297" s="57"/>
      <c r="H297" s="57"/>
      <c r="I297" s="57"/>
    </row>
    <row r="298" spans="3:9" ht="15.75" customHeight="1">
      <c r="C298" s="57"/>
      <c r="D298" s="57"/>
      <c r="E298" s="57"/>
      <c r="F298" s="57"/>
      <c r="H298" s="57"/>
      <c r="I298" s="57"/>
    </row>
    <row r="299" spans="3:9" ht="15.75" customHeight="1">
      <c r="C299" s="57"/>
      <c r="D299" s="57"/>
      <c r="E299" s="57"/>
      <c r="F299" s="57"/>
      <c r="H299" s="57"/>
      <c r="I299" s="57"/>
    </row>
    <row r="300" spans="3:9" ht="15.75" customHeight="1">
      <c r="C300" s="57"/>
      <c r="D300" s="57"/>
      <c r="E300" s="57"/>
      <c r="F300" s="57"/>
      <c r="H300" s="57"/>
      <c r="I300" s="57"/>
    </row>
    <row r="301" spans="3:9" ht="15.75" customHeight="1">
      <c r="C301" s="57"/>
      <c r="D301" s="57"/>
      <c r="E301" s="57"/>
      <c r="F301" s="57"/>
      <c r="H301" s="57"/>
      <c r="I301" s="57"/>
    </row>
    <row r="302" spans="3:9" ht="15.75" customHeight="1">
      <c r="C302" s="57"/>
      <c r="D302" s="57"/>
      <c r="E302" s="57"/>
      <c r="F302" s="57"/>
      <c r="H302" s="57"/>
      <c r="I302" s="57"/>
    </row>
    <row r="303" spans="3:9" ht="15.75" customHeight="1">
      <c r="C303" s="57"/>
      <c r="D303" s="57"/>
      <c r="E303" s="57"/>
      <c r="F303" s="57"/>
      <c r="H303" s="57"/>
      <c r="I303" s="57"/>
    </row>
    <row r="304" spans="3:9" ht="15.75" customHeight="1">
      <c r="C304" s="57"/>
      <c r="D304" s="57"/>
      <c r="E304" s="57"/>
      <c r="F304" s="57"/>
      <c r="H304" s="57"/>
      <c r="I304" s="57"/>
    </row>
    <row r="305" spans="3:9" ht="15.75" customHeight="1">
      <c r="C305" s="57"/>
      <c r="D305" s="57"/>
      <c r="E305" s="57"/>
      <c r="F305" s="57"/>
      <c r="H305" s="57"/>
      <c r="I305" s="57"/>
    </row>
    <row r="306" spans="3:9" ht="15.75" customHeight="1">
      <c r="C306" s="57"/>
      <c r="D306" s="57"/>
      <c r="E306" s="57"/>
      <c r="F306" s="57"/>
      <c r="H306" s="57"/>
      <c r="I306" s="57"/>
    </row>
    <row r="307" spans="3:9" ht="15.75" customHeight="1">
      <c r="C307" s="57"/>
      <c r="D307" s="57"/>
      <c r="E307" s="57"/>
      <c r="F307" s="57"/>
      <c r="H307" s="57"/>
      <c r="I307" s="57"/>
    </row>
    <row r="308" spans="3:9" ht="15.75" customHeight="1">
      <c r="C308" s="57"/>
      <c r="D308" s="57"/>
      <c r="E308" s="57"/>
      <c r="F308" s="57"/>
      <c r="H308" s="57"/>
      <c r="I308" s="57"/>
    </row>
    <row r="309" spans="3:9" ht="15.75" customHeight="1">
      <c r="C309" s="57"/>
      <c r="D309" s="57"/>
      <c r="E309" s="57"/>
      <c r="F309" s="57"/>
      <c r="H309" s="57"/>
      <c r="I309" s="57"/>
    </row>
    <row r="310" spans="3:9" ht="15.75" customHeight="1">
      <c r="C310" s="57"/>
      <c r="D310" s="57"/>
      <c r="E310" s="57"/>
      <c r="F310" s="57"/>
      <c r="H310" s="57"/>
      <c r="I310" s="57"/>
    </row>
    <row r="311" spans="3:9" ht="15.75" customHeight="1">
      <c r="C311" s="57"/>
      <c r="D311" s="57"/>
      <c r="E311" s="57"/>
      <c r="F311" s="57"/>
      <c r="H311" s="57"/>
      <c r="I311" s="57"/>
    </row>
    <row r="312" spans="3:9" ht="15.75" customHeight="1">
      <c r="C312" s="57"/>
      <c r="D312" s="57"/>
      <c r="E312" s="57"/>
      <c r="F312" s="57"/>
      <c r="H312" s="57"/>
      <c r="I312" s="57"/>
    </row>
    <row r="313" spans="3:9" ht="15.75" customHeight="1">
      <c r="C313" s="57"/>
      <c r="D313" s="57"/>
      <c r="E313" s="57"/>
      <c r="F313" s="57"/>
      <c r="H313" s="57"/>
      <c r="I313" s="57"/>
    </row>
    <row r="314" spans="3:9" ht="15.75" customHeight="1">
      <c r="C314" s="57"/>
      <c r="D314" s="57"/>
      <c r="E314" s="57"/>
      <c r="F314" s="57"/>
      <c r="H314" s="57"/>
      <c r="I314" s="57"/>
    </row>
    <row r="315" spans="3:9" ht="15.75" customHeight="1">
      <c r="C315" s="57"/>
      <c r="D315" s="57"/>
      <c r="E315" s="57"/>
      <c r="F315" s="57"/>
      <c r="H315" s="57"/>
      <c r="I315" s="57"/>
    </row>
    <row r="316" spans="3:9" ht="15.75" customHeight="1">
      <c r="C316" s="57"/>
      <c r="D316" s="57"/>
      <c r="E316" s="57"/>
      <c r="F316" s="57"/>
      <c r="H316" s="57"/>
      <c r="I316" s="57"/>
    </row>
    <row r="317" spans="3:9" ht="15.75" customHeight="1">
      <c r="C317" s="57"/>
      <c r="D317" s="57"/>
      <c r="E317" s="57"/>
      <c r="F317" s="57"/>
      <c r="H317" s="57"/>
      <c r="I317" s="57"/>
    </row>
    <row r="318" spans="3:9" ht="15.75" customHeight="1">
      <c r="C318" s="57"/>
      <c r="D318" s="57"/>
      <c r="E318" s="57"/>
      <c r="F318" s="57"/>
      <c r="H318" s="57"/>
      <c r="I318" s="57"/>
    </row>
    <row r="319" spans="3:9" ht="15.75" customHeight="1">
      <c r="C319" s="57"/>
      <c r="D319" s="57"/>
      <c r="E319" s="57"/>
      <c r="F319" s="57"/>
      <c r="H319" s="57"/>
      <c r="I319" s="57"/>
    </row>
    <row r="320" spans="3:9" ht="15.75" customHeight="1">
      <c r="C320" s="57"/>
      <c r="D320" s="57"/>
      <c r="E320" s="57"/>
      <c r="F320" s="57"/>
      <c r="H320" s="57"/>
      <c r="I320" s="57"/>
    </row>
    <row r="321" spans="3:9" ht="15.75" customHeight="1">
      <c r="C321" s="57"/>
      <c r="D321" s="57"/>
      <c r="E321" s="57"/>
      <c r="F321" s="57"/>
      <c r="H321" s="57"/>
      <c r="I321" s="57"/>
    </row>
    <row r="322" spans="3:9" ht="15.75" customHeight="1">
      <c r="C322" s="57"/>
      <c r="D322" s="57"/>
      <c r="E322" s="57"/>
      <c r="F322" s="57"/>
      <c r="H322" s="57"/>
      <c r="I322" s="57"/>
    </row>
    <row r="323" spans="3:9" ht="15.75" customHeight="1">
      <c r="C323" s="57"/>
      <c r="D323" s="57"/>
      <c r="E323" s="57"/>
      <c r="F323" s="57"/>
      <c r="H323" s="57"/>
      <c r="I323" s="57"/>
    </row>
    <row r="324" spans="3:9" ht="15.75" customHeight="1">
      <c r="C324" s="57"/>
      <c r="D324" s="57"/>
      <c r="E324" s="57"/>
      <c r="F324" s="57"/>
      <c r="H324" s="57"/>
      <c r="I324" s="57"/>
    </row>
    <row r="325" spans="3:9" ht="15.75" customHeight="1">
      <c r="C325" s="57"/>
      <c r="D325" s="57"/>
      <c r="E325" s="57"/>
      <c r="F325" s="57"/>
      <c r="H325" s="57"/>
      <c r="I325" s="57"/>
    </row>
    <row r="326" spans="3:9" ht="15.75" customHeight="1">
      <c r="C326" s="57"/>
      <c r="D326" s="57"/>
      <c r="E326" s="57"/>
      <c r="F326" s="57"/>
      <c r="H326" s="57"/>
      <c r="I326" s="57"/>
    </row>
    <row r="327" spans="3:9" ht="15.75" customHeight="1">
      <c r="C327" s="57"/>
      <c r="D327" s="57"/>
      <c r="E327" s="57"/>
      <c r="F327" s="57"/>
      <c r="H327" s="57"/>
      <c r="I327" s="57"/>
    </row>
    <row r="328" spans="3:9" ht="15.75" customHeight="1">
      <c r="C328" s="57"/>
      <c r="D328" s="57"/>
      <c r="E328" s="57"/>
      <c r="F328" s="57"/>
      <c r="H328" s="57"/>
      <c r="I328" s="57"/>
    </row>
    <row r="329" spans="3:9" ht="15.75" customHeight="1">
      <c r="C329" s="57"/>
      <c r="D329" s="57"/>
      <c r="E329" s="57"/>
      <c r="F329" s="57"/>
      <c r="H329" s="57"/>
      <c r="I329" s="57"/>
    </row>
    <row r="330" spans="3:9" ht="15.75" customHeight="1">
      <c r="C330" s="57"/>
      <c r="D330" s="57"/>
      <c r="E330" s="57"/>
      <c r="F330" s="57"/>
      <c r="H330" s="57"/>
      <c r="I330" s="57"/>
    </row>
    <row r="331" spans="3:9" ht="15.75" customHeight="1">
      <c r="C331" s="57"/>
      <c r="D331" s="57"/>
      <c r="E331" s="57"/>
      <c r="F331" s="57"/>
      <c r="H331" s="57"/>
      <c r="I331" s="57"/>
    </row>
    <row r="332" spans="3:9" ht="15.75" customHeight="1">
      <c r="C332" s="57"/>
      <c r="D332" s="57"/>
      <c r="E332" s="57"/>
      <c r="F332" s="57"/>
      <c r="H332" s="57"/>
      <c r="I332" s="57"/>
    </row>
    <row r="333" spans="3:9" ht="15.75" customHeight="1">
      <c r="C333" s="57"/>
      <c r="D333" s="57"/>
      <c r="E333" s="57"/>
      <c r="F333" s="57"/>
      <c r="H333" s="57"/>
      <c r="I333" s="57"/>
    </row>
    <row r="334" spans="3:9" ht="15.75" customHeight="1">
      <c r="C334" s="57"/>
      <c r="D334" s="57"/>
      <c r="E334" s="57"/>
      <c r="F334" s="57"/>
      <c r="H334" s="57"/>
      <c r="I334" s="57"/>
    </row>
    <row r="335" spans="3:9" ht="15.75" customHeight="1">
      <c r="C335" s="57"/>
      <c r="D335" s="57"/>
      <c r="E335" s="57"/>
      <c r="F335" s="57"/>
      <c r="H335" s="57"/>
      <c r="I335" s="57"/>
    </row>
    <row r="336" spans="3:9" ht="15.75" customHeight="1">
      <c r="C336" s="57"/>
      <c r="D336" s="57"/>
      <c r="E336" s="57"/>
      <c r="F336" s="57"/>
      <c r="H336" s="57"/>
      <c r="I336" s="57"/>
    </row>
    <row r="337" spans="3:9" ht="15.75" customHeight="1">
      <c r="C337" s="57"/>
      <c r="D337" s="57"/>
      <c r="E337" s="57"/>
      <c r="F337" s="57"/>
      <c r="H337" s="57"/>
      <c r="I337" s="57"/>
    </row>
    <row r="338" spans="3:9" ht="15.75" customHeight="1">
      <c r="C338" s="57"/>
      <c r="D338" s="57"/>
      <c r="E338" s="57"/>
      <c r="F338" s="57"/>
      <c r="H338" s="57"/>
      <c r="I338" s="57"/>
    </row>
    <row r="339" spans="3:9" ht="15.75" customHeight="1">
      <c r="C339" s="57"/>
      <c r="D339" s="57"/>
      <c r="E339" s="57"/>
      <c r="F339" s="57"/>
      <c r="H339" s="57"/>
      <c r="I339" s="57"/>
    </row>
    <row r="340" spans="3:9" ht="15.75" customHeight="1">
      <c r="C340" s="57"/>
      <c r="D340" s="57"/>
      <c r="E340" s="57"/>
      <c r="F340" s="57"/>
      <c r="H340" s="57"/>
      <c r="I340" s="57"/>
    </row>
    <row r="341" spans="3:9" ht="15.75" customHeight="1">
      <c r="C341" s="57"/>
      <c r="D341" s="57"/>
      <c r="E341" s="57"/>
      <c r="F341" s="57"/>
      <c r="H341" s="57"/>
      <c r="I341" s="57"/>
    </row>
    <row r="342" spans="3:9" ht="15.75" customHeight="1">
      <c r="C342" s="57"/>
      <c r="D342" s="57"/>
      <c r="E342" s="57"/>
      <c r="F342" s="57"/>
      <c r="H342" s="57"/>
      <c r="I342" s="57"/>
    </row>
    <row r="343" spans="3:9" ht="15.75" customHeight="1">
      <c r="C343" s="57"/>
      <c r="D343" s="57"/>
      <c r="E343" s="57"/>
      <c r="F343" s="57"/>
      <c r="H343" s="57"/>
      <c r="I343" s="57"/>
    </row>
    <row r="344" spans="3:9" ht="15.75" customHeight="1">
      <c r="C344" s="57"/>
      <c r="D344" s="57"/>
      <c r="E344" s="57"/>
      <c r="F344" s="57"/>
      <c r="H344" s="57"/>
      <c r="I344" s="57"/>
    </row>
    <row r="345" spans="3:9" ht="15.75" customHeight="1">
      <c r="C345" s="57"/>
      <c r="D345" s="57"/>
      <c r="E345" s="57"/>
      <c r="F345" s="57"/>
      <c r="H345" s="57"/>
      <c r="I345" s="57"/>
    </row>
    <row r="346" spans="3:9" ht="15.75" customHeight="1">
      <c r="C346" s="57"/>
      <c r="D346" s="57"/>
      <c r="E346" s="57"/>
      <c r="F346" s="57"/>
      <c r="H346" s="57"/>
      <c r="I346" s="57"/>
    </row>
    <row r="347" spans="3:9" ht="15.75" customHeight="1">
      <c r="C347" s="57"/>
      <c r="D347" s="57"/>
      <c r="E347" s="57"/>
      <c r="F347" s="57"/>
      <c r="H347" s="57"/>
      <c r="I347" s="57"/>
    </row>
    <row r="348" spans="3:9" ht="15.75" customHeight="1">
      <c r="C348" s="57"/>
      <c r="D348" s="57"/>
      <c r="E348" s="57"/>
      <c r="F348" s="57"/>
      <c r="H348" s="57"/>
      <c r="I348" s="57"/>
    </row>
    <row r="349" spans="3:9" ht="15.75" customHeight="1">
      <c r="C349" s="57"/>
      <c r="D349" s="57"/>
      <c r="E349" s="57"/>
      <c r="F349" s="57"/>
      <c r="H349" s="57"/>
      <c r="I349" s="57"/>
    </row>
    <row r="350" spans="3:9" ht="15.75" customHeight="1">
      <c r="C350" s="57"/>
      <c r="D350" s="57"/>
      <c r="E350" s="57"/>
      <c r="F350" s="57"/>
      <c r="H350" s="57"/>
      <c r="I350" s="57"/>
    </row>
    <row r="351" spans="3:9" ht="15.75" customHeight="1">
      <c r="C351" s="57"/>
      <c r="D351" s="57"/>
      <c r="E351" s="57"/>
      <c r="F351" s="57"/>
      <c r="H351" s="57"/>
      <c r="I351" s="57"/>
    </row>
    <row r="352" spans="3:9" ht="15.75" customHeight="1">
      <c r="C352" s="57"/>
      <c r="D352" s="57"/>
      <c r="E352" s="57"/>
      <c r="F352" s="57"/>
      <c r="H352" s="57"/>
      <c r="I352" s="57"/>
    </row>
    <row r="353" spans="3:9" ht="15.75" customHeight="1">
      <c r="C353" s="57"/>
      <c r="D353" s="57"/>
      <c r="E353" s="57"/>
      <c r="F353" s="57"/>
      <c r="H353" s="57"/>
      <c r="I353" s="57"/>
    </row>
    <row r="354" spans="3:9" ht="15.75" customHeight="1">
      <c r="C354" s="57"/>
      <c r="D354" s="57"/>
      <c r="E354" s="57"/>
      <c r="F354" s="57"/>
      <c r="H354" s="57"/>
      <c r="I354" s="57"/>
    </row>
    <row r="355" spans="3:9" ht="15.75" customHeight="1">
      <c r="C355" s="57"/>
      <c r="D355" s="57"/>
      <c r="E355" s="57"/>
      <c r="F355" s="57"/>
      <c r="H355" s="57"/>
      <c r="I355" s="57"/>
    </row>
    <row r="356" spans="3:9" ht="15.75" customHeight="1">
      <c r="C356" s="57"/>
      <c r="D356" s="57"/>
      <c r="E356" s="57"/>
      <c r="F356" s="57"/>
      <c r="H356" s="57"/>
      <c r="I356" s="57"/>
    </row>
    <row r="357" spans="3:9" ht="15.75" customHeight="1">
      <c r="C357" s="57"/>
      <c r="D357" s="57"/>
      <c r="E357" s="57"/>
      <c r="F357" s="57"/>
      <c r="H357" s="57"/>
      <c r="I357" s="57"/>
    </row>
    <row r="358" spans="3:9" ht="15.75" customHeight="1">
      <c r="C358" s="57"/>
      <c r="D358" s="57"/>
      <c r="E358" s="57"/>
      <c r="F358" s="57"/>
      <c r="H358" s="57"/>
      <c r="I358" s="57"/>
    </row>
    <row r="359" spans="3:9" ht="15.75" customHeight="1">
      <c r="C359" s="57"/>
      <c r="D359" s="57"/>
      <c r="E359" s="57"/>
      <c r="F359" s="57"/>
      <c r="H359" s="57"/>
      <c r="I359" s="57"/>
    </row>
    <row r="360" spans="3:9" ht="15.75" customHeight="1">
      <c r="C360" s="57"/>
      <c r="D360" s="57"/>
      <c r="E360" s="57"/>
      <c r="F360" s="57"/>
      <c r="H360" s="57"/>
      <c r="I360" s="57"/>
    </row>
    <row r="361" spans="3:9" ht="15.75" customHeight="1">
      <c r="C361" s="57"/>
      <c r="D361" s="57"/>
      <c r="E361" s="57"/>
      <c r="F361" s="57"/>
      <c r="H361" s="57"/>
      <c r="I361" s="57"/>
    </row>
    <row r="362" spans="3:9" ht="15.75" customHeight="1">
      <c r="C362" s="57"/>
      <c r="D362" s="57"/>
      <c r="E362" s="57"/>
      <c r="F362" s="57"/>
      <c r="H362" s="57"/>
      <c r="I362" s="57"/>
    </row>
    <row r="363" spans="3:9" ht="15.75" customHeight="1">
      <c r="C363" s="57"/>
      <c r="D363" s="57"/>
      <c r="E363" s="57"/>
      <c r="F363" s="57"/>
      <c r="H363" s="57"/>
      <c r="I363" s="57"/>
    </row>
    <row r="364" spans="3:9" ht="15.75" customHeight="1">
      <c r="C364" s="57"/>
      <c r="D364" s="57"/>
      <c r="E364" s="57"/>
      <c r="F364" s="57"/>
      <c r="H364" s="57"/>
      <c r="I364" s="57"/>
    </row>
    <row r="365" spans="3:9" ht="15.75" customHeight="1">
      <c r="C365" s="57"/>
      <c r="D365" s="57"/>
      <c r="E365" s="57"/>
      <c r="F365" s="57"/>
      <c r="H365" s="57"/>
      <c r="I365" s="57"/>
    </row>
    <row r="366" spans="3:9" ht="15.75" customHeight="1">
      <c r="C366" s="57"/>
      <c r="D366" s="57"/>
      <c r="E366" s="57"/>
      <c r="F366" s="57"/>
      <c r="H366" s="57"/>
      <c r="I366" s="57"/>
    </row>
    <row r="367" spans="3:9" ht="15.75" customHeight="1">
      <c r="C367" s="57"/>
      <c r="D367" s="57"/>
      <c r="E367" s="57"/>
      <c r="F367" s="57"/>
      <c r="H367" s="57"/>
      <c r="I367" s="57"/>
    </row>
    <row r="368" spans="3:9" ht="15.75" customHeight="1">
      <c r="C368" s="57"/>
      <c r="D368" s="57"/>
      <c r="E368" s="57"/>
      <c r="F368" s="57"/>
      <c r="H368" s="57"/>
      <c r="I368" s="57"/>
    </row>
    <row r="369" spans="3:9" ht="15.75" customHeight="1">
      <c r="C369" s="57"/>
      <c r="D369" s="57"/>
      <c r="E369" s="57"/>
      <c r="F369" s="57"/>
      <c r="H369" s="57"/>
      <c r="I369" s="57"/>
    </row>
    <row r="370" spans="3:9" ht="15.75" customHeight="1">
      <c r="C370" s="57"/>
      <c r="D370" s="57"/>
      <c r="E370" s="57"/>
      <c r="F370" s="57"/>
      <c r="H370" s="57"/>
      <c r="I370" s="57"/>
    </row>
    <row r="371" spans="3:9" ht="15.75" customHeight="1">
      <c r="C371" s="57"/>
      <c r="D371" s="57"/>
      <c r="E371" s="57"/>
      <c r="F371" s="57"/>
      <c r="H371" s="57"/>
      <c r="I371" s="57"/>
    </row>
    <row r="372" spans="3:9" ht="15.75" customHeight="1">
      <c r="C372" s="57"/>
      <c r="D372" s="57"/>
      <c r="E372" s="57"/>
      <c r="F372" s="57"/>
      <c r="H372" s="57"/>
      <c r="I372" s="57"/>
    </row>
    <row r="373" spans="3:9" ht="15.75" customHeight="1">
      <c r="C373" s="57"/>
      <c r="D373" s="57"/>
      <c r="E373" s="57"/>
      <c r="F373" s="57"/>
      <c r="H373" s="57"/>
      <c r="I373" s="57"/>
    </row>
    <row r="374" spans="3:9" ht="15.75" customHeight="1">
      <c r="C374" s="57"/>
      <c r="D374" s="57"/>
      <c r="E374" s="57"/>
      <c r="F374" s="57"/>
      <c r="H374" s="57"/>
      <c r="I374" s="57"/>
    </row>
    <row r="375" spans="3:9" ht="15.75" customHeight="1">
      <c r="C375" s="57"/>
      <c r="D375" s="57"/>
      <c r="E375" s="57"/>
      <c r="F375" s="57"/>
      <c r="H375" s="57"/>
      <c r="I375" s="57"/>
    </row>
    <row r="376" spans="3:9" ht="15.75" customHeight="1">
      <c r="C376" s="57"/>
      <c r="D376" s="57"/>
      <c r="E376" s="57"/>
      <c r="F376" s="57"/>
      <c r="H376" s="57"/>
      <c r="I376" s="57"/>
    </row>
    <row r="377" spans="3:9" ht="15.75" customHeight="1">
      <c r="C377" s="57"/>
      <c r="D377" s="57"/>
      <c r="E377" s="57"/>
      <c r="F377" s="57"/>
      <c r="H377" s="57"/>
      <c r="I377" s="57"/>
    </row>
    <row r="378" spans="3:9" ht="15.75" customHeight="1">
      <c r="C378" s="57"/>
      <c r="D378" s="57"/>
      <c r="E378" s="57"/>
      <c r="F378" s="57"/>
      <c r="H378" s="57"/>
      <c r="I378" s="57"/>
    </row>
    <row r="379" spans="3:9" ht="15.75" customHeight="1">
      <c r="C379" s="57"/>
      <c r="D379" s="57"/>
      <c r="E379" s="57"/>
      <c r="F379" s="57"/>
      <c r="H379" s="57"/>
      <c r="I379" s="57"/>
    </row>
    <row r="380" spans="3:9" ht="15.75" customHeight="1">
      <c r="C380" s="57"/>
      <c r="D380" s="57"/>
      <c r="E380" s="57"/>
      <c r="F380" s="57"/>
      <c r="H380" s="57"/>
      <c r="I380" s="57"/>
    </row>
    <row r="381" spans="3:9" ht="15.75" customHeight="1">
      <c r="C381" s="57"/>
      <c r="D381" s="57"/>
      <c r="E381" s="57"/>
      <c r="F381" s="57"/>
      <c r="H381" s="57"/>
      <c r="I381" s="57"/>
    </row>
    <row r="382" spans="3:9" ht="15.75" customHeight="1">
      <c r="C382" s="57"/>
      <c r="D382" s="57"/>
      <c r="E382" s="57"/>
      <c r="F382" s="57"/>
      <c r="H382" s="57"/>
      <c r="I382" s="57"/>
    </row>
    <row r="383" spans="3:9" ht="15.75" customHeight="1">
      <c r="C383" s="57"/>
      <c r="D383" s="57"/>
      <c r="E383" s="57"/>
      <c r="F383" s="57"/>
      <c r="H383" s="57"/>
      <c r="I383" s="57"/>
    </row>
    <row r="384" spans="3:9" ht="15.75" customHeight="1">
      <c r="C384" s="57"/>
      <c r="D384" s="57"/>
      <c r="E384" s="57"/>
      <c r="F384" s="57"/>
      <c r="H384" s="57"/>
      <c r="I384" s="57"/>
    </row>
    <row r="385" spans="3:9" ht="15.75" customHeight="1">
      <c r="C385" s="57"/>
      <c r="D385" s="57"/>
      <c r="E385" s="57"/>
      <c r="F385" s="57"/>
      <c r="H385" s="57"/>
      <c r="I385" s="57"/>
    </row>
    <row r="386" spans="3:9" ht="15.75" customHeight="1">
      <c r="C386" s="57"/>
      <c r="D386" s="57"/>
      <c r="E386" s="57"/>
      <c r="F386" s="57"/>
      <c r="H386" s="57"/>
      <c r="I386" s="57"/>
    </row>
    <row r="387" spans="3:9" ht="15.75" customHeight="1">
      <c r="C387" s="57"/>
      <c r="D387" s="57"/>
      <c r="E387" s="57"/>
      <c r="F387" s="57"/>
      <c r="H387" s="57"/>
      <c r="I387" s="57"/>
    </row>
    <row r="388" spans="3:9" ht="15.75" customHeight="1">
      <c r="C388" s="57"/>
      <c r="D388" s="57"/>
      <c r="E388" s="57"/>
      <c r="F388" s="57"/>
      <c r="H388" s="57"/>
      <c r="I388" s="57"/>
    </row>
    <row r="389" spans="3:9" ht="15.75" customHeight="1">
      <c r="C389" s="57"/>
      <c r="D389" s="57"/>
      <c r="E389" s="57"/>
      <c r="F389" s="57"/>
      <c r="H389" s="57"/>
      <c r="I389" s="57"/>
    </row>
    <row r="390" spans="3:9" ht="15.75" customHeight="1">
      <c r="C390" s="57"/>
      <c r="D390" s="57"/>
      <c r="E390" s="57"/>
      <c r="F390" s="57"/>
      <c r="H390" s="57"/>
      <c r="I390" s="57"/>
    </row>
    <row r="391" spans="3:9" ht="15.75" customHeight="1">
      <c r="C391" s="57"/>
      <c r="D391" s="57"/>
      <c r="E391" s="57"/>
      <c r="F391" s="57"/>
      <c r="H391" s="57"/>
      <c r="I391" s="57"/>
    </row>
    <row r="392" spans="3:9" ht="15.75" customHeight="1">
      <c r="C392" s="57"/>
      <c r="D392" s="57"/>
      <c r="E392" s="57"/>
      <c r="F392" s="57"/>
      <c r="H392" s="57"/>
      <c r="I392" s="57"/>
    </row>
    <row r="393" spans="3:9" ht="15.75" customHeight="1">
      <c r="C393" s="57"/>
      <c r="D393" s="57"/>
      <c r="E393" s="57"/>
      <c r="F393" s="57"/>
      <c r="H393" s="57"/>
      <c r="I393" s="57"/>
    </row>
    <row r="394" spans="3:9" ht="15.75" customHeight="1">
      <c r="C394" s="57"/>
      <c r="D394" s="57"/>
      <c r="E394" s="57"/>
      <c r="F394" s="57"/>
      <c r="H394" s="57"/>
      <c r="I394" s="57"/>
    </row>
    <row r="395" spans="3:9" ht="15.75" customHeight="1">
      <c r="C395" s="57"/>
      <c r="D395" s="57"/>
      <c r="E395" s="57"/>
      <c r="F395" s="57"/>
      <c r="H395" s="57"/>
      <c r="I395" s="57"/>
    </row>
    <row r="396" spans="3:9" ht="15.75" customHeight="1">
      <c r="C396" s="57"/>
      <c r="D396" s="57"/>
      <c r="E396" s="57"/>
      <c r="F396" s="57"/>
      <c r="H396" s="57"/>
      <c r="I396" s="57"/>
    </row>
    <row r="397" spans="3:9" ht="15.75" customHeight="1">
      <c r="C397" s="57"/>
      <c r="D397" s="57"/>
      <c r="E397" s="57"/>
      <c r="F397" s="57"/>
      <c r="H397" s="57"/>
      <c r="I397" s="57"/>
    </row>
    <row r="398" spans="3:9" ht="15.75" customHeight="1">
      <c r="C398" s="57"/>
      <c r="D398" s="57"/>
      <c r="E398" s="57"/>
      <c r="F398" s="57"/>
      <c r="H398" s="57"/>
      <c r="I398" s="57"/>
    </row>
    <row r="399" spans="3:9" ht="15.75" customHeight="1">
      <c r="C399" s="57"/>
      <c r="D399" s="57"/>
      <c r="E399" s="57"/>
      <c r="F399" s="57"/>
      <c r="H399" s="57"/>
      <c r="I399" s="57"/>
    </row>
    <row r="400" spans="3:9" ht="15.75" customHeight="1">
      <c r="C400" s="57"/>
      <c r="D400" s="57"/>
      <c r="E400" s="57"/>
      <c r="F400" s="57"/>
      <c r="H400" s="57"/>
      <c r="I400" s="57"/>
    </row>
    <row r="401" spans="3:9" ht="15.75" customHeight="1">
      <c r="C401" s="57"/>
      <c r="D401" s="57"/>
      <c r="E401" s="57"/>
      <c r="F401" s="57"/>
      <c r="H401" s="57"/>
      <c r="I401" s="57"/>
    </row>
    <row r="402" spans="3:9" ht="15.75" customHeight="1">
      <c r="C402" s="57"/>
      <c r="D402" s="57"/>
      <c r="E402" s="57"/>
      <c r="F402" s="57"/>
      <c r="H402" s="57"/>
      <c r="I402" s="57"/>
    </row>
    <row r="403" spans="3:9" ht="15.75" customHeight="1">
      <c r="C403" s="57"/>
      <c r="D403" s="57"/>
      <c r="E403" s="57"/>
      <c r="F403" s="57"/>
      <c r="H403" s="57"/>
      <c r="I403" s="57"/>
    </row>
    <row r="404" spans="3:9" ht="15.75" customHeight="1">
      <c r="C404" s="57"/>
      <c r="D404" s="57"/>
      <c r="E404" s="57"/>
      <c r="F404" s="57"/>
      <c r="H404" s="57"/>
      <c r="I404" s="57"/>
    </row>
    <row r="405" spans="3:9" ht="15.75" customHeight="1">
      <c r="C405" s="57"/>
      <c r="D405" s="57"/>
      <c r="E405" s="57"/>
      <c r="F405" s="57"/>
      <c r="H405" s="57"/>
      <c r="I405" s="57"/>
    </row>
    <row r="406" spans="3:9" ht="15.75" customHeight="1">
      <c r="C406" s="57"/>
      <c r="D406" s="57"/>
      <c r="E406" s="57"/>
      <c r="F406" s="57"/>
      <c r="H406" s="57"/>
      <c r="I406" s="57"/>
    </row>
    <row r="407" spans="3:9" ht="15.75" customHeight="1">
      <c r="C407" s="57"/>
      <c r="D407" s="57"/>
      <c r="E407" s="57"/>
      <c r="F407" s="57"/>
      <c r="H407" s="57"/>
      <c r="I407" s="57"/>
    </row>
    <row r="408" spans="3:9" ht="15.75" customHeight="1">
      <c r="C408" s="57"/>
      <c r="D408" s="57"/>
      <c r="E408" s="57"/>
      <c r="F408" s="57"/>
      <c r="H408" s="57"/>
      <c r="I408" s="57"/>
    </row>
    <row r="409" spans="3:9" ht="15.75" customHeight="1">
      <c r="C409" s="57"/>
      <c r="D409" s="57"/>
      <c r="E409" s="57"/>
      <c r="F409" s="57"/>
      <c r="H409" s="57"/>
      <c r="I409" s="57"/>
    </row>
    <row r="410" spans="3:9" ht="15.75" customHeight="1">
      <c r="C410" s="57"/>
      <c r="D410" s="57"/>
      <c r="E410" s="57"/>
      <c r="F410" s="57"/>
      <c r="H410" s="57"/>
      <c r="I410" s="57"/>
    </row>
    <row r="411" spans="3:9" ht="15.75" customHeight="1">
      <c r="C411" s="57"/>
      <c r="D411" s="57"/>
      <c r="E411" s="57"/>
      <c r="F411" s="57"/>
      <c r="H411" s="57"/>
      <c r="I411" s="57"/>
    </row>
    <row r="412" spans="3:9" ht="15.75" customHeight="1">
      <c r="C412" s="57"/>
      <c r="D412" s="57"/>
      <c r="E412" s="57"/>
      <c r="F412" s="57"/>
      <c r="H412" s="57"/>
      <c r="I412" s="57"/>
    </row>
    <row r="413" spans="3:9" ht="15.75" customHeight="1">
      <c r="C413" s="57"/>
      <c r="D413" s="57"/>
      <c r="E413" s="57"/>
      <c r="F413" s="57"/>
      <c r="H413" s="57"/>
      <c r="I413" s="57"/>
    </row>
    <row r="414" spans="3:9" ht="15.75" customHeight="1">
      <c r="C414" s="57"/>
      <c r="D414" s="57"/>
      <c r="E414" s="57"/>
      <c r="F414" s="57"/>
      <c r="H414" s="57"/>
      <c r="I414" s="57"/>
    </row>
    <row r="415" spans="3:9" ht="15.75" customHeight="1">
      <c r="C415" s="57"/>
      <c r="D415" s="57"/>
      <c r="E415" s="57"/>
      <c r="F415" s="57"/>
      <c r="H415" s="57"/>
      <c r="I415" s="57"/>
    </row>
    <row r="416" spans="3:9" ht="15.75" customHeight="1">
      <c r="C416" s="57"/>
      <c r="D416" s="57"/>
      <c r="E416" s="57"/>
      <c r="F416" s="57"/>
      <c r="H416" s="57"/>
      <c r="I416" s="57"/>
    </row>
    <row r="417" spans="3:9" ht="15.75" customHeight="1">
      <c r="C417" s="57"/>
      <c r="D417" s="57"/>
      <c r="E417" s="57"/>
      <c r="F417" s="57"/>
      <c r="H417" s="57"/>
      <c r="I417" s="57"/>
    </row>
    <row r="418" spans="3:9" ht="15.75" customHeight="1">
      <c r="C418" s="57"/>
      <c r="D418" s="57"/>
      <c r="E418" s="57"/>
      <c r="F418" s="57"/>
      <c r="H418" s="57"/>
      <c r="I418" s="57"/>
    </row>
    <row r="419" spans="3:9" ht="15.75" customHeight="1">
      <c r="C419" s="57"/>
      <c r="D419" s="57"/>
      <c r="E419" s="57"/>
      <c r="F419" s="57"/>
      <c r="H419" s="57"/>
      <c r="I419" s="57"/>
    </row>
    <row r="420" spans="3:9" ht="15.75" customHeight="1">
      <c r="C420" s="57"/>
      <c r="D420" s="57"/>
      <c r="E420" s="57"/>
      <c r="F420" s="57"/>
      <c r="H420" s="57"/>
      <c r="I420" s="57"/>
    </row>
    <row r="421" spans="3:9" ht="15.75" customHeight="1">
      <c r="C421" s="57"/>
      <c r="D421" s="57"/>
      <c r="E421" s="57"/>
      <c r="F421" s="57"/>
      <c r="H421" s="57"/>
      <c r="I421" s="57"/>
    </row>
    <row r="422" spans="3:9" ht="15.75" customHeight="1">
      <c r="C422" s="57"/>
      <c r="D422" s="57"/>
      <c r="E422" s="57"/>
      <c r="F422" s="57"/>
      <c r="H422" s="57"/>
      <c r="I422" s="57"/>
    </row>
    <row r="423" spans="3:9" ht="15.75" customHeight="1">
      <c r="C423" s="57"/>
      <c r="D423" s="57"/>
      <c r="E423" s="57"/>
      <c r="F423" s="57"/>
      <c r="H423" s="57"/>
      <c r="I423" s="57"/>
    </row>
    <row r="424" spans="3:9" ht="15.75" customHeight="1">
      <c r="C424" s="57"/>
      <c r="D424" s="57"/>
      <c r="E424" s="57"/>
      <c r="F424" s="57"/>
      <c r="H424" s="57"/>
      <c r="I424" s="57"/>
    </row>
    <row r="425" spans="3:9" ht="15.75" customHeight="1">
      <c r="C425" s="57"/>
      <c r="D425" s="57"/>
      <c r="E425" s="57"/>
      <c r="F425" s="57"/>
      <c r="H425" s="57"/>
      <c r="I425" s="57"/>
    </row>
    <row r="426" spans="3:9" ht="15.75" customHeight="1">
      <c r="C426" s="57"/>
      <c r="D426" s="57"/>
      <c r="E426" s="57"/>
      <c r="F426" s="57"/>
      <c r="H426" s="57"/>
      <c r="I426" s="57"/>
    </row>
    <row r="427" spans="3:9" ht="15.75" customHeight="1">
      <c r="C427" s="57"/>
      <c r="D427" s="57"/>
      <c r="E427" s="57"/>
      <c r="F427" s="57"/>
      <c r="H427" s="57"/>
      <c r="I427" s="57"/>
    </row>
    <row r="428" spans="3:9" ht="15.75" customHeight="1">
      <c r="C428" s="57"/>
      <c r="D428" s="57"/>
      <c r="E428" s="57"/>
      <c r="F428" s="57"/>
      <c r="H428" s="57"/>
      <c r="I428" s="57"/>
    </row>
    <row r="429" spans="3:9" ht="15.75" customHeight="1">
      <c r="C429" s="57"/>
      <c r="D429" s="57"/>
      <c r="E429" s="57"/>
      <c r="F429" s="57"/>
      <c r="H429" s="57"/>
      <c r="I429" s="57"/>
    </row>
    <row r="430" spans="3:9" ht="15.75" customHeight="1">
      <c r="C430" s="57"/>
      <c r="D430" s="57"/>
      <c r="E430" s="57"/>
      <c r="F430" s="57"/>
      <c r="H430" s="57"/>
      <c r="I430" s="57"/>
    </row>
    <row r="431" spans="3:9" ht="15.75" customHeight="1">
      <c r="C431" s="57"/>
      <c r="D431" s="57"/>
      <c r="E431" s="57"/>
      <c r="F431" s="57"/>
      <c r="H431" s="57"/>
      <c r="I431" s="57"/>
    </row>
    <row r="432" spans="3:9" ht="15.75" customHeight="1">
      <c r="C432" s="57"/>
      <c r="D432" s="57"/>
      <c r="E432" s="57"/>
      <c r="F432" s="57"/>
      <c r="H432" s="57"/>
      <c r="I432" s="57"/>
    </row>
    <row r="433" spans="3:9" ht="15.75" customHeight="1">
      <c r="C433" s="57"/>
      <c r="D433" s="57"/>
      <c r="E433" s="57"/>
      <c r="F433" s="57"/>
      <c r="H433" s="57"/>
      <c r="I433" s="57"/>
    </row>
    <row r="434" spans="3:9" ht="15.75" customHeight="1">
      <c r="C434" s="57"/>
      <c r="D434" s="57"/>
      <c r="E434" s="57"/>
      <c r="F434" s="57"/>
      <c r="H434" s="57"/>
      <c r="I434" s="57"/>
    </row>
    <row r="435" spans="3:9" ht="15.75" customHeight="1">
      <c r="C435" s="57"/>
      <c r="D435" s="57"/>
      <c r="E435" s="57"/>
      <c r="F435" s="57"/>
      <c r="H435" s="57"/>
      <c r="I435" s="57"/>
    </row>
    <row r="436" spans="3:9" ht="15.75" customHeight="1">
      <c r="C436" s="57"/>
      <c r="D436" s="57"/>
      <c r="E436" s="57"/>
      <c r="F436" s="57"/>
      <c r="H436" s="57"/>
      <c r="I436" s="57"/>
    </row>
    <row r="437" spans="3:9" ht="15.75" customHeight="1">
      <c r="C437" s="57"/>
      <c r="D437" s="57"/>
      <c r="E437" s="57"/>
      <c r="F437" s="57"/>
      <c r="H437" s="57"/>
      <c r="I437" s="57"/>
    </row>
    <row r="438" spans="3:9" ht="15.75" customHeight="1">
      <c r="C438" s="57"/>
      <c r="D438" s="57"/>
      <c r="E438" s="57"/>
      <c r="F438" s="57"/>
      <c r="H438" s="57"/>
      <c r="I438" s="57"/>
    </row>
    <row r="439" spans="3:9" ht="15.75" customHeight="1">
      <c r="C439" s="57"/>
      <c r="D439" s="57"/>
      <c r="E439" s="57"/>
      <c r="F439" s="57"/>
      <c r="H439" s="57"/>
      <c r="I439" s="57"/>
    </row>
    <row r="440" spans="3:9" ht="15.75" customHeight="1">
      <c r="C440" s="57"/>
      <c r="D440" s="57"/>
      <c r="E440" s="57"/>
      <c r="F440" s="57"/>
      <c r="H440" s="57"/>
      <c r="I440" s="57"/>
    </row>
    <row r="441" spans="3:9" ht="15.75" customHeight="1">
      <c r="C441" s="57"/>
      <c r="D441" s="57"/>
      <c r="E441" s="57"/>
      <c r="F441" s="57"/>
      <c r="H441" s="57"/>
      <c r="I441" s="57"/>
    </row>
    <row r="442" spans="3:9" ht="15.75" customHeight="1">
      <c r="C442" s="57"/>
      <c r="D442" s="57"/>
      <c r="E442" s="57"/>
      <c r="F442" s="57"/>
      <c r="H442" s="57"/>
      <c r="I442" s="57"/>
    </row>
    <row r="443" spans="3:9" ht="15.75" customHeight="1">
      <c r="C443" s="57"/>
      <c r="D443" s="57"/>
      <c r="E443" s="57"/>
      <c r="F443" s="57"/>
      <c r="H443" s="57"/>
      <c r="I443" s="57"/>
    </row>
    <row r="444" spans="3:9" ht="15.75" customHeight="1">
      <c r="C444" s="57"/>
      <c r="D444" s="57"/>
      <c r="E444" s="57"/>
      <c r="F444" s="57"/>
      <c r="H444" s="57"/>
      <c r="I444" s="57"/>
    </row>
    <row r="445" spans="3:9" ht="15.75" customHeight="1">
      <c r="C445" s="57"/>
      <c r="D445" s="57"/>
      <c r="E445" s="57"/>
      <c r="F445" s="57"/>
      <c r="H445" s="57"/>
      <c r="I445" s="57"/>
    </row>
    <row r="446" spans="3:9" ht="15.75" customHeight="1">
      <c r="C446" s="57"/>
      <c r="D446" s="57"/>
      <c r="E446" s="57"/>
      <c r="F446" s="57"/>
      <c r="H446" s="57"/>
      <c r="I446" s="57"/>
    </row>
    <row r="447" spans="3:9" ht="15.75" customHeight="1">
      <c r="C447" s="57"/>
      <c r="D447" s="57"/>
      <c r="E447" s="57"/>
      <c r="F447" s="57"/>
      <c r="H447" s="57"/>
      <c r="I447" s="57"/>
    </row>
    <row r="448" spans="3:9" ht="15.75" customHeight="1">
      <c r="C448" s="57"/>
      <c r="D448" s="57"/>
      <c r="E448" s="57"/>
      <c r="F448" s="57"/>
      <c r="H448" s="57"/>
      <c r="I448" s="57"/>
    </row>
    <row r="449" spans="3:9" ht="15.75" customHeight="1">
      <c r="C449" s="57"/>
      <c r="D449" s="57"/>
      <c r="E449" s="57"/>
      <c r="F449" s="57"/>
      <c r="H449" s="57"/>
      <c r="I449" s="57"/>
    </row>
    <row r="450" spans="3:9" ht="15.75" customHeight="1">
      <c r="C450" s="57"/>
      <c r="D450" s="57"/>
      <c r="E450" s="57"/>
      <c r="F450" s="57"/>
      <c r="H450" s="57"/>
      <c r="I450" s="57"/>
    </row>
    <row r="451" spans="3:9" ht="15.75" customHeight="1">
      <c r="C451" s="57"/>
      <c r="D451" s="57"/>
      <c r="E451" s="57"/>
      <c r="F451" s="57"/>
      <c r="H451" s="57"/>
      <c r="I451" s="57"/>
    </row>
    <row r="452" spans="3:9" ht="15.75" customHeight="1">
      <c r="C452" s="57"/>
      <c r="D452" s="57"/>
      <c r="E452" s="57"/>
      <c r="F452" s="57"/>
      <c r="H452" s="57"/>
      <c r="I452" s="57"/>
    </row>
    <row r="453" spans="3:9" ht="15.75" customHeight="1">
      <c r="C453" s="57"/>
      <c r="D453" s="57"/>
      <c r="E453" s="57"/>
      <c r="F453" s="57"/>
      <c r="H453" s="57"/>
      <c r="I453" s="57"/>
    </row>
    <row r="454" spans="3:9" ht="15.75" customHeight="1">
      <c r="C454" s="57"/>
      <c r="D454" s="57"/>
      <c r="E454" s="57"/>
      <c r="F454" s="57"/>
      <c r="H454" s="57"/>
      <c r="I454" s="57"/>
    </row>
    <row r="455" spans="3:9" ht="15.75" customHeight="1">
      <c r="C455" s="57"/>
      <c r="D455" s="57"/>
      <c r="E455" s="57"/>
      <c r="F455" s="57"/>
      <c r="H455" s="57"/>
      <c r="I455" s="57"/>
    </row>
    <row r="456" spans="3:9" ht="15.75" customHeight="1">
      <c r="C456" s="57"/>
      <c r="D456" s="57"/>
      <c r="E456" s="57"/>
      <c r="F456" s="57"/>
      <c r="H456" s="57"/>
      <c r="I456" s="57"/>
    </row>
    <row r="457" spans="3:9" ht="15.75" customHeight="1">
      <c r="C457" s="57"/>
      <c r="D457" s="57"/>
      <c r="E457" s="57"/>
      <c r="F457" s="57"/>
      <c r="H457" s="57"/>
      <c r="I457" s="57"/>
    </row>
    <row r="458" spans="3:9" ht="15.75" customHeight="1">
      <c r="C458" s="57"/>
      <c r="D458" s="57"/>
      <c r="E458" s="57"/>
      <c r="F458" s="57"/>
      <c r="H458" s="57"/>
      <c r="I458" s="57"/>
    </row>
    <row r="459" spans="3:9" ht="15.75" customHeight="1">
      <c r="C459" s="57"/>
      <c r="D459" s="57"/>
      <c r="E459" s="57"/>
      <c r="F459" s="57"/>
      <c r="H459" s="57"/>
      <c r="I459" s="57"/>
    </row>
    <row r="460" spans="3:9" ht="15.75" customHeight="1">
      <c r="C460" s="57"/>
      <c r="D460" s="57"/>
      <c r="E460" s="57"/>
      <c r="F460" s="57"/>
      <c r="H460" s="57"/>
      <c r="I460" s="57"/>
    </row>
    <row r="461" spans="3:9" ht="15.75" customHeight="1">
      <c r="C461" s="57"/>
      <c r="D461" s="57"/>
      <c r="E461" s="57"/>
      <c r="F461" s="57"/>
      <c r="H461" s="57"/>
      <c r="I461" s="57"/>
    </row>
    <row r="462" spans="3:9" ht="15.75" customHeight="1">
      <c r="C462" s="57"/>
      <c r="D462" s="57"/>
      <c r="E462" s="57"/>
      <c r="F462" s="57"/>
      <c r="H462" s="57"/>
      <c r="I462" s="57"/>
    </row>
    <row r="463" spans="3:9" ht="15.75" customHeight="1">
      <c r="C463" s="57"/>
      <c r="D463" s="57"/>
      <c r="E463" s="57"/>
      <c r="F463" s="57"/>
      <c r="H463" s="57"/>
      <c r="I463" s="57"/>
    </row>
    <row r="464" spans="3:9" ht="15.75" customHeight="1">
      <c r="C464" s="57"/>
      <c r="D464" s="57"/>
      <c r="E464" s="57"/>
      <c r="F464" s="57"/>
      <c r="H464" s="57"/>
      <c r="I464" s="57"/>
    </row>
    <row r="465" spans="3:9" ht="15.75" customHeight="1">
      <c r="C465" s="57"/>
      <c r="D465" s="57"/>
      <c r="E465" s="57"/>
      <c r="F465" s="57"/>
      <c r="H465" s="57"/>
      <c r="I465" s="57"/>
    </row>
    <row r="466" spans="3:9" ht="15.75" customHeight="1">
      <c r="C466" s="57"/>
      <c r="D466" s="57"/>
      <c r="E466" s="57"/>
      <c r="F466" s="57"/>
      <c r="H466" s="57"/>
      <c r="I466" s="57"/>
    </row>
    <row r="467" spans="3:9" ht="15.75" customHeight="1">
      <c r="C467" s="57"/>
      <c r="D467" s="57"/>
      <c r="E467" s="57"/>
      <c r="F467" s="57"/>
      <c r="H467" s="57"/>
      <c r="I467" s="57"/>
    </row>
    <row r="468" spans="3:9" ht="15.75" customHeight="1">
      <c r="C468" s="57"/>
      <c r="D468" s="57"/>
      <c r="E468" s="57"/>
      <c r="F468" s="57"/>
      <c r="H468" s="57"/>
      <c r="I468" s="57"/>
    </row>
    <row r="469" spans="3:9" ht="15.75" customHeight="1">
      <c r="C469" s="57"/>
      <c r="D469" s="57"/>
      <c r="E469" s="57"/>
      <c r="F469" s="57"/>
      <c r="H469" s="57"/>
      <c r="I469" s="57"/>
    </row>
    <row r="470" spans="3:9" ht="15.75" customHeight="1">
      <c r="C470" s="57"/>
      <c r="D470" s="57"/>
      <c r="E470" s="57"/>
      <c r="F470" s="57"/>
      <c r="H470" s="57"/>
      <c r="I470" s="57"/>
    </row>
    <row r="471" spans="3:9" ht="15.75" customHeight="1">
      <c r="C471" s="57"/>
      <c r="D471" s="57"/>
      <c r="E471" s="57"/>
      <c r="F471" s="57"/>
      <c r="H471" s="57"/>
      <c r="I471" s="57"/>
    </row>
    <row r="472" spans="3:9" ht="15.75" customHeight="1">
      <c r="C472" s="57"/>
      <c r="D472" s="57"/>
      <c r="E472" s="57"/>
      <c r="F472" s="57"/>
      <c r="H472" s="57"/>
      <c r="I472" s="57"/>
    </row>
    <row r="473" spans="3:9" ht="15.75" customHeight="1">
      <c r="C473" s="57"/>
      <c r="D473" s="57"/>
      <c r="E473" s="57"/>
      <c r="F473" s="57"/>
      <c r="H473" s="57"/>
      <c r="I473" s="57"/>
    </row>
    <row r="474" spans="3:9" ht="15.75" customHeight="1">
      <c r="C474" s="57"/>
      <c r="D474" s="57"/>
      <c r="E474" s="57"/>
      <c r="F474" s="57"/>
      <c r="H474" s="57"/>
      <c r="I474" s="57"/>
    </row>
    <row r="475" spans="3:9" ht="15.75" customHeight="1">
      <c r="C475" s="57"/>
      <c r="D475" s="57"/>
      <c r="E475" s="57"/>
      <c r="F475" s="57"/>
      <c r="H475" s="57"/>
      <c r="I475" s="57"/>
    </row>
    <row r="476" spans="3:9" ht="15.75" customHeight="1">
      <c r="C476" s="57"/>
      <c r="D476" s="57"/>
      <c r="E476" s="57"/>
      <c r="F476" s="57"/>
      <c r="H476" s="57"/>
      <c r="I476" s="57"/>
    </row>
    <row r="477" spans="3:9" ht="15.75" customHeight="1">
      <c r="C477" s="57"/>
      <c r="D477" s="57"/>
      <c r="E477" s="57"/>
      <c r="F477" s="57"/>
      <c r="H477" s="57"/>
      <c r="I477" s="57"/>
    </row>
    <row r="478" spans="3:9" ht="15.75" customHeight="1">
      <c r="C478" s="57"/>
      <c r="D478" s="57"/>
      <c r="E478" s="57"/>
      <c r="F478" s="57"/>
      <c r="H478" s="57"/>
      <c r="I478" s="57"/>
    </row>
    <row r="479" spans="3:9" ht="15.75" customHeight="1">
      <c r="C479" s="57"/>
      <c r="D479" s="57"/>
      <c r="E479" s="57"/>
      <c r="F479" s="57"/>
      <c r="H479" s="57"/>
      <c r="I479" s="57"/>
    </row>
    <row r="480" spans="3:9" ht="15.75" customHeight="1">
      <c r="C480" s="57"/>
      <c r="D480" s="57"/>
      <c r="E480" s="57"/>
      <c r="F480" s="57"/>
      <c r="H480" s="57"/>
      <c r="I480" s="57"/>
    </row>
    <row r="481" spans="3:9" ht="15.75" customHeight="1">
      <c r="C481" s="57"/>
      <c r="D481" s="57"/>
      <c r="E481" s="57"/>
      <c r="F481" s="57"/>
      <c r="H481" s="57"/>
      <c r="I481" s="57"/>
    </row>
    <row r="482" spans="3:9" ht="15.75" customHeight="1">
      <c r="C482" s="57"/>
      <c r="D482" s="57"/>
      <c r="E482" s="57"/>
      <c r="F482" s="57"/>
      <c r="H482" s="57"/>
      <c r="I482" s="57"/>
    </row>
    <row r="483" spans="3:9" ht="15.75" customHeight="1">
      <c r="C483" s="57"/>
      <c r="D483" s="57"/>
      <c r="E483" s="57"/>
      <c r="F483" s="57"/>
      <c r="H483" s="57"/>
      <c r="I483" s="57"/>
    </row>
    <row r="484" spans="3:9" ht="15.75" customHeight="1">
      <c r="C484" s="57"/>
      <c r="D484" s="57"/>
      <c r="E484" s="57"/>
      <c r="F484" s="57"/>
      <c r="H484" s="57"/>
      <c r="I484" s="57"/>
    </row>
    <row r="485" spans="3:9" ht="15.75" customHeight="1">
      <c r="C485" s="57"/>
      <c r="D485" s="57"/>
      <c r="E485" s="57"/>
      <c r="F485" s="57"/>
      <c r="H485" s="57"/>
      <c r="I485" s="57"/>
    </row>
    <row r="486" spans="3:9" ht="15.75" customHeight="1">
      <c r="C486" s="57"/>
      <c r="D486" s="57"/>
      <c r="E486" s="57"/>
      <c r="F486" s="57"/>
      <c r="H486" s="57"/>
      <c r="I486" s="57"/>
    </row>
    <row r="487" spans="3:9" ht="15.75" customHeight="1">
      <c r="C487" s="57"/>
      <c r="D487" s="57"/>
      <c r="E487" s="57"/>
      <c r="F487" s="57"/>
      <c r="H487" s="57"/>
      <c r="I487" s="57"/>
    </row>
    <row r="488" spans="3:9" ht="15.75" customHeight="1">
      <c r="C488" s="57"/>
      <c r="D488" s="57"/>
      <c r="E488" s="57"/>
      <c r="F488" s="57"/>
      <c r="H488" s="57"/>
      <c r="I488" s="57"/>
    </row>
    <row r="489" spans="3:9" ht="15.75" customHeight="1">
      <c r="C489" s="57"/>
      <c r="D489" s="57"/>
      <c r="E489" s="57"/>
      <c r="F489" s="57"/>
      <c r="H489" s="57"/>
      <c r="I489" s="57"/>
    </row>
    <row r="490" spans="3:9" ht="15.75" customHeight="1">
      <c r="C490" s="57"/>
      <c r="D490" s="57"/>
      <c r="E490" s="57"/>
      <c r="F490" s="57"/>
      <c r="H490" s="57"/>
      <c r="I490" s="57"/>
    </row>
    <row r="491" spans="3:9" ht="15.75" customHeight="1">
      <c r="C491" s="57"/>
      <c r="D491" s="57"/>
      <c r="E491" s="57"/>
      <c r="F491" s="57"/>
      <c r="H491" s="57"/>
      <c r="I491" s="57"/>
    </row>
    <row r="492" spans="3:9" ht="15.75" customHeight="1">
      <c r="C492" s="57"/>
      <c r="D492" s="57"/>
      <c r="E492" s="57"/>
      <c r="F492" s="57"/>
      <c r="H492" s="57"/>
      <c r="I492" s="57"/>
    </row>
    <row r="493" spans="3:9" ht="15.75" customHeight="1">
      <c r="C493" s="57"/>
      <c r="D493" s="57"/>
      <c r="E493" s="57"/>
      <c r="F493" s="57"/>
      <c r="H493" s="57"/>
      <c r="I493" s="57"/>
    </row>
    <row r="494" spans="3:9" ht="15.75" customHeight="1">
      <c r="C494" s="57"/>
      <c r="D494" s="57"/>
      <c r="E494" s="57"/>
      <c r="F494" s="57"/>
      <c r="H494" s="57"/>
      <c r="I494" s="57"/>
    </row>
    <row r="495" spans="3:9" ht="15.75" customHeight="1">
      <c r="C495" s="57"/>
      <c r="D495" s="57"/>
      <c r="E495" s="57"/>
      <c r="F495" s="57"/>
      <c r="H495" s="57"/>
      <c r="I495" s="57"/>
    </row>
    <row r="496" spans="3:9" ht="15.75" customHeight="1">
      <c r="C496" s="57"/>
      <c r="D496" s="57"/>
      <c r="E496" s="57"/>
      <c r="F496" s="57"/>
      <c r="H496" s="57"/>
      <c r="I496" s="57"/>
    </row>
    <row r="497" spans="3:9" ht="15.75" customHeight="1">
      <c r="C497" s="57"/>
      <c r="D497" s="57"/>
      <c r="E497" s="57"/>
      <c r="F497" s="57"/>
      <c r="H497" s="57"/>
      <c r="I497" s="57"/>
    </row>
    <row r="498" spans="3:9" ht="15.75" customHeight="1">
      <c r="C498" s="57"/>
      <c r="D498" s="57"/>
      <c r="E498" s="57"/>
      <c r="F498" s="57"/>
      <c r="H498" s="57"/>
      <c r="I498" s="57"/>
    </row>
    <row r="499" spans="3:9" ht="15.75" customHeight="1">
      <c r="C499" s="57"/>
      <c r="D499" s="57"/>
      <c r="E499" s="57"/>
      <c r="F499" s="57"/>
      <c r="H499" s="57"/>
      <c r="I499" s="57"/>
    </row>
    <row r="500" spans="3:9" ht="15.75" customHeight="1">
      <c r="C500" s="57"/>
      <c r="D500" s="57"/>
      <c r="E500" s="57"/>
      <c r="F500" s="57"/>
      <c r="H500" s="57"/>
      <c r="I500" s="57"/>
    </row>
    <row r="501" spans="3:9" ht="15.75" customHeight="1">
      <c r="C501" s="57"/>
      <c r="D501" s="57"/>
      <c r="E501" s="57"/>
      <c r="F501" s="57"/>
      <c r="H501" s="57"/>
      <c r="I501" s="57"/>
    </row>
    <row r="502" spans="3:9" ht="15.75" customHeight="1">
      <c r="C502" s="57"/>
      <c r="D502" s="57"/>
      <c r="E502" s="57"/>
      <c r="F502" s="57"/>
      <c r="H502" s="57"/>
      <c r="I502" s="57"/>
    </row>
    <row r="503" spans="3:9" ht="15.75" customHeight="1">
      <c r="C503" s="57"/>
      <c r="D503" s="57"/>
      <c r="E503" s="57"/>
      <c r="F503" s="57"/>
      <c r="H503" s="57"/>
      <c r="I503" s="57"/>
    </row>
    <row r="504" spans="3:9" ht="15.75" customHeight="1">
      <c r="C504" s="57"/>
      <c r="D504" s="57"/>
      <c r="E504" s="57"/>
      <c r="F504" s="57"/>
      <c r="H504" s="57"/>
      <c r="I504" s="57"/>
    </row>
    <row r="505" spans="3:9" ht="15.75" customHeight="1">
      <c r="C505" s="57"/>
      <c r="D505" s="57"/>
      <c r="E505" s="57"/>
      <c r="F505" s="57"/>
      <c r="H505" s="57"/>
      <c r="I505" s="57"/>
    </row>
    <row r="506" spans="3:9" ht="15.75" customHeight="1">
      <c r="C506" s="57"/>
      <c r="D506" s="57"/>
      <c r="E506" s="57"/>
      <c r="F506" s="57"/>
      <c r="H506" s="57"/>
      <c r="I506" s="57"/>
    </row>
    <row r="507" spans="3:9" ht="15.75" customHeight="1">
      <c r="C507" s="57"/>
      <c r="D507" s="57"/>
      <c r="E507" s="57"/>
      <c r="F507" s="57"/>
      <c r="H507" s="57"/>
      <c r="I507" s="57"/>
    </row>
    <row r="508" spans="3:9" ht="15.75" customHeight="1">
      <c r="C508" s="57"/>
      <c r="D508" s="57"/>
      <c r="E508" s="57"/>
      <c r="F508" s="57"/>
      <c r="H508" s="57"/>
      <c r="I508" s="57"/>
    </row>
    <row r="509" spans="3:9" ht="15.75" customHeight="1">
      <c r="C509" s="57"/>
      <c r="D509" s="57"/>
      <c r="E509" s="57"/>
      <c r="F509" s="57"/>
      <c r="H509" s="57"/>
      <c r="I509" s="57"/>
    </row>
    <row r="510" spans="3:9" ht="15.75" customHeight="1">
      <c r="C510" s="57"/>
      <c r="D510" s="57"/>
      <c r="E510" s="57"/>
      <c r="F510" s="57"/>
      <c r="H510" s="57"/>
      <c r="I510" s="57"/>
    </row>
    <row r="511" spans="3:9" ht="15.75" customHeight="1">
      <c r="C511" s="57"/>
      <c r="D511" s="57"/>
      <c r="E511" s="57"/>
      <c r="F511" s="57"/>
      <c r="H511" s="57"/>
      <c r="I511" s="57"/>
    </row>
    <row r="512" spans="3:9" ht="15.75" customHeight="1">
      <c r="C512" s="57"/>
      <c r="D512" s="57"/>
      <c r="E512" s="57"/>
      <c r="F512" s="57"/>
      <c r="H512" s="57"/>
      <c r="I512" s="57"/>
    </row>
    <row r="513" spans="3:9" ht="15.75" customHeight="1">
      <c r="C513" s="57"/>
      <c r="D513" s="57"/>
      <c r="E513" s="57"/>
      <c r="F513" s="57"/>
      <c r="H513" s="57"/>
      <c r="I513" s="57"/>
    </row>
    <row r="514" spans="3:9" ht="15.75" customHeight="1">
      <c r="C514" s="57"/>
      <c r="D514" s="57"/>
      <c r="E514" s="57"/>
      <c r="F514" s="57"/>
      <c r="H514" s="57"/>
      <c r="I514" s="57"/>
    </row>
    <row r="515" spans="3:9" ht="15.75" customHeight="1">
      <c r="C515" s="57"/>
      <c r="D515" s="57"/>
      <c r="E515" s="57"/>
      <c r="F515" s="57"/>
      <c r="H515" s="57"/>
      <c r="I515" s="57"/>
    </row>
    <row r="516" spans="3:9" ht="15.75" customHeight="1">
      <c r="C516" s="57"/>
      <c r="D516" s="57"/>
      <c r="E516" s="57"/>
      <c r="F516" s="57"/>
      <c r="H516" s="57"/>
      <c r="I516" s="57"/>
    </row>
    <row r="517" spans="3:9" ht="15.75" customHeight="1">
      <c r="C517" s="57"/>
      <c r="D517" s="57"/>
      <c r="E517" s="57"/>
      <c r="F517" s="57"/>
      <c r="H517" s="57"/>
      <c r="I517" s="57"/>
    </row>
    <row r="518" spans="3:9" ht="15.75" customHeight="1">
      <c r="C518" s="57"/>
      <c r="D518" s="57"/>
      <c r="E518" s="57"/>
      <c r="F518" s="57"/>
      <c r="H518" s="57"/>
      <c r="I518" s="57"/>
    </row>
    <row r="519" spans="3:9" ht="15.75" customHeight="1">
      <c r="C519" s="57"/>
      <c r="D519" s="57"/>
      <c r="E519" s="57"/>
      <c r="F519" s="57"/>
      <c r="H519" s="57"/>
      <c r="I519" s="57"/>
    </row>
    <row r="520" spans="3:9" ht="15.75" customHeight="1">
      <c r="C520" s="57"/>
      <c r="D520" s="57"/>
      <c r="E520" s="57"/>
      <c r="F520" s="57"/>
      <c r="H520" s="57"/>
      <c r="I520" s="57"/>
    </row>
    <row r="521" spans="3:9" ht="15.75" customHeight="1">
      <c r="C521" s="57"/>
      <c r="D521" s="57"/>
      <c r="E521" s="57"/>
      <c r="F521" s="57"/>
      <c r="H521" s="57"/>
      <c r="I521" s="57"/>
    </row>
    <row r="522" spans="3:9" ht="15.75" customHeight="1">
      <c r="C522" s="57"/>
      <c r="D522" s="57"/>
      <c r="E522" s="57"/>
      <c r="F522" s="57"/>
      <c r="H522" s="57"/>
      <c r="I522" s="57"/>
    </row>
    <row r="523" spans="3:9" ht="15.75" customHeight="1">
      <c r="C523" s="57"/>
      <c r="D523" s="57"/>
      <c r="E523" s="57"/>
      <c r="F523" s="57"/>
      <c r="H523" s="57"/>
      <c r="I523" s="57"/>
    </row>
    <row r="524" spans="3:9" ht="15.75" customHeight="1">
      <c r="C524" s="57"/>
      <c r="D524" s="57"/>
      <c r="E524" s="57"/>
      <c r="F524" s="57"/>
      <c r="H524" s="57"/>
      <c r="I524" s="57"/>
    </row>
    <row r="525" spans="3:9" ht="15.75" customHeight="1">
      <c r="C525" s="57"/>
      <c r="D525" s="57"/>
      <c r="E525" s="57"/>
      <c r="F525" s="57"/>
      <c r="H525" s="57"/>
      <c r="I525" s="57"/>
    </row>
    <row r="526" spans="3:9" ht="15.75" customHeight="1">
      <c r="C526" s="57"/>
      <c r="D526" s="57"/>
      <c r="E526" s="57"/>
      <c r="F526" s="57"/>
      <c r="H526" s="57"/>
      <c r="I526" s="57"/>
    </row>
    <row r="527" spans="3:9" ht="15.75" customHeight="1">
      <c r="C527" s="57"/>
      <c r="D527" s="57"/>
      <c r="E527" s="57"/>
      <c r="F527" s="57"/>
      <c r="H527" s="57"/>
      <c r="I527" s="57"/>
    </row>
    <row r="528" spans="3:9" ht="15.75" customHeight="1">
      <c r="C528" s="57"/>
      <c r="D528" s="57"/>
      <c r="E528" s="57"/>
      <c r="F528" s="57"/>
      <c r="H528" s="57"/>
      <c r="I528" s="57"/>
    </row>
    <row r="529" spans="3:9" ht="15.75" customHeight="1">
      <c r="C529" s="57"/>
      <c r="D529" s="57"/>
      <c r="E529" s="57"/>
      <c r="F529" s="57"/>
      <c r="H529" s="57"/>
      <c r="I529" s="57"/>
    </row>
    <row r="530" spans="3:9" ht="15.75" customHeight="1">
      <c r="C530" s="57"/>
      <c r="D530" s="57"/>
      <c r="E530" s="57"/>
      <c r="F530" s="57"/>
      <c r="H530" s="57"/>
      <c r="I530" s="57"/>
    </row>
    <row r="531" spans="3:9" ht="15.75" customHeight="1">
      <c r="C531" s="57"/>
      <c r="D531" s="57"/>
      <c r="E531" s="57"/>
      <c r="F531" s="57"/>
      <c r="H531" s="57"/>
      <c r="I531" s="57"/>
    </row>
    <row r="532" spans="3:9" ht="15.75" customHeight="1">
      <c r="C532" s="57"/>
      <c r="D532" s="57"/>
      <c r="E532" s="57"/>
      <c r="F532" s="57"/>
      <c r="H532" s="57"/>
      <c r="I532" s="57"/>
    </row>
    <row r="533" spans="3:9" ht="15.75" customHeight="1">
      <c r="C533" s="57"/>
      <c r="D533" s="57"/>
      <c r="E533" s="57"/>
      <c r="F533" s="57"/>
      <c r="H533" s="57"/>
      <c r="I533" s="57"/>
    </row>
    <row r="534" spans="3:9" ht="15.75" customHeight="1">
      <c r="C534" s="57"/>
      <c r="D534" s="57"/>
      <c r="E534" s="57"/>
      <c r="F534" s="57"/>
      <c r="H534" s="57"/>
      <c r="I534" s="57"/>
    </row>
    <row r="535" spans="3:9" ht="15.75" customHeight="1">
      <c r="C535" s="57"/>
      <c r="D535" s="57"/>
      <c r="E535" s="57"/>
      <c r="F535" s="57"/>
      <c r="H535" s="57"/>
      <c r="I535" s="57"/>
    </row>
    <row r="536" spans="3:9" ht="15.75" customHeight="1">
      <c r="C536" s="57"/>
      <c r="D536" s="57"/>
      <c r="E536" s="57"/>
      <c r="F536" s="57"/>
      <c r="H536" s="57"/>
      <c r="I536" s="57"/>
    </row>
    <row r="537" spans="3:9" ht="15.75" customHeight="1">
      <c r="C537" s="57"/>
      <c r="D537" s="57"/>
      <c r="E537" s="57"/>
      <c r="F537" s="57"/>
      <c r="H537" s="57"/>
      <c r="I537" s="57"/>
    </row>
    <row r="538" spans="3:9" ht="15.75" customHeight="1">
      <c r="C538" s="57"/>
      <c r="D538" s="57"/>
      <c r="E538" s="57"/>
      <c r="F538" s="57"/>
      <c r="H538" s="57"/>
      <c r="I538" s="57"/>
    </row>
    <row r="539" spans="3:9" ht="15.75" customHeight="1">
      <c r="C539" s="57"/>
      <c r="D539" s="57"/>
      <c r="E539" s="57"/>
      <c r="F539" s="57"/>
      <c r="H539" s="57"/>
      <c r="I539" s="57"/>
    </row>
    <row r="540" spans="3:9" ht="15.75" customHeight="1">
      <c r="C540" s="57"/>
      <c r="D540" s="57"/>
      <c r="E540" s="57"/>
      <c r="F540" s="57"/>
      <c r="H540" s="57"/>
      <c r="I540" s="57"/>
    </row>
    <row r="541" spans="3:9" ht="15.75" customHeight="1">
      <c r="C541" s="57"/>
      <c r="D541" s="57"/>
      <c r="E541" s="57"/>
      <c r="F541" s="57"/>
      <c r="H541" s="57"/>
      <c r="I541" s="57"/>
    </row>
    <row r="542" spans="3:9" ht="15.75" customHeight="1">
      <c r="C542" s="57"/>
      <c r="D542" s="57"/>
      <c r="E542" s="57"/>
      <c r="F542" s="57"/>
      <c r="H542" s="57"/>
      <c r="I542" s="57"/>
    </row>
    <row r="543" spans="3:9" ht="15.75" customHeight="1">
      <c r="C543" s="57"/>
      <c r="D543" s="57"/>
      <c r="E543" s="57"/>
      <c r="F543" s="57"/>
      <c r="H543" s="57"/>
      <c r="I543" s="57"/>
    </row>
    <row r="544" spans="3:9" ht="15.75" customHeight="1">
      <c r="C544" s="57"/>
      <c r="D544" s="57"/>
      <c r="E544" s="57"/>
      <c r="F544" s="57"/>
      <c r="H544" s="57"/>
      <c r="I544" s="57"/>
    </row>
    <row r="545" spans="3:9" ht="15.75" customHeight="1">
      <c r="C545" s="57"/>
      <c r="D545" s="57"/>
      <c r="E545" s="57"/>
      <c r="F545" s="57"/>
      <c r="H545" s="57"/>
      <c r="I545" s="57"/>
    </row>
    <row r="546" spans="3:9" ht="15.75" customHeight="1">
      <c r="C546" s="57"/>
      <c r="D546" s="57"/>
      <c r="E546" s="57"/>
      <c r="F546" s="57"/>
      <c r="H546" s="57"/>
      <c r="I546" s="57"/>
    </row>
    <row r="547" spans="3:9" ht="15.75" customHeight="1">
      <c r="C547" s="57"/>
      <c r="D547" s="57"/>
      <c r="E547" s="57"/>
      <c r="F547" s="57"/>
      <c r="H547" s="57"/>
      <c r="I547" s="57"/>
    </row>
    <row r="548" spans="3:9" ht="15.75" customHeight="1">
      <c r="C548" s="57"/>
      <c r="D548" s="57"/>
      <c r="E548" s="57"/>
      <c r="F548" s="57"/>
      <c r="H548" s="57"/>
      <c r="I548" s="57"/>
    </row>
    <row r="549" spans="3:9" ht="15.75" customHeight="1">
      <c r="C549" s="57"/>
      <c r="D549" s="57"/>
      <c r="E549" s="57"/>
      <c r="F549" s="57"/>
      <c r="H549" s="57"/>
      <c r="I549" s="57"/>
    </row>
    <row r="550" spans="3:9" ht="15.75" customHeight="1">
      <c r="C550" s="57"/>
      <c r="D550" s="57"/>
      <c r="E550" s="57"/>
      <c r="F550" s="57"/>
      <c r="H550" s="57"/>
      <c r="I550" s="57"/>
    </row>
    <row r="551" spans="3:9" ht="15.75" customHeight="1">
      <c r="C551" s="57"/>
      <c r="D551" s="57"/>
      <c r="E551" s="57"/>
      <c r="F551" s="57"/>
      <c r="H551" s="57"/>
      <c r="I551" s="57"/>
    </row>
    <row r="552" spans="3:9" ht="15.75" customHeight="1">
      <c r="C552" s="57"/>
      <c r="D552" s="57"/>
      <c r="E552" s="57"/>
      <c r="F552" s="57"/>
      <c r="H552" s="57"/>
      <c r="I552" s="57"/>
    </row>
    <row r="553" spans="3:9" ht="15.75" customHeight="1">
      <c r="C553" s="57"/>
      <c r="D553" s="57"/>
      <c r="E553" s="57"/>
      <c r="F553" s="57"/>
      <c r="H553" s="57"/>
      <c r="I553" s="57"/>
    </row>
    <row r="554" spans="3:9" ht="15.75" customHeight="1">
      <c r="C554" s="57"/>
      <c r="D554" s="57"/>
      <c r="E554" s="57"/>
      <c r="F554" s="57"/>
      <c r="H554" s="57"/>
      <c r="I554" s="57"/>
    </row>
    <row r="555" spans="3:9" ht="15.75" customHeight="1">
      <c r="C555" s="57"/>
      <c r="D555" s="57"/>
      <c r="E555" s="57"/>
      <c r="F555" s="57"/>
      <c r="H555" s="57"/>
      <c r="I555" s="57"/>
    </row>
    <row r="556" spans="3:9" ht="15.75" customHeight="1">
      <c r="C556" s="57"/>
      <c r="D556" s="57"/>
      <c r="E556" s="57"/>
      <c r="F556" s="57"/>
      <c r="H556" s="57"/>
      <c r="I556" s="57"/>
    </row>
    <row r="557" spans="3:9" ht="15.75" customHeight="1">
      <c r="C557" s="57"/>
      <c r="D557" s="57"/>
      <c r="E557" s="57"/>
      <c r="F557" s="57"/>
      <c r="H557" s="57"/>
      <c r="I557" s="57"/>
    </row>
    <row r="558" spans="3:9" ht="15.75" customHeight="1">
      <c r="C558" s="57"/>
      <c r="D558" s="57"/>
      <c r="E558" s="57"/>
      <c r="F558" s="57"/>
      <c r="H558" s="57"/>
      <c r="I558" s="57"/>
    </row>
    <row r="559" spans="3:9" ht="15.75" customHeight="1">
      <c r="C559" s="57"/>
      <c r="D559" s="57"/>
      <c r="E559" s="57"/>
      <c r="F559" s="57"/>
      <c r="H559" s="57"/>
      <c r="I559" s="57"/>
    </row>
    <row r="560" spans="3:9" ht="15.75" customHeight="1">
      <c r="C560" s="57"/>
      <c r="D560" s="57"/>
      <c r="E560" s="57"/>
      <c r="F560" s="57"/>
      <c r="H560" s="57"/>
      <c r="I560" s="57"/>
    </row>
    <row r="561" spans="3:9" ht="15.75" customHeight="1">
      <c r="C561" s="57"/>
      <c r="D561" s="57"/>
      <c r="E561" s="57"/>
      <c r="F561" s="57"/>
      <c r="H561" s="57"/>
      <c r="I561" s="57"/>
    </row>
    <row r="562" spans="3:9" ht="15.75" customHeight="1">
      <c r="C562" s="57"/>
      <c r="D562" s="57"/>
      <c r="E562" s="57"/>
      <c r="F562" s="57"/>
      <c r="H562" s="57"/>
      <c r="I562" s="57"/>
    </row>
    <row r="563" spans="3:9" ht="15.75" customHeight="1">
      <c r="C563" s="57"/>
      <c r="D563" s="57"/>
      <c r="E563" s="57"/>
      <c r="F563" s="57"/>
      <c r="H563" s="57"/>
      <c r="I563" s="57"/>
    </row>
    <row r="564" spans="3:9" ht="15.75" customHeight="1">
      <c r="C564" s="57"/>
      <c r="D564" s="57"/>
      <c r="E564" s="57"/>
      <c r="F564" s="57"/>
      <c r="H564" s="57"/>
      <c r="I564" s="57"/>
    </row>
    <row r="565" spans="3:9" ht="15.75" customHeight="1">
      <c r="C565" s="57"/>
      <c r="D565" s="57"/>
      <c r="E565" s="57"/>
      <c r="F565" s="57"/>
      <c r="H565" s="57"/>
      <c r="I565" s="57"/>
    </row>
    <row r="566" spans="3:9" ht="15.75" customHeight="1">
      <c r="C566" s="57"/>
      <c r="D566" s="57"/>
      <c r="E566" s="57"/>
      <c r="F566" s="57"/>
      <c r="H566" s="57"/>
      <c r="I566" s="57"/>
    </row>
    <row r="567" spans="3:9" ht="15.75" customHeight="1">
      <c r="C567" s="57"/>
      <c r="D567" s="57"/>
      <c r="E567" s="57"/>
      <c r="F567" s="57"/>
      <c r="H567" s="57"/>
      <c r="I567" s="57"/>
    </row>
    <row r="568" spans="3:9" ht="15.75" customHeight="1">
      <c r="C568" s="57"/>
      <c r="D568" s="57"/>
      <c r="E568" s="57"/>
      <c r="F568" s="57"/>
      <c r="H568" s="57"/>
      <c r="I568" s="57"/>
    </row>
    <row r="569" spans="3:9" ht="15.75" customHeight="1">
      <c r="C569" s="57"/>
      <c r="D569" s="57"/>
      <c r="E569" s="57"/>
      <c r="F569" s="57"/>
      <c r="H569" s="57"/>
      <c r="I569" s="57"/>
    </row>
    <row r="570" spans="3:9" ht="15.75" customHeight="1">
      <c r="C570" s="57"/>
      <c r="D570" s="57"/>
      <c r="E570" s="57"/>
      <c r="F570" s="57"/>
      <c r="H570" s="57"/>
      <c r="I570" s="57"/>
    </row>
    <row r="571" spans="3:9" ht="15.75" customHeight="1">
      <c r="C571" s="57"/>
      <c r="D571" s="57"/>
      <c r="E571" s="57"/>
      <c r="F571" s="57"/>
      <c r="H571" s="57"/>
      <c r="I571" s="57"/>
    </row>
    <row r="572" spans="3:9" ht="15.75" customHeight="1">
      <c r="C572" s="57"/>
      <c r="D572" s="57"/>
      <c r="E572" s="57"/>
      <c r="F572" s="57"/>
      <c r="H572" s="57"/>
      <c r="I572" s="57"/>
    </row>
    <row r="573" spans="3:9" ht="15.75" customHeight="1">
      <c r="C573" s="57"/>
      <c r="D573" s="57"/>
      <c r="E573" s="57"/>
      <c r="F573" s="57"/>
      <c r="H573" s="57"/>
      <c r="I573" s="57"/>
    </row>
    <row r="574" spans="3:9" ht="15.75" customHeight="1">
      <c r="C574" s="57"/>
      <c r="D574" s="57"/>
      <c r="E574" s="57"/>
      <c r="F574" s="57"/>
      <c r="H574" s="57"/>
      <c r="I574" s="57"/>
    </row>
    <row r="575" spans="3:9" ht="15.75" customHeight="1">
      <c r="C575" s="57"/>
      <c r="D575" s="57"/>
      <c r="E575" s="57"/>
      <c r="F575" s="57"/>
      <c r="H575" s="57"/>
      <c r="I575" s="57"/>
    </row>
    <row r="576" spans="3:9" ht="15.75" customHeight="1">
      <c r="C576" s="57"/>
      <c r="D576" s="57"/>
      <c r="E576" s="57"/>
      <c r="F576" s="57"/>
      <c r="H576" s="57"/>
      <c r="I576" s="57"/>
    </row>
    <row r="577" spans="3:9" ht="15.75" customHeight="1">
      <c r="C577" s="57"/>
      <c r="D577" s="57"/>
      <c r="E577" s="57"/>
      <c r="F577" s="57"/>
      <c r="H577" s="57"/>
      <c r="I577" s="57"/>
    </row>
    <row r="578" spans="3:9" ht="15.75" customHeight="1">
      <c r="C578" s="57"/>
      <c r="D578" s="57"/>
      <c r="E578" s="57"/>
      <c r="F578" s="57"/>
      <c r="H578" s="57"/>
      <c r="I578" s="57"/>
    </row>
    <row r="579" spans="3:9" ht="15.75" customHeight="1">
      <c r="C579" s="57"/>
      <c r="D579" s="57"/>
      <c r="E579" s="57"/>
      <c r="F579" s="57"/>
      <c r="H579" s="57"/>
      <c r="I579" s="57"/>
    </row>
    <row r="580" spans="3:9" ht="15.75" customHeight="1">
      <c r="C580" s="57"/>
      <c r="D580" s="57"/>
      <c r="E580" s="57"/>
      <c r="F580" s="57"/>
      <c r="H580" s="57"/>
      <c r="I580" s="57"/>
    </row>
    <row r="581" spans="3:9" ht="15.75" customHeight="1">
      <c r="C581" s="57"/>
      <c r="D581" s="57"/>
      <c r="E581" s="57"/>
      <c r="F581" s="57"/>
      <c r="H581" s="57"/>
      <c r="I581" s="57"/>
    </row>
    <row r="582" spans="3:9" ht="15.75" customHeight="1">
      <c r="C582" s="57"/>
      <c r="D582" s="57"/>
      <c r="E582" s="57"/>
      <c r="F582" s="57"/>
      <c r="H582" s="57"/>
      <c r="I582" s="57"/>
    </row>
    <row r="583" spans="3:9" ht="15.75" customHeight="1">
      <c r="C583" s="57"/>
      <c r="D583" s="57"/>
      <c r="E583" s="57"/>
      <c r="F583" s="57"/>
      <c r="H583" s="57"/>
      <c r="I583" s="57"/>
    </row>
    <row r="584" spans="3:9" ht="15.75" customHeight="1">
      <c r="C584" s="57"/>
      <c r="D584" s="57"/>
      <c r="E584" s="57"/>
      <c r="F584" s="57"/>
      <c r="H584" s="57"/>
      <c r="I584" s="57"/>
    </row>
    <row r="585" spans="3:9" ht="15.75" customHeight="1">
      <c r="C585" s="57"/>
      <c r="D585" s="57"/>
      <c r="E585" s="57"/>
      <c r="F585" s="57"/>
      <c r="H585" s="57"/>
      <c r="I585" s="57"/>
    </row>
    <row r="586" spans="3:9" ht="15.75" customHeight="1">
      <c r="C586" s="57"/>
      <c r="D586" s="57"/>
      <c r="E586" s="57"/>
      <c r="F586" s="57"/>
      <c r="H586" s="57"/>
      <c r="I586" s="57"/>
    </row>
    <row r="587" spans="3:9" ht="15.75" customHeight="1">
      <c r="C587" s="57"/>
      <c r="D587" s="57"/>
      <c r="E587" s="57"/>
      <c r="F587" s="57"/>
      <c r="H587" s="57"/>
      <c r="I587" s="57"/>
    </row>
    <row r="588" spans="3:9" ht="15.75" customHeight="1">
      <c r="C588" s="57"/>
      <c r="D588" s="57"/>
      <c r="E588" s="57"/>
      <c r="F588" s="57"/>
      <c r="H588" s="57"/>
      <c r="I588" s="57"/>
    </row>
    <row r="589" spans="3:9" ht="15.75" customHeight="1">
      <c r="C589" s="57"/>
      <c r="D589" s="57"/>
      <c r="E589" s="57"/>
      <c r="F589" s="57"/>
      <c r="H589" s="57"/>
      <c r="I589" s="57"/>
    </row>
    <row r="590" spans="3:9" ht="15.75" customHeight="1">
      <c r="C590" s="57"/>
      <c r="D590" s="57"/>
      <c r="E590" s="57"/>
      <c r="F590" s="57"/>
      <c r="H590" s="57"/>
      <c r="I590" s="57"/>
    </row>
    <row r="591" spans="3:9" ht="15.75" customHeight="1">
      <c r="C591" s="57"/>
      <c r="D591" s="57"/>
      <c r="E591" s="57"/>
      <c r="F591" s="57"/>
      <c r="H591" s="57"/>
      <c r="I591" s="57"/>
    </row>
    <row r="592" spans="3:9" ht="15.75" customHeight="1">
      <c r="C592" s="57"/>
      <c r="D592" s="57"/>
      <c r="E592" s="57"/>
      <c r="F592" s="57"/>
      <c r="H592" s="57"/>
      <c r="I592" s="57"/>
    </row>
    <row r="593" spans="3:9" ht="15.75" customHeight="1">
      <c r="C593" s="57"/>
      <c r="D593" s="57"/>
      <c r="E593" s="57"/>
      <c r="F593" s="57"/>
      <c r="H593" s="57"/>
      <c r="I593" s="57"/>
    </row>
    <row r="594" spans="3:9" ht="15.75" customHeight="1">
      <c r="C594" s="57"/>
      <c r="D594" s="57"/>
      <c r="E594" s="57"/>
      <c r="F594" s="57"/>
      <c r="H594" s="57"/>
      <c r="I594" s="57"/>
    </row>
    <row r="595" spans="3:9" ht="15.75" customHeight="1">
      <c r="C595" s="57"/>
      <c r="D595" s="57"/>
      <c r="E595" s="57"/>
      <c r="F595" s="57"/>
      <c r="H595" s="57"/>
      <c r="I595" s="57"/>
    </row>
    <row r="596" spans="3:9" ht="15.75" customHeight="1">
      <c r="C596" s="57"/>
      <c r="D596" s="57"/>
      <c r="E596" s="57"/>
      <c r="F596" s="57"/>
      <c r="H596" s="57"/>
      <c r="I596" s="57"/>
    </row>
    <row r="597" spans="3:9" ht="15.75" customHeight="1">
      <c r="C597" s="57"/>
      <c r="D597" s="57"/>
      <c r="E597" s="57"/>
      <c r="F597" s="57"/>
      <c r="H597" s="57"/>
      <c r="I597" s="57"/>
    </row>
    <row r="598" spans="3:9" ht="15.75" customHeight="1">
      <c r="C598" s="57"/>
      <c r="D598" s="57"/>
      <c r="E598" s="57"/>
      <c r="F598" s="57"/>
      <c r="H598" s="57"/>
      <c r="I598" s="57"/>
    </row>
    <row r="599" spans="3:9" ht="15.75" customHeight="1">
      <c r="C599" s="57"/>
      <c r="D599" s="57"/>
      <c r="E599" s="57"/>
      <c r="F599" s="57"/>
      <c r="H599" s="57"/>
      <c r="I599" s="57"/>
    </row>
    <row r="600" spans="3:9" ht="15.75" customHeight="1">
      <c r="C600" s="57"/>
      <c r="D600" s="57"/>
      <c r="E600" s="57"/>
      <c r="F600" s="57"/>
      <c r="H600" s="57"/>
      <c r="I600" s="57"/>
    </row>
    <row r="601" spans="3:9" ht="15.75" customHeight="1">
      <c r="C601" s="57"/>
      <c r="D601" s="57"/>
      <c r="E601" s="57"/>
      <c r="F601" s="57"/>
      <c r="H601" s="57"/>
      <c r="I601" s="57"/>
    </row>
    <row r="602" spans="3:9" ht="15.75" customHeight="1">
      <c r="C602" s="57"/>
      <c r="D602" s="57"/>
      <c r="E602" s="57"/>
      <c r="F602" s="57"/>
      <c r="H602" s="57"/>
      <c r="I602" s="57"/>
    </row>
    <row r="603" spans="3:9" ht="15.75" customHeight="1">
      <c r="C603" s="57"/>
      <c r="D603" s="57"/>
      <c r="E603" s="57"/>
      <c r="F603" s="57"/>
      <c r="H603" s="57"/>
      <c r="I603" s="57"/>
    </row>
    <row r="604" spans="3:9" ht="15.75" customHeight="1">
      <c r="C604" s="57"/>
      <c r="D604" s="57"/>
      <c r="E604" s="57"/>
      <c r="F604" s="57"/>
      <c r="H604" s="57"/>
      <c r="I604" s="57"/>
    </row>
    <row r="605" spans="3:9" ht="15.75" customHeight="1">
      <c r="C605" s="57"/>
      <c r="D605" s="57"/>
      <c r="E605" s="57"/>
      <c r="F605" s="57"/>
      <c r="H605" s="57"/>
      <c r="I605" s="57"/>
    </row>
    <row r="606" spans="3:9" ht="15.75" customHeight="1">
      <c r="C606" s="57"/>
      <c r="D606" s="57"/>
      <c r="E606" s="57"/>
      <c r="F606" s="57"/>
      <c r="H606" s="57"/>
      <c r="I606" s="57"/>
    </row>
    <row r="607" spans="3:9" ht="15.75" customHeight="1">
      <c r="C607" s="57"/>
      <c r="D607" s="57"/>
      <c r="E607" s="57"/>
      <c r="F607" s="57"/>
      <c r="H607" s="57"/>
      <c r="I607" s="57"/>
    </row>
    <row r="608" spans="3:9" ht="15.75" customHeight="1">
      <c r="C608" s="57"/>
      <c r="D608" s="57"/>
      <c r="E608" s="57"/>
      <c r="F608" s="57"/>
      <c r="H608" s="57"/>
      <c r="I608" s="57"/>
    </row>
    <row r="609" spans="3:9" ht="15.75" customHeight="1">
      <c r="C609" s="57"/>
      <c r="D609" s="57"/>
      <c r="E609" s="57"/>
      <c r="F609" s="57"/>
      <c r="H609" s="57"/>
      <c r="I609" s="57"/>
    </row>
    <row r="610" spans="3:9" ht="15.75" customHeight="1">
      <c r="C610" s="57"/>
      <c r="D610" s="57"/>
      <c r="E610" s="57"/>
      <c r="F610" s="57"/>
      <c r="H610" s="57"/>
      <c r="I610" s="57"/>
    </row>
    <row r="611" spans="3:9" ht="15.75" customHeight="1">
      <c r="C611" s="57"/>
      <c r="D611" s="57"/>
      <c r="E611" s="57"/>
      <c r="F611" s="57"/>
      <c r="H611" s="57"/>
      <c r="I611" s="57"/>
    </row>
    <row r="612" spans="3:9" ht="15.75" customHeight="1">
      <c r="C612" s="57"/>
      <c r="D612" s="57"/>
      <c r="E612" s="57"/>
      <c r="F612" s="57"/>
      <c r="H612" s="57"/>
      <c r="I612" s="57"/>
    </row>
    <row r="613" spans="3:9" ht="15.75" customHeight="1">
      <c r="C613" s="57"/>
      <c r="D613" s="57"/>
      <c r="E613" s="57"/>
      <c r="F613" s="57"/>
      <c r="H613" s="57"/>
      <c r="I613" s="57"/>
    </row>
    <row r="614" spans="3:9" ht="15.75" customHeight="1">
      <c r="C614" s="57"/>
      <c r="D614" s="57"/>
      <c r="E614" s="57"/>
      <c r="F614" s="57"/>
      <c r="H614" s="57"/>
      <c r="I614" s="57"/>
    </row>
    <row r="615" spans="3:9" ht="15.75" customHeight="1">
      <c r="C615" s="57"/>
      <c r="D615" s="57"/>
      <c r="E615" s="57"/>
      <c r="F615" s="57"/>
      <c r="H615" s="57"/>
      <c r="I615" s="57"/>
    </row>
    <row r="616" spans="3:9" ht="15.75" customHeight="1">
      <c r="C616" s="57"/>
      <c r="D616" s="57"/>
      <c r="E616" s="57"/>
      <c r="F616" s="57"/>
      <c r="H616" s="57"/>
      <c r="I616" s="57"/>
    </row>
    <row r="617" spans="3:9" ht="15.75" customHeight="1">
      <c r="C617" s="57"/>
      <c r="D617" s="57"/>
      <c r="E617" s="57"/>
      <c r="F617" s="57"/>
      <c r="H617" s="57"/>
      <c r="I617" s="57"/>
    </row>
    <row r="618" spans="3:9" ht="15.75" customHeight="1">
      <c r="C618" s="57"/>
      <c r="D618" s="57"/>
      <c r="E618" s="57"/>
      <c r="F618" s="57"/>
      <c r="H618" s="57"/>
      <c r="I618" s="57"/>
    </row>
    <row r="619" spans="3:9" ht="15.75" customHeight="1">
      <c r="C619" s="57"/>
      <c r="D619" s="57"/>
      <c r="E619" s="57"/>
      <c r="F619" s="57"/>
      <c r="H619" s="57"/>
      <c r="I619" s="57"/>
    </row>
    <row r="620" spans="3:9" ht="15.75" customHeight="1">
      <c r="C620" s="57"/>
      <c r="D620" s="57"/>
      <c r="E620" s="57"/>
      <c r="F620" s="57"/>
      <c r="H620" s="57"/>
      <c r="I620" s="57"/>
    </row>
    <row r="621" spans="3:9" ht="15.75" customHeight="1">
      <c r="C621" s="57"/>
      <c r="D621" s="57"/>
      <c r="E621" s="57"/>
      <c r="F621" s="57"/>
      <c r="H621" s="57"/>
      <c r="I621" s="57"/>
    </row>
    <row r="622" spans="3:9" ht="15.75" customHeight="1">
      <c r="C622" s="57"/>
      <c r="D622" s="57"/>
      <c r="E622" s="57"/>
      <c r="F622" s="57"/>
      <c r="H622" s="57"/>
      <c r="I622" s="57"/>
    </row>
    <row r="623" spans="3:9" ht="15.75" customHeight="1">
      <c r="C623" s="57"/>
      <c r="D623" s="57"/>
      <c r="E623" s="57"/>
      <c r="F623" s="57"/>
      <c r="H623" s="57"/>
      <c r="I623" s="57"/>
    </row>
    <row r="624" spans="3:9" ht="15.75" customHeight="1">
      <c r="C624" s="57"/>
      <c r="D624" s="57"/>
      <c r="E624" s="57"/>
      <c r="F624" s="57"/>
      <c r="H624" s="57"/>
      <c r="I624" s="57"/>
    </row>
    <row r="625" spans="3:9" ht="15.75" customHeight="1">
      <c r="C625" s="57"/>
      <c r="D625" s="57"/>
      <c r="E625" s="57"/>
      <c r="F625" s="57"/>
      <c r="H625" s="57"/>
      <c r="I625" s="57"/>
    </row>
    <row r="626" spans="3:9" ht="15.75" customHeight="1">
      <c r="C626" s="57"/>
      <c r="D626" s="57"/>
      <c r="E626" s="57"/>
      <c r="F626" s="57"/>
      <c r="H626" s="57"/>
      <c r="I626" s="57"/>
    </row>
    <row r="627" spans="3:9" ht="15.75" customHeight="1">
      <c r="C627" s="57"/>
      <c r="D627" s="57"/>
      <c r="E627" s="57"/>
      <c r="F627" s="57"/>
      <c r="H627" s="57"/>
      <c r="I627" s="57"/>
    </row>
    <row r="628" spans="3:9" ht="15.75" customHeight="1">
      <c r="C628" s="57"/>
      <c r="D628" s="57"/>
      <c r="E628" s="57"/>
      <c r="F628" s="57"/>
      <c r="H628" s="57"/>
      <c r="I628" s="57"/>
    </row>
    <row r="629" spans="3:9" ht="15.75" customHeight="1">
      <c r="C629" s="57"/>
      <c r="D629" s="57"/>
      <c r="E629" s="57"/>
      <c r="F629" s="57"/>
      <c r="H629" s="57"/>
      <c r="I629" s="57"/>
    </row>
    <row r="630" spans="3:9" ht="15.75" customHeight="1">
      <c r="C630" s="57"/>
      <c r="D630" s="57"/>
      <c r="E630" s="57"/>
      <c r="F630" s="57"/>
      <c r="H630" s="57"/>
      <c r="I630" s="57"/>
    </row>
    <row r="631" spans="3:9" ht="15.75" customHeight="1">
      <c r="C631" s="57"/>
      <c r="D631" s="57"/>
      <c r="E631" s="57"/>
      <c r="F631" s="57"/>
      <c r="H631" s="57"/>
      <c r="I631" s="57"/>
    </row>
    <row r="632" spans="3:9" ht="15.75" customHeight="1">
      <c r="C632" s="57"/>
      <c r="D632" s="57"/>
      <c r="E632" s="57"/>
      <c r="F632" s="57"/>
      <c r="H632" s="57"/>
      <c r="I632" s="57"/>
    </row>
    <row r="633" spans="3:9" ht="15.75" customHeight="1">
      <c r="C633" s="57"/>
      <c r="D633" s="57"/>
      <c r="E633" s="57"/>
      <c r="F633" s="57"/>
      <c r="H633" s="57"/>
      <c r="I633" s="57"/>
    </row>
    <row r="634" spans="3:9" ht="15.75" customHeight="1">
      <c r="C634" s="57"/>
      <c r="D634" s="57"/>
      <c r="E634" s="57"/>
      <c r="F634" s="57"/>
      <c r="H634" s="57"/>
      <c r="I634" s="57"/>
    </row>
    <row r="635" spans="3:9" ht="15.75" customHeight="1">
      <c r="C635" s="57"/>
      <c r="D635" s="57"/>
      <c r="E635" s="57"/>
      <c r="F635" s="57"/>
      <c r="H635" s="57"/>
      <c r="I635" s="57"/>
    </row>
    <row r="636" spans="3:9" ht="15.75" customHeight="1">
      <c r="C636" s="57"/>
      <c r="D636" s="57"/>
      <c r="E636" s="57"/>
      <c r="F636" s="57"/>
      <c r="H636" s="57"/>
      <c r="I636" s="57"/>
    </row>
    <row r="637" spans="3:9" ht="15.75" customHeight="1">
      <c r="C637" s="57"/>
      <c r="D637" s="57"/>
      <c r="E637" s="57"/>
      <c r="F637" s="57"/>
      <c r="H637" s="57"/>
      <c r="I637" s="57"/>
    </row>
    <row r="638" spans="3:9" ht="15.75" customHeight="1">
      <c r="C638" s="57"/>
      <c r="D638" s="57"/>
      <c r="E638" s="57"/>
      <c r="F638" s="57"/>
      <c r="H638" s="57"/>
      <c r="I638" s="57"/>
    </row>
    <row r="639" spans="3:9" ht="15.75" customHeight="1">
      <c r="C639" s="57"/>
      <c r="D639" s="57"/>
      <c r="E639" s="57"/>
      <c r="F639" s="57"/>
      <c r="H639" s="57"/>
      <c r="I639" s="57"/>
    </row>
    <row r="640" spans="3:9" ht="15.75" customHeight="1">
      <c r="C640" s="57"/>
      <c r="D640" s="57"/>
      <c r="E640" s="57"/>
      <c r="F640" s="57"/>
      <c r="H640" s="57"/>
      <c r="I640" s="57"/>
    </row>
    <row r="641" spans="3:9" ht="15.75" customHeight="1">
      <c r="C641" s="57"/>
      <c r="D641" s="57"/>
      <c r="E641" s="57"/>
      <c r="F641" s="57"/>
      <c r="H641" s="57"/>
      <c r="I641" s="57"/>
    </row>
    <row r="642" spans="3:9" ht="15.75" customHeight="1">
      <c r="C642" s="57"/>
      <c r="D642" s="57"/>
      <c r="E642" s="57"/>
      <c r="F642" s="57"/>
      <c r="H642" s="57"/>
      <c r="I642" s="57"/>
    </row>
    <row r="643" spans="3:9" ht="15.75" customHeight="1">
      <c r="C643" s="57"/>
      <c r="D643" s="57"/>
      <c r="E643" s="57"/>
      <c r="F643" s="57"/>
      <c r="H643" s="57"/>
      <c r="I643" s="57"/>
    </row>
    <row r="644" spans="3:9" ht="15.75" customHeight="1">
      <c r="C644" s="57"/>
      <c r="D644" s="57"/>
      <c r="E644" s="57"/>
      <c r="F644" s="57"/>
      <c r="H644" s="57"/>
      <c r="I644" s="57"/>
    </row>
    <row r="645" spans="3:9" ht="15.75" customHeight="1">
      <c r="C645" s="57"/>
      <c r="D645" s="57"/>
      <c r="E645" s="57"/>
      <c r="F645" s="57"/>
      <c r="H645" s="57"/>
      <c r="I645" s="57"/>
    </row>
    <row r="646" spans="3:9" ht="15.75" customHeight="1">
      <c r="C646" s="57"/>
      <c r="D646" s="57"/>
      <c r="E646" s="57"/>
      <c r="F646" s="57"/>
      <c r="H646" s="57"/>
      <c r="I646" s="57"/>
    </row>
    <row r="647" spans="3:9" ht="15.75" customHeight="1">
      <c r="C647" s="57"/>
      <c r="D647" s="57"/>
      <c r="E647" s="57"/>
      <c r="F647" s="57"/>
      <c r="H647" s="57"/>
      <c r="I647" s="57"/>
    </row>
    <row r="648" spans="3:9" ht="15.75" customHeight="1">
      <c r="C648" s="57"/>
      <c r="D648" s="57"/>
      <c r="E648" s="57"/>
      <c r="F648" s="57"/>
      <c r="H648" s="57"/>
      <c r="I648" s="57"/>
    </row>
    <row r="649" spans="3:9" ht="15.75" customHeight="1">
      <c r="C649" s="57"/>
      <c r="D649" s="57"/>
      <c r="E649" s="57"/>
      <c r="F649" s="57"/>
      <c r="H649" s="57"/>
      <c r="I649" s="57"/>
    </row>
    <row r="650" spans="3:9" ht="15.75" customHeight="1">
      <c r="C650" s="57"/>
      <c r="D650" s="57"/>
      <c r="E650" s="57"/>
      <c r="F650" s="57"/>
      <c r="H650" s="57"/>
      <c r="I650" s="57"/>
    </row>
    <row r="651" spans="3:9" ht="15.75" customHeight="1">
      <c r="C651" s="57"/>
      <c r="D651" s="57"/>
      <c r="E651" s="57"/>
      <c r="F651" s="57"/>
      <c r="H651" s="57"/>
      <c r="I651" s="57"/>
    </row>
    <row r="652" spans="3:9" ht="15.75" customHeight="1">
      <c r="C652" s="57"/>
      <c r="D652" s="57"/>
      <c r="E652" s="57"/>
      <c r="F652" s="57"/>
      <c r="H652" s="57"/>
      <c r="I652" s="57"/>
    </row>
    <row r="653" spans="3:9" ht="15.75" customHeight="1">
      <c r="C653" s="57"/>
      <c r="D653" s="57"/>
      <c r="E653" s="57"/>
      <c r="F653" s="57"/>
      <c r="H653" s="57"/>
      <c r="I653" s="57"/>
    </row>
    <row r="654" spans="3:9" ht="15.75" customHeight="1">
      <c r="C654" s="57"/>
      <c r="D654" s="57"/>
      <c r="E654" s="57"/>
      <c r="F654" s="57"/>
      <c r="H654" s="57"/>
      <c r="I654" s="57"/>
    </row>
    <row r="655" spans="3:9" ht="15.75" customHeight="1">
      <c r="C655" s="57"/>
      <c r="D655" s="57"/>
      <c r="E655" s="57"/>
      <c r="F655" s="57"/>
      <c r="H655" s="57"/>
      <c r="I655" s="57"/>
    </row>
    <row r="656" spans="3:9" ht="15.75" customHeight="1">
      <c r="C656" s="57"/>
      <c r="D656" s="57"/>
      <c r="E656" s="57"/>
      <c r="F656" s="57"/>
      <c r="H656" s="57"/>
      <c r="I656" s="57"/>
    </row>
    <row r="657" spans="3:9" ht="15.75" customHeight="1">
      <c r="C657" s="57"/>
      <c r="D657" s="57"/>
      <c r="E657" s="57"/>
      <c r="F657" s="57"/>
      <c r="H657" s="57"/>
      <c r="I657" s="57"/>
    </row>
    <row r="658" spans="3:9" ht="15.75" customHeight="1">
      <c r="C658" s="57"/>
      <c r="D658" s="57"/>
      <c r="E658" s="57"/>
      <c r="F658" s="57"/>
      <c r="H658" s="57"/>
      <c r="I658" s="57"/>
    </row>
    <row r="659" spans="3:9" ht="15.75" customHeight="1">
      <c r="C659" s="57"/>
      <c r="D659" s="57"/>
      <c r="E659" s="57"/>
      <c r="F659" s="57"/>
      <c r="H659" s="57"/>
      <c r="I659" s="57"/>
    </row>
    <row r="660" spans="3:9" ht="15.75" customHeight="1">
      <c r="C660" s="57"/>
      <c r="D660" s="57"/>
      <c r="E660" s="57"/>
      <c r="F660" s="57"/>
      <c r="H660" s="57"/>
      <c r="I660" s="57"/>
    </row>
    <row r="661" spans="3:9" ht="15.75" customHeight="1">
      <c r="C661" s="57"/>
      <c r="D661" s="57"/>
      <c r="E661" s="57"/>
      <c r="F661" s="57"/>
      <c r="H661" s="57"/>
      <c r="I661" s="57"/>
    </row>
    <row r="662" spans="3:9" ht="15.75" customHeight="1">
      <c r="C662" s="57"/>
      <c r="D662" s="57"/>
      <c r="E662" s="57"/>
      <c r="F662" s="57"/>
      <c r="H662" s="57"/>
      <c r="I662" s="57"/>
    </row>
    <row r="663" spans="3:9" ht="15.75" customHeight="1">
      <c r="C663" s="57"/>
      <c r="D663" s="57"/>
      <c r="E663" s="57"/>
      <c r="F663" s="57"/>
      <c r="H663" s="57"/>
      <c r="I663" s="57"/>
    </row>
    <row r="664" spans="3:9" ht="15.75" customHeight="1">
      <c r="C664" s="57"/>
      <c r="D664" s="57"/>
      <c r="E664" s="57"/>
      <c r="F664" s="57"/>
      <c r="H664" s="57"/>
      <c r="I664" s="57"/>
    </row>
    <row r="665" spans="3:9" ht="15.75" customHeight="1">
      <c r="C665" s="57"/>
      <c r="D665" s="57"/>
      <c r="E665" s="57"/>
      <c r="F665" s="57"/>
      <c r="H665" s="57"/>
      <c r="I665" s="57"/>
    </row>
    <row r="666" spans="3:9" ht="15.75" customHeight="1">
      <c r="C666" s="57"/>
      <c r="D666" s="57"/>
      <c r="E666" s="57"/>
      <c r="F666" s="57"/>
      <c r="H666" s="57"/>
      <c r="I666" s="57"/>
    </row>
    <row r="667" spans="3:9" ht="15.75" customHeight="1">
      <c r="C667" s="57"/>
      <c r="D667" s="57"/>
      <c r="E667" s="57"/>
      <c r="F667" s="57"/>
      <c r="H667" s="57"/>
      <c r="I667" s="57"/>
    </row>
    <row r="668" spans="3:9" ht="15.75" customHeight="1">
      <c r="C668" s="57"/>
      <c r="D668" s="57"/>
      <c r="E668" s="57"/>
      <c r="F668" s="57"/>
      <c r="H668" s="57"/>
      <c r="I668" s="57"/>
    </row>
    <row r="669" spans="3:9" ht="15.75" customHeight="1">
      <c r="C669" s="57"/>
      <c r="D669" s="57"/>
      <c r="E669" s="57"/>
      <c r="F669" s="57"/>
      <c r="H669" s="57"/>
      <c r="I669" s="57"/>
    </row>
    <row r="670" spans="3:9" ht="15.75" customHeight="1">
      <c r="C670" s="57"/>
      <c r="D670" s="57"/>
      <c r="E670" s="57"/>
      <c r="F670" s="57"/>
      <c r="H670" s="57"/>
      <c r="I670" s="57"/>
    </row>
    <row r="671" spans="3:9" ht="15.75" customHeight="1">
      <c r="C671" s="57"/>
      <c r="D671" s="57"/>
      <c r="E671" s="57"/>
      <c r="F671" s="57"/>
      <c r="H671" s="57"/>
      <c r="I671" s="57"/>
    </row>
    <row r="672" spans="3:9" ht="15.75" customHeight="1">
      <c r="C672" s="57"/>
      <c r="D672" s="57"/>
      <c r="E672" s="57"/>
      <c r="F672" s="57"/>
      <c r="H672" s="57"/>
      <c r="I672" s="57"/>
    </row>
    <row r="673" spans="3:9" ht="15.75" customHeight="1">
      <c r="C673" s="57"/>
      <c r="D673" s="57"/>
      <c r="E673" s="57"/>
      <c r="F673" s="57"/>
      <c r="H673" s="57"/>
      <c r="I673" s="57"/>
    </row>
    <row r="674" spans="3:9" ht="15.75" customHeight="1">
      <c r="C674" s="57"/>
      <c r="D674" s="57"/>
      <c r="E674" s="57"/>
      <c r="F674" s="57"/>
      <c r="H674" s="57"/>
      <c r="I674" s="57"/>
    </row>
    <row r="675" spans="3:9" ht="15.75" customHeight="1">
      <c r="C675" s="57"/>
      <c r="D675" s="57"/>
      <c r="E675" s="57"/>
      <c r="F675" s="57"/>
      <c r="H675" s="57"/>
      <c r="I675" s="57"/>
    </row>
    <row r="676" spans="3:9" ht="15.75" customHeight="1">
      <c r="C676" s="57"/>
      <c r="D676" s="57"/>
      <c r="E676" s="57"/>
      <c r="F676" s="57"/>
      <c r="H676" s="57"/>
      <c r="I676" s="57"/>
    </row>
    <row r="677" spans="3:9" ht="15.75" customHeight="1">
      <c r="C677" s="57"/>
      <c r="D677" s="57"/>
      <c r="E677" s="57"/>
      <c r="F677" s="57"/>
      <c r="H677" s="57"/>
      <c r="I677" s="57"/>
    </row>
    <row r="678" spans="3:9" ht="15.75" customHeight="1">
      <c r="C678" s="57"/>
      <c r="D678" s="57"/>
      <c r="E678" s="57"/>
      <c r="F678" s="57"/>
      <c r="H678" s="57"/>
      <c r="I678" s="57"/>
    </row>
    <row r="679" spans="3:9" ht="15.75" customHeight="1">
      <c r="C679" s="57"/>
      <c r="D679" s="57"/>
      <c r="E679" s="57"/>
      <c r="F679" s="57"/>
      <c r="H679" s="57"/>
      <c r="I679" s="57"/>
    </row>
    <row r="680" spans="3:9" ht="15.75" customHeight="1">
      <c r="C680" s="57"/>
      <c r="D680" s="57"/>
      <c r="E680" s="57"/>
      <c r="F680" s="57"/>
      <c r="H680" s="57"/>
      <c r="I680" s="57"/>
    </row>
    <row r="681" spans="3:9" ht="15.75" customHeight="1">
      <c r="C681" s="57"/>
      <c r="D681" s="57"/>
      <c r="E681" s="57"/>
      <c r="F681" s="57"/>
      <c r="H681" s="57"/>
      <c r="I681" s="57"/>
    </row>
    <row r="682" spans="3:9" ht="15.75" customHeight="1">
      <c r="C682" s="57"/>
      <c r="D682" s="57"/>
      <c r="E682" s="57"/>
      <c r="F682" s="57"/>
      <c r="H682" s="57"/>
      <c r="I682" s="57"/>
    </row>
    <row r="683" spans="3:9" ht="15.75" customHeight="1">
      <c r="C683" s="57"/>
      <c r="D683" s="57"/>
      <c r="E683" s="57"/>
      <c r="F683" s="57"/>
      <c r="H683" s="57"/>
      <c r="I683" s="57"/>
    </row>
    <row r="684" spans="3:9" ht="15.75" customHeight="1">
      <c r="C684" s="57"/>
      <c r="D684" s="57"/>
      <c r="E684" s="57"/>
      <c r="F684" s="57"/>
      <c r="H684" s="57"/>
      <c r="I684" s="57"/>
    </row>
    <row r="685" spans="3:9" ht="15.75" customHeight="1">
      <c r="C685" s="57"/>
      <c r="D685" s="57"/>
      <c r="E685" s="57"/>
      <c r="F685" s="57"/>
      <c r="H685" s="57"/>
      <c r="I685" s="57"/>
    </row>
    <row r="686" spans="3:9" ht="15.75" customHeight="1">
      <c r="C686" s="57"/>
      <c r="D686" s="57"/>
      <c r="E686" s="57"/>
      <c r="F686" s="57"/>
      <c r="H686" s="57"/>
      <c r="I686" s="57"/>
    </row>
    <row r="687" spans="3:9" ht="15.75" customHeight="1">
      <c r="C687" s="57"/>
      <c r="D687" s="57"/>
      <c r="E687" s="57"/>
      <c r="F687" s="57"/>
      <c r="H687" s="57"/>
      <c r="I687" s="57"/>
    </row>
    <row r="688" spans="3:9" ht="15.75" customHeight="1">
      <c r="C688" s="57"/>
      <c r="D688" s="57"/>
      <c r="E688" s="57"/>
      <c r="F688" s="57"/>
      <c r="H688" s="57"/>
      <c r="I688" s="57"/>
    </row>
    <row r="689" spans="3:9" ht="15.75" customHeight="1">
      <c r="C689" s="57"/>
      <c r="D689" s="57"/>
      <c r="E689" s="57"/>
      <c r="F689" s="57"/>
      <c r="H689" s="57"/>
      <c r="I689" s="57"/>
    </row>
    <row r="690" spans="3:9" ht="15.75" customHeight="1">
      <c r="C690" s="57"/>
      <c r="D690" s="57"/>
      <c r="E690" s="57"/>
      <c r="F690" s="57"/>
      <c r="H690" s="57"/>
      <c r="I690" s="57"/>
    </row>
    <row r="691" spans="3:9" ht="15.75" customHeight="1">
      <c r="C691" s="57"/>
      <c r="D691" s="57"/>
      <c r="E691" s="57"/>
      <c r="F691" s="57"/>
      <c r="H691" s="57"/>
      <c r="I691" s="57"/>
    </row>
    <row r="692" spans="3:9" ht="15.75" customHeight="1">
      <c r="C692" s="57"/>
      <c r="D692" s="57"/>
      <c r="E692" s="57"/>
      <c r="F692" s="57"/>
      <c r="H692" s="57"/>
      <c r="I692" s="57"/>
    </row>
    <row r="693" spans="3:9" ht="15.75" customHeight="1">
      <c r="C693" s="57"/>
      <c r="D693" s="57"/>
      <c r="E693" s="57"/>
      <c r="F693" s="57"/>
      <c r="H693" s="57"/>
      <c r="I693" s="57"/>
    </row>
    <row r="694" spans="3:9" ht="15.75" customHeight="1">
      <c r="C694" s="57"/>
      <c r="D694" s="57"/>
      <c r="E694" s="57"/>
      <c r="F694" s="57"/>
      <c r="H694" s="57"/>
      <c r="I694" s="57"/>
    </row>
    <row r="695" spans="3:9" ht="15.75" customHeight="1">
      <c r="C695" s="57"/>
      <c r="D695" s="57"/>
      <c r="E695" s="57"/>
      <c r="F695" s="57"/>
      <c r="H695" s="57"/>
      <c r="I695" s="57"/>
    </row>
    <row r="696" spans="3:9" ht="15.75" customHeight="1">
      <c r="C696" s="57"/>
      <c r="D696" s="57"/>
      <c r="E696" s="57"/>
      <c r="F696" s="57"/>
      <c r="H696" s="57"/>
      <c r="I696" s="57"/>
    </row>
    <row r="697" spans="3:9" ht="15.75" customHeight="1">
      <c r="C697" s="57"/>
      <c r="D697" s="57"/>
      <c r="E697" s="57"/>
      <c r="F697" s="57"/>
      <c r="H697" s="57"/>
      <c r="I697" s="57"/>
    </row>
    <row r="698" spans="3:9" ht="15.75" customHeight="1">
      <c r="C698" s="57"/>
      <c r="D698" s="57"/>
      <c r="E698" s="57"/>
      <c r="F698" s="57"/>
      <c r="H698" s="57"/>
      <c r="I698" s="57"/>
    </row>
    <row r="699" spans="3:9" ht="15.75" customHeight="1">
      <c r="C699" s="57"/>
      <c r="D699" s="57"/>
      <c r="E699" s="57"/>
      <c r="F699" s="57"/>
      <c r="H699" s="57"/>
      <c r="I699" s="57"/>
    </row>
    <row r="700" spans="3:9" ht="15.75" customHeight="1">
      <c r="C700" s="57"/>
      <c r="D700" s="57"/>
      <c r="E700" s="57"/>
      <c r="F700" s="57"/>
      <c r="H700" s="57"/>
      <c r="I700" s="57"/>
    </row>
    <row r="701" spans="3:9" ht="15.75" customHeight="1">
      <c r="C701" s="57"/>
      <c r="D701" s="57"/>
      <c r="E701" s="57"/>
      <c r="F701" s="57"/>
      <c r="H701" s="57"/>
      <c r="I701" s="57"/>
    </row>
    <row r="702" spans="3:9" ht="15.75" customHeight="1">
      <c r="C702" s="57"/>
      <c r="D702" s="57"/>
      <c r="E702" s="57"/>
      <c r="F702" s="57"/>
      <c r="H702" s="57"/>
      <c r="I702" s="57"/>
    </row>
    <row r="703" spans="3:9" ht="15.75" customHeight="1">
      <c r="C703" s="57"/>
      <c r="D703" s="57"/>
      <c r="E703" s="57"/>
      <c r="F703" s="57"/>
      <c r="H703" s="57"/>
      <c r="I703" s="57"/>
    </row>
    <row r="704" spans="3:9" ht="15.75" customHeight="1">
      <c r="C704" s="57"/>
      <c r="D704" s="57"/>
      <c r="E704" s="57"/>
      <c r="F704" s="57"/>
      <c r="H704" s="57"/>
      <c r="I704" s="57"/>
    </row>
    <row r="705" spans="3:9" ht="15.75" customHeight="1">
      <c r="C705" s="57"/>
      <c r="D705" s="57"/>
      <c r="E705" s="57"/>
      <c r="F705" s="57"/>
      <c r="H705" s="57"/>
      <c r="I705" s="57"/>
    </row>
    <row r="706" spans="3:9" ht="15.75" customHeight="1">
      <c r="C706" s="57"/>
      <c r="D706" s="57"/>
      <c r="E706" s="57"/>
      <c r="F706" s="57"/>
      <c r="H706" s="57"/>
      <c r="I706" s="57"/>
    </row>
    <row r="707" spans="3:9" ht="15.75" customHeight="1">
      <c r="C707" s="57"/>
      <c r="D707" s="57"/>
      <c r="E707" s="57"/>
      <c r="F707" s="57"/>
      <c r="H707" s="57"/>
      <c r="I707" s="57"/>
    </row>
    <row r="708" spans="3:9" ht="15.75" customHeight="1">
      <c r="C708" s="57"/>
      <c r="D708" s="57"/>
      <c r="E708" s="57"/>
      <c r="F708" s="57"/>
      <c r="H708" s="57"/>
      <c r="I708" s="57"/>
    </row>
    <row r="709" spans="3:9" ht="15.75" customHeight="1">
      <c r="C709" s="57"/>
      <c r="D709" s="57"/>
      <c r="E709" s="57"/>
      <c r="F709" s="57"/>
      <c r="H709" s="57"/>
      <c r="I709" s="57"/>
    </row>
    <row r="710" spans="3:9" ht="15.75" customHeight="1">
      <c r="C710" s="57"/>
      <c r="D710" s="57"/>
      <c r="E710" s="57"/>
      <c r="F710" s="57"/>
      <c r="H710" s="57"/>
      <c r="I710" s="57"/>
    </row>
    <row r="711" spans="3:9" ht="15.75" customHeight="1">
      <c r="C711" s="57"/>
      <c r="D711" s="57"/>
      <c r="E711" s="57"/>
      <c r="F711" s="57"/>
      <c r="H711" s="57"/>
      <c r="I711" s="57"/>
    </row>
    <row r="712" spans="3:9" ht="15.75" customHeight="1">
      <c r="C712" s="57"/>
      <c r="D712" s="57"/>
      <c r="E712" s="57"/>
      <c r="F712" s="57"/>
      <c r="H712" s="57"/>
      <c r="I712" s="57"/>
    </row>
    <row r="713" spans="3:9" ht="15.75" customHeight="1">
      <c r="C713" s="57"/>
      <c r="D713" s="57"/>
      <c r="E713" s="57"/>
      <c r="F713" s="57"/>
      <c r="H713" s="57"/>
      <c r="I713" s="57"/>
    </row>
    <row r="714" spans="3:9" ht="15.75" customHeight="1">
      <c r="C714" s="57"/>
      <c r="D714" s="57"/>
      <c r="E714" s="57"/>
      <c r="F714" s="57"/>
      <c r="H714" s="57"/>
      <c r="I714" s="57"/>
    </row>
    <row r="715" spans="3:9" ht="15.75" customHeight="1">
      <c r="C715" s="57"/>
      <c r="D715" s="57"/>
      <c r="E715" s="57"/>
      <c r="F715" s="57"/>
      <c r="H715" s="57"/>
      <c r="I715" s="57"/>
    </row>
    <row r="716" spans="3:9" ht="15.75" customHeight="1">
      <c r="C716" s="57"/>
      <c r="D716" s="57"/>
      <c r="E716" s="57"/>
      <c r="F716" s="57"/>
      <c r="H716" s="57"/>
      <c r="I716" s="57"/>
    </row>
    <row r="717" spans="3:9" ht="15.75" customHeight="1">
      <c r="C717" s="57"/>
      <c r="D717" s="57"/>
      <c r="E717" s="57"/>
      <c r="F717" s="57"/>
      <c r="H717" s="57"/>
      <c r="I717" s="57"/>
    </row>
    <row r="718" spans="3:9" ht="15.75" customHeight="1">
      <c r="C718" s="57"/>
      <c r="D718" s="57"/>
      <c r="E718" s="57"/>
      <c r="F718" s="57"/>
      <c r="H718" s="57"/>
      <c r="I718" s="57"/>
    </row>
    <row r="719" spans="3:9" ht="15.75" customHeight="1">
      <c r="C719" s="57"/>
      <c r="D719" s="57"/>
      <c r="E719" s="57"/>
      <c r="F719" s="57"/>
      <c r="H719" s="57"/>
      <c r="I719" s="57"/>
    </row>
    <row r="720" spans="3:9" ht="15.75" customHeight="1">
      <c r="C720" s="57"/>
      <c r="D720" s="57"/>
      <c r="E720" s="57"/>
      <c r="F720" s="57"/>
      <c r="H720" s="57"/>
      <c r="I720" s="57"/>
    </row>
    <row r="721" spans="3:9" ht="15.75" customHeight="1">
      <c r="C721" s="57"/>
      <c r="D721" s="57"/>
      <c r="E721" s="57"/>
      <c r="F721" s="57"/>
      <c r="H721" s="57"/>
      <c r="I721" s="57"/>
    </row>
    <row r="722" spans="3:9" ht="15.75" customHeight="1">
      <c r="C722" s="57"/>
      <c r="D722" s="57"/>
      <c r="E722" s="57"/>
      <c r="F722" s="57"/>
      <c r="H722" s="57"/>
      <c r="I722" s="57"/>
    </row>
    <row r="723" spans="3:9" ht="15.75" customHeight="1">
      <c r="C723" s="57"/>
      <c r="D723" s="57"/>
      <c r="E723" s="57"/>
      <c r="F723" s="57"/>
      <c r="H723" s="57"/>
      <c r="I723" s="57"/>
    </row>
    <row r="724" spans="3:9" ht="15.75" customHeight="1">
      <c r="C724" s="57"/>
      <c r="D724" s="57"/>
      <c r="E724" s="57"/>
      <c r="F724" s="57"/>
      <c r="H724" s="57"/>
      <c r="I724" s="57"/>
    </row>
    <row r="725" spans="3:9" ht="15.75" customHeight="1">
      <c r="C725" s="57"/>
      <c r="D725" s="57"/>
      <c r="E725" s="57"/>
      <c r="F725" s="57"/>
      <c r="H725" s="57"/>
      <c r="I725" s="57"/>
    </row>
    <row r="726" spans="3:9" ht="15.75" customHeight="1">
      <c r="C726" s="57"/>
      <c r="D726" s="57"/>
      <c r="E726" s="57"/>
      <c r="F726" s="57"/>
      <c r="H726" s="57"/>
      <c r="I726" s="57"/>
    </row>
    <row r="727" spans="3:9" ht="15.75" customHeight="1">
      <c r="C727" s="57"/>
      <c r="D727" s="57"/>
      <c r="E727" s="57"/>
      <c r="F727" s="57"/>
      <c r="H727" s="57"/>
      <c r="I727" s="57"/>
    </row>
    <row r="728" spans="3:9" ht="15.75" customHeight="1">
      <c r="C728" s="57"/>
      <c r="D728" s="57"/>
      <c r="E728" s="57"/>
      <c r="F728" s="57"/>
      <c r="H728" s="57"/>
      <c r="I728" s="57"/>
    </row>
    <row r="729" spans="3:9" ht="15.75" customHeight="1">
      <c r="C729" s="57"/>
      <c r="D729" s="57"/>
      <c r="E729" s="57"/>
      <c r="F729" s="57"/>
      <c r="H729" s="57"/>
      <c r="I729" s="57"/>
    </row>
    <row r="730" spans="3:9" ht="15.75" customHeight="1">
      <c r="C730" s="57"/>
      <c r="D730" s="57"/>
      <c r="E730" s="57"/>
      <c r="F730" s="57"/>
      <c r="H730" s="57"/>
      <c r="I730" s="57"/>
    </row>
    <row r="731" spans="3:9" ht="15.75" customHeight="1">
      <c r="C731" s="57"/>
      <c r="D731" s="57"/>
      <c r="E731" s="57"/>
      <c r="F731" s="57"/>
      <c r="H731" s="57"/>
      <c r="I731" s="57"/>
    </row>
    <row r="732" spans="3:9" ht="15.75" customHeight="1">
      <c r="C732" s="57"/>
      <c r="D732" s="57"/>
      <c r="E732" s="57"/>
      <c r="F732" s="57"/>
      <c r="H732" s="57"/>
      <c r="I732" s="57"/>
    </row>
    <row r="733" spans="3:9" ht="15.75" customHeight="1">
      <c r="C733" s="57"/>
      <c r="D733" s="57"/>
      <c r="E733" s="57"/>
      <c r="F733" s="57"/>
      <c r="H733" s="57"/>
      <c r="I733" s="57"/>
    </row>
    <row r="734" spans="3:9" ht="15.75" customHeight="1">
      <c r="C734" s="57"/>
      <c r="D734" s="57"/>
      <c r="E734" s="57"/>
      <c r="F734" s="57"/>
      <c r="H734" s="57"/>
      <c r="I734" s="57"/>
    </row>
    <row r="735" spans="3:9" ht="15.75" customHeight="1">
      <c r="C735" s="57"/>
      <c r="D735" s="57"/>
      <c r="E735" s="57"/>
      <c r="F735" s="57"/>
      <c r="H735" s="57"/>
      <c r="I735" s="57"/>
    </row>
    <row r="736" spans="3:9" ht="15.75" customHeight="1">
      <c r="C736" s="57"/>
      <c r="D736" s="57"/>
      <c r="E736" s="57"/>
      <c r="F736" s="57"/>
      <c r="H736" s="57"/>
      <c r="I736" s="57"/>
    </row>
    <row r="737" spans="3:9" ht="15.75" customHeight="1">
      <c r="C737" s="57"/>
      <c r="D737" s="57"/>
      <c r="E737" s="57"/>
      <c r="F737" s="57"/>
      <c r="H737" s="57"/>
      <c r="I737" s="57"/>
    </row>
    <row r="738" spans="3:9" ht="15.75" customHeight="1">
      <c r="C738" s="57"/>
      <c r="D738" s="57"/>
      <c r="E738" s="57"/>
      <c r="F738" s="57"/>
      <c r="H738" s="57"/>
      <c r="I738" s="57"/>
    </row>
    <row r="739" spans="3:9" ht="15.75" customHeight="1">
      <c r="C739" s="57"/>
      <c r="D739" s="57"/>
      <c r="E739" s="57"/>
      <c r="F739" s="57"/>
      <c r="H739" s="57"/>
      <c r="I739" s="57"/>
    </row>
    <row r="740" spans="3:9" ht="15.75" customHeight="1">
      <c r="C740" s="57"/>
      <c r="D740" s="57"/>
      <c r="E740" s="57"/>
      <c r="F740" s="57"/>
      <c r="H740" s="57"/>
      <c r="I740" s="57"/>
    </row>
    <row r="741" spans="3:9" ht="15.75" customHeight="1">
      <c r="C741" s="57"/>
      <c r="D741" s="57"/>
      <c r="E741" s="57"/>
      <c r="F741" s="57"/>
      <c r="H741" s="57"/>
      <c r="I741" s="57"/>
    </row>
    <row r="742" spans="3:9" ht="15.75" customHeight="1">
      <c r="C742" s="57"/>
      <c r="D742" s="57"/>
      <c r="E742" s="57"/>
      <c r="F742" s="57"/>
      <c r="H742" s="57"/>
      <c r="I742" s="57"/>
    </row>
    <row r="743" spans="3:9" ht="15.75" customHeight="1">
      <c r="C743" s="57"/>
      <c r="D743" s="57"/>
      <c r="E743" s="57"/>
      <c r="F743" s="57"/>
      <c r="H743" s="57"/>
      <c r="I743" s="57"/>
    </row>
    <row r="744" spans="3:9" ht="15.75" customHeight="1">
      <c r="C744" s="57"/>
      <c r="D744" s="57"/>
      <c r="E744" s="57"/>
      <c r="F744" s="57"/>
      <c r="H744" s="57"/>
      <c r="I744" s="57"/>
    </row>
    <row r="745" spans="3:9" ht="15.75" customHeight="1">
      <c r="C745" s="57"/>
      <c r="D745" s="57"/>
      <c r="E745" s="57"/>
      <c r="F745" s="57"/>
      <c r="H745" s="57"/>
      <c r="I745" s="57"/>
    </row>
    <row r="746" spans="3:9" ht="15.75" customHeight="1">
      <c r="C746" s="57"/>
      <c r="D746" s="57"/>
      <c r="E746" s="57"/>
      <c r="F746" s="57"/>
      <c r="H746" s="57"/>
      <c r="I746" s="57"/>
    </row>
    <row r="747" spans="3:9" ht="15.75" customHeight="1">
      <c r="C747" s="57"/>
      <c r="D747" s="57"/>
      <c r="E747" s="57"/>
      <c r="F747" s="57"/>
      <c r="H747" s="57"/>
      <c r="I747" s="57"/>
    </row>
    <row r="748" spans="3:9" ht="15.75" customHeight="1">
      <c r="C748" s="57"/>
      <c r="D748" s="57"/>
      <c r="E748" s="57"/>
      <c r="F748" s="57"/>
      <c r="H748" s="57"/>
      <c r="I748" s="57"/>
    </row>
    <row r="749" spans="3:9" ht="15.75" customHeight="1">
      <c r="C749" s="57"/>
      <c r="D749" s="57"/>
      <c r="E749" s="57"/>
      <c r="F749" s="57"/>
      <c r="H749" s="57"/>
      <c r="I749" s="57"/>
    </row>
    <row r="750" spans="3:9" ht="15.75" customHeight="1">
      <c r="C750" s="57"/>
      <c r="D750" s="57"/>
      <c r="E750" s="57"/>
      <c r="F750" s="57"/>
      <c r="H750" s="57"/>
      <c r="I750" s="57"/>
    </row>
    <row r="751" spans="3:9" ht="15.75" customHeight="1">
      <c r="C751" s="57"/>
      <c r="D751" s="57"/>
      <c r="E751" s="57"/>
      <c r="F751" s="57"/>
      <c r="H751" s="57"/>
      <c r="I751" s="57"/>
    </row>
    <row r="752" spans="3:9" ht="15.75" customHeight="1">
      <c r="C752" s="57"/>
      <c r="D752" s="57"/>
      <c r="E752" s="57"/>
      <c r="F752" s="57"/>
      <c r="H752" s="57"/>
      <c r="I752" s="57"/>
    </row>
    <row r="753" spans="3:9" ht="15.75" customHeight="1">
      <c r="C753" s="57"/>
      <c r="D753" s="57"/>
      <c r="E753" s="57"/>
      <c r="F753" s="57"/>
      <c r="H753" s="57"/>
      <c r="I753" s="57"/>
    </row>
    <row r="754" spans="3:9" ht="15.75" customHeight="1">
      <c r="C754" s="57"/>
      <c r="D754" s="57"/>
      <c r="E754" s="57"/>
      <c r="F754" s="57"/>
      <c r="H754" s="57"/>
      <c r="I754" s="57"/>
    </row>
    <row r="755" spans="3:9" ht="15.75" customHeight="1">
      <c r="C755" s="57"/>
      <c r="D755" s="57"/>
      <c r="E755" s="57"/>
      <c r="F755" s="57"/>
      <c r="H755" s="57"/>
      <c r="I755" s="57"/>
    </row>
    <row r="756" spans="3:9" ht="15.75" customHeight="1">
      <c r="C756" s="57"/>
      <c r="D756" s="57"/>
      <c r="E756" s="57"/>
      <c r="F756" s="57"/>
      <c r="H756" s="57"/>
      <c r="I756" s="57"/>
    </row>
    <row r="757" spans="3:9" ht="15.75" customHeight="1">
      <c r="C757" s="57"/>
      <c r="D757" s="57"/>
      <c r="E757" s="57"/>
      <c r="F757" s="57"/>
      <c r="H757" s="57"/>
      <c r="I757" s="57"/>
    </row>
    <row r="758" spans="3:9" ht="15.75" customHeight="1">
      <c r="C758" s="57"/>
      <c r="D758" s="57"/>
      <c r="E758" s="57"/>
      <c r="F758" s="57"/>
      <c r="H758" s="57"/>
      <c r="I758" s="57"/>
    </row>
    <row r="759" spans="3:9" ht="15.75" customHeight="1">
      <c r="C759" s="57"/>
      <c r="D759" s="57"/>
      <c r="E759" s="57"/>
      <c r="F759" s="57"/>
      <c r="H759" s="57"/>
      <c r="I759" s="57"/>
    </row>
    <row r="760" spans="3:9" ht="15.75" customHeight="1">
      <c r="C760" s="57"/>
      <c r="D760" s="57"/>
      <c r="E760" s="57"/>
      <c r="F760" s="57"/>
      <c r="H760" s="57"/>
      <c r="I760" s="57"/>
    </row>
    <row r="761" spans="3:9" ht="15.75" customHeight="1">
      <c r="C761" s="57"/>
      <c r="D761" s="57"/>
      <c r="E761" s="57"/>
      <c r="F761" s="57"/>
      <c r="H761" s="57"/>
      <c r="I761" s="57"/>
    </row>
    <row r="762" spans="3:9" ht="15.75" customHeight="1">
      <c r="C762" s="57"/>
      <c r="D762" s="57"/>
      <c r="E762" s="57"/>
      <c r="F762" s="57"/>
      <c r="H762" s="57"/>
      <c r="I762" s="57"/>
    </row>
    <row r="763" spans="3:9" ht="15.75" customHeight="1">
      <c r="C763" s="57"/>
      <c r="D763" s="57"/>
      <c r="E763" s="57"/>
      <c r="F763" s="57"/>
      <c r="H763" s="57"/>
      <c r="I763" s="57"/>
    </row>
    <row r="764" spans="3:9" ht="15.75" customHeight="1">
      <c r="C764" s="57"/>
      <c r="D764" s="57"/>
      <c r="E764" s="57"/>
      <c r="F764" s="57"/>
      <c r="H764" s="57"/>
      <c r="I764" s="57"/>
    </row>
    <row r="765" spans="3:9" ht="15.75" customHeight="1">
      <c r="C765" s="57"/>
      <c r="D765" s="57"/>
      <c r="E765" s="57"/>
      <c r="F765" s="57"/>
      <c r="H765" s="57"/>
      <c r="I765" s="57"/>
    </row>
    <row r="766" spans="3:9" ht="15.75" customHeight="1">
      <c r="C766" s="57"/>
      <c r="D766" s="57"/>
      <c r="E766" s="57"/>
      <c r="F766" s="57"/>
      <c r="H766" s="57"/>
      <c r="I766" s="57"/>
    </row>
    <row r="767" spans="3:9" ht="15.75" customHeight="1">
      <c r="C767" s="57"/>
      <c r="D767" s="57"/>
      <c r="E767" s="57"/>
      <c r="F767" s="57"/>
      <c r="H767" s="57"/>
      <c r="I767" s="57"/>
    </row>
    <row r="768" spans="3:9" ht="15.75" customHeight="1">
      <c r="C768" s="57"/>
      <c r="D768" s="57"/>
      <c r="E768" s="57"/>
      <c r="F768" s="57"/>
      <c r="H768" s="57"/>
      <c r="I768" s="57"/>
    </row>
    <row r="769" spans="3:9" ht="15.75" customHeight="1">
      <c r="C769" s="57"/>
      <c r="D769" s="57"/>
      <c r="E769" s="57"/>
      <c r="F769" s="57"/>
      <c r="H769" s="57"/>
      <c r="I769" s="57"/>
    </row>
    <row r="770" spans="3:9" ht="15.75" customHeight="1">
      <c r="C770" s="57"/>
      <c r="D770" s="57"/>
      <c r="E770" s="57"/>
      <c r="F770" s="57"/>
      <c r="H770" s="57"/>
      <c r="I770" s="57"/>
    </row>
    <row r="771" spans="3:9" ht="15.75" customHeight="1">
      <c r="C771" s="57"/>
      <c r="D771" s="57"/>
      <c r="E771" s="57"/>
      <c r="F771" s="57"/>
      <c r="H771" s="57"/>
      <c r="I771" s="57"/>
    </row>
    <row r="772" spans="3:9" ht="15.75" customHeight="1">
      <c r="C772" s="57"/>
      <c r="D772" s="57"/>
      <c r="E772" s="57"/>
      <c r="F772" s="57"/>
      <c r="H772" s="57"/>
      <c r="I772" s="57"/>
    </row>
    <row r="773" spans="3:9" ht="15.75" customHeight="1">
      <c r="C773" s="57"/>
      <c r="D773" s="57"/>
      <c r="E773" s="57"/>
      <c r="F773" s="57"/>
      <c r="H773" s="57"/>
      <c r="I773" s="57"/>
    </row>
    <row r="774" spans="3:9" ht="15.75" customHeight="1">
      <c r="C774" s="57"/>
      <c r="D774" s="57"/>
      <c r="E774" s="57"/>
      <c r="F774" s="57"/>
      <c r="H774" s="57"/>
      <c r="I774" s="57"/>
    </row>
    <row r="775" spans="3:9" ht="15.75" customHeight="1">
      <c r="C775" s="57"/>
      <c r="D775" s="57"/>
      <c r="E775" s="57"/>
      <c r="F775" s="57"/>
      <c r="H775" s="57"/>
      <c r="I775" s="57"/>
    </row>
    <row r="776" spans="3:9" ht="15.75" customHeight="1">
      <c r="C776" s="57"/>
      <c r="D776" s="57"/>
      <c r="E776" s="57"/>
      <c r="F776" s="57"/>
      <c r="H776" s="57"/>
      <c r="I776" s="57"/>
    </row>
    <row r="777" spans="3:9" ht="15.75" customHeight="1">
      <c r="C777" s="57"/>
      <c r="D777" s="57"/>
      <c r="E777" s="57"/>
      <c r="F777" s="57"/>
      <c r="H777" s="57"/>
      <c r="I777" s="57"/>
    </row>
    <row r="778" spans="3:9" ht="15.75" customHeight="1">
      <c r="C778" s="57"/>
      <c r="D778" s="57"/>
      <c r="E778" s="57"/>
      <c r="F778" s="57"/>
      <c r="H778" s="57"/>
      <c r="I778" s="57"/>
    </row>
    <row r="779" spans="3:9" ht="15.75" customHeight="1">
      <c r="C779" s="57"/>
      <c r="D779" s="57"/>
      <c r="E779" s="57"/>
      <c r="F779" s="57"/>
      <c r="H779" s="57"/>
      <c r="I779" s="57"/>
    </row>
    <row r="780" spans="3:9" ht="15.75" customHeight="1">
      <c r="C780" s="57"/>
      <c r="D780" s="57"/>
      <c r="E780" s="57"/>
      <c r="F780" s="57"/>
      <c r="H780" s="57"/>
      <c r="I780" s="57"/>
    </row>
    <row r="781" spans="3:9" ht="15.75" customHeight="1">
      <c r="C781" s="57"/>
      <c r="D781" s="57"/>
      <c r="E781" s="57"/>
      <c r="F781" s="57"/>
      <c r="H781" s="57"/>
      <c r="I781" s="57"/>
    </row>
    <row r="782" spans="3:9" ht="15.75" customHeight="1">
      <c r="C782" s="57"/>
      <c r="D782" s="57"/>
      <c r="E782" s="57"/>
      <c r="F782" s="57"/>
      <c r="H782" s="57"/>
      <c r="I782" s="57"/>
    </row>
    <row r="783" spans="3:9" ht="15.75" customHeight="1">
      <c r="C783" s="57"/>
      <c r="D783" s="57"/>
      <c r="E783" s="57"/>
      <c r="F783" s="57"/>
      <c r="H783" s="57"/>
      <c r="I783" s="57"/>
    </row>
    <row r="784" spans="3:9" ht="15.75" customHeight="1">
      <c r="C784" s="57"/>
      <c r="D784" s="57"/>
      <c r="E784" s="57"/>
      <c r="F784" s="57"/>
      <c r="H784" s="57"/>
      <c r="I784" s="57"/>
    </row>
    <row r="785" spans="3:9" ht="15.75" customHeight="1">
      <c r="C785" s="57"/>
      <c r="D785" s="57"/>
      <c r="E785" s="57"/>
      <c r="F785" s="57"/>
      <c r="H785" s="57"/>
      <c r="I785" s="57"/>
    </row>
    <row r="786" spans="3:9" ht="15.75" customHeight="1">
      <c r="C786" s="57"/>
      <c r="D786" s="57"/>
      <c r="E786" s="57"/>
      <c r="F786" s="57"/>
      <c r="H786" s="57"/>
      <c r="I786" s="57"/>
    </row>
    <row r="787" spans="3:9" ht="15.75" customHeight="1">
      <c r="C787" s="57"/>
      <c r="D787" s="57"/>
      <c r="E787" s="57"/>
      <c r="F787" s="57"/>
      <c r="H787" s="57"/>
      <c r="I787" s="57"/>
    </row>
    <row r="788" spans="3:9" ht="15.75" customHeight="1">
      <c r="C788" s="57"/>
      <c r="D788" s="57"/>
      <c r="E788" s="57"/>
      <c r="F788" s="57"/>
      <c r="H788" s="57"/>
      <c r="I788" s="57"/>
    </row>
    <row r="789" spans="3:9" ht="15.75" customHeight="1">
      <c r="C789" s="57"/>
      <c r="D789" s="57"/>
      <c r="E789" s="57"/>
      <c r="F789" s="57"/>
      <c r="H789" s="57"/>
      <c r="I789" s="57"/>
    </row>
    <row r="790" spans="3:9" ht="15.75" customHeight="1">
      <c r="C790" s="57"/>
      <c r="D790" s="57"/>
      <c r="E790" s="57"/>
      <c r="F790" s="57"/>
      <c r="H790" s="57"/>
      <c r="I790" s="57"/>
    </row>
    <row r="791" spans="3:9" ht="15.75" customHeight="1">
      <c r="C791" s="57"/>
      <c r="D791" s="57"/>
      <c r="E791" s="57"/>
      <c r="F791" s="57"/>
      <c r="H791" s="57"/>
      <c r="I791" s="57"/>
    </row>
    <row r="792" spans="3:9" ht="15.75" customHeight="1">
      <c r="C792" s="57"/>
      <c r="D792" s="57"/>
      <c r="E792" s="57"/>
      <c r="F792" s="57"/>
      <c r="H792" s="57"/>
      <c r="I792" s="57"/>
    </row>
    <row r="793" spans="3:9" ht="15.75" customHeight="1">
      <c r="C793" s="57"/>
      <c r="D793" s="57"/>
      <c r="E793" s="57"/>
      <c r="F793" s="57"/>
      <c r="H793" s="57"/>
      <c r="I793" s="57"/>
    </row>
    <row r="794" spans="3:9" ht="15.75" customHeight="1">
      <c r="C794" s="57"/>
      <c r="D794" s="57"/>
      <c r="E794" s="57"/>
      <c r="F794" s="57"/>
      <c r="H794" s="57"/>
      <c r="I794" s="57"/>
    </row>
    <row r="795" spans="3:9" ht="15.75" customHeight="1">
      <c r="C795" s="57"/>
      <c r="D795" s="57"/>
      <c r="E795" s="57"/>
      <c r="F795" s="57"/>
      <c r="H795" s="57"/>
      <c r="I795" s="57"/>
    </row>
    <row r="796" spans="3:9" ht="15.75" customHeight="1">
      <c r="C796" s="57"/>
      <c r="D796" s="57"/>
      <c r="E796" s="57"/>
      <c r="F796" s="57"/>
      <c r="H796" s="57"/>
      <c r="I796" s="57"/>
    </row>
    <row r="797" spans="3:9" ht="15.75" customHeight="1">
      <c r="C797" s="57"/>
      <c r="D797" s="57"/>
      <c r="E797" s="57"/>
      <c r="F797" s="57"/>
      <c r="H797" s="57"/>
      <c r="I797" s="57"/>
    </row>
    <row r="798" spans="3:9" ht="15.75" customHeight="1">
      <c r="C798" s="57"/>
      <c r="D798" s="57"/>
      <c r="E798" s="57"/>
      <c r="F798" s="57"/>
      <c r="H798" s="57"/>
      <c r="I798" s="57"/>
    </row>
    <row r="799" spans="3:9" ht="15.75" customHeight="1">
      <c r="C799" s="57"/>
      <c r="D799" s="57"/>
      <c r="E799" s="57"/>
      <c r="F799" s="57"/>
      <c r="H799" s="57"/>
      <c r="I799" s="57"/>
    </row>
    <row r="800" spans="3:9" ht="15.75" customHeight="1">
      <c r="C800" s="57"/>
      <c r="D800" s="57"/>
      <c r="E800" s="57"/>
      <c r="F800" s="57"/>
      <c r="H800" s="57"/>
      <c r="I800" s="57"/>
    </row>
    <row r="801" spans="3:9" ht="15.75" customHeight="1">
      <c r="C801" s="57"/>
      <c r="D801" s="57"/>
      <c r="E801" s="57"/>
      <c r="F801" s="57"/>
      <c r="H801" s="57"/>
      <c r="I801" s="57"/>
    </row>
    <row r="802" spans="3:9" ht="15.75" customHeight="1">
      <c r="C802" s="57"/>
      <c r="D802" s="57"/>
      <c r="E802" s="57"/>
      <c r="F802" s="57"/>
      <c r="H802" s="57"/>
      <c r="I802" s="57"/>
    </row>
    <row r="803" spans="3:9" ht="15.75" customHeight="1">
      <c r="C803" s="57"/>
      <c r="D803" s="57"/>
      <c r="E803" s="57"/>
      <c r="F803" s="57"/>
      <c r="H803" s="57"/>
      <c r="I803" s="57"/>
    </row>
    <row r="804" spans="3:9" ht="15.75" customHeight="1">
      <c r="C804" s="57"/>
      <c r="D804" s="57"/>
      <c r="E804" s="57"/>
      <c r="F804" s="57"/>
      <c r="H804" s="57"/>
      <c r="I804" s="57"/>
    </row>
    <row r="805" spans="3:9" ht="15.75" customHeight="1">
      <c r="C805" s="57"/>
      <c r="D805" s="57"/>
      <c r="E805" s="57"/>
      <c r="F805" s="57"/>
      <c r="H805" s="57"/>
      <c r="I805" s="57"/>
    </row>
    <row r="806" spans="3:9" ht="15.75" customHeight="1">
      <c r="C806" s="57"/>
      <c r="D806" s="57"/>
      <c r="E806" s="57"/>
      <c r="F806" s="57"/>
      <c r="H806" s="57"/>
      <c r="I806" s="57"/>
    </row>
    <row r="807" spans="3:9" ht="15.75" customHeight="1">
      <c r="C807" s="57"/>
      <c r="D807" s="57"/>
      <c r="E807" s="57"/>
      <c r="F807" s="57"/>
      <c r="H807" s="57"/>
      <c r="I807" s="57"/>
    </row>
    <row r="808" spans="3:9" ht="15.75" customHeight="1">
      <c r="C808" s="57"/>
      <c r="D808" s="57"/>
      <c r="E808" s="57"/>
      <c r="F808" s="57"/>
      <c r="H808" s="57"/>
      <c r="I808" s="57"/>
    </row>
    <row r="809" spans="3:9" ht="15.75" customHeight="1">
      <c r="C809" s="57"/>
      <c r="D809" s="57"/>
      <c r="E809" s="57"/>
      <c r="F809" s="57"/>
      <c r="H809" s="57"/>
      <c r="I809" s="57"/>
    </row>
    <row r="810" spans="3:9" ht="15.75" customHeight="1">
      <c r="C810" s="57"/>
      <c r="D810" s="57"/>
      <c r="E810" s="57"/>
      <c r="F810" s="57"/>
      <c r="H810" s="57"/>
      <c r="I810" s="57"/>
    </row>
    <row r="811" spans="3:9" ht="15.75" customHeight="1">
      <c r="C811" s="57"/>
      <c r="D811" s="57"/>
      <c r="E811" s="57"/>
      <c r="F811" s="57"/>
      <c r="H811" s="57"/>
      <c r="I811" s="57"/>
    </row>
    <row r="812" spans="3:9" ht="15.75" customHeight="1">
      <c r="C812" s="57"/>
      <c r="D812" s="57"/>
      <c r="E812" s="57"/>
      <c r="F812" s="57"/>
      <c r="H812" s="57"/>
      <c r="I812" s="57"/>
    </row>
    <row r="813" spans="3:9" ht="15.75" customHeight="1">
      <c r="C813" s="57"/>
      <c r="D813" s="57"/>
      <c r="E813" s="57"/>
      <c r="F813" s="57"/>
      <c r="H813" s="57"/>
      <c r="I813" s="57"/>
    </row>
    <row r="814" spans="3:9" ht="15.75" customHeight="1">
      <c r="C814" s="57"/>
      <c r="D814" s="57"/>
      <c r="E814" s="57"/>
      <c r="F814" s="57"/>
      <c r="H814" s="57"/>
      <c r="I814" s="57"/>
    </row>
    <row r="815" spans="3:9" ht="15.75" customHeight="1">
      <c r="C815" s="57"/>
      <c r="D815" s="57"/>
      <c r="E815" s="57"/>
      <c r="F815" s="57"/>
      <c r="H815" s="57"/>
      <c r="I815" s="57"/>
    </row>
    <row r="816" spans="3:9" ht="15.75" customHeight="1">
      <c r="C816" s="57"/>
      <c r="D816" s="57"/>
      <c r="E816" s="57"/>
      <c r="F816" s="57"/>
      <c r="H816" s="57"/>
      <c r="I816" s="57"/>
    </row>
    <row r="817" spans="3:9" ht="15.75" customHeight="1">
      <c r="C817" s="57"/>
      <c r="D817" s="57"/>
      <c r="E817" s="57"/>
      <c r="F817" s="57"/>
      <c r="H817" s="57"/>
      <c r="I817" s="57"/>
    </row>
    <row r="818" spans="3:9" ht="15.75" customHeight="1">
      <c r="C818" s="57"/>
      <c r="D818" s="57"/>
      <c r="E818" s="57"/>
      <c r="F818" s="57"/>
      <c r="H818" s="57"/>
      <c r="I818" s="57"/>
    </row>
    <row r="819" spans="3:9" ht="15.75" customHeight="1">
      <c r="C819" s="57"/>
      <c r="D819" s="57"/>
      <c r="E819" s="57"/>
      <c r="F819" s="57"/>
      <c r="H819" s="57"/>
      <c r="I819" s="57"/>
    </row>
    <row r="820" spans="3:9" ht="15.75" customHeight="1">
      <c r="C820" s="57"/>
      <c r="D820" s="57"/>
      <c r="E820" s="57"/>
      <c r="F820" s="57"/>
      <c r="H820" s="57"/>
      <c r="I820" s="57"/>
    </row>
    <row r="821" spans="3:9" ht="15.75" customHeight="1">
      <c r="C821" s="57"/>
      <c r="D821" s="57"/>
      <c r="E821" s="57"/>
      <c r="F821" s="57"/>
      <c r="H821" s="57"/>
      <c r="I821" s="57"/>
    </row>
    <row r="822" spans="3:9" ht="15.75" customHeight="1">
      <c r="C822" s="57"/>
      <c r="D822" s="57"/>
      <c r="E822" s="57"/>
      <c r="F822" s="57"/>
      <c r="H822" s="57"/>
      <c r="I822" s="57"/>
    </row>
    <row r="823" spans="3:9" ht="15.75" customHeight="1">
      <c r="C823" s="57"/>
      <c r="D823" s="57"/>
      <c r="E823" s="57"/>
      <c r="F823" s="57"/>
      <c r="H823" s="57"/>
      <c r="I823" s="57"/>
    </row>
    <row r="824" spans="3:9" ht="15.75" customHeight="1">
      <c r="C824" s="57"/>
      <c r="D824" s="57"/>
      <c r="E824" s="57"/>
      <c r="F824" s="57"/>
      <c r="H824" s="57"/>
      <c r="I824" s="57"/>
    </row>
    <row r="825" spans="3:9" ht="15.75" customHeight="1">
      <c r="C825" s="57"/>
      <c r="D825" s="57"/>
      <c r="E825" s="57"/>
      <c r="F825" s="57"/>
      <c r="H825" s="57"/>
      <c r="I825" s="57"/>
    </row>
    <row r="826" spans="3:9" ht="15.75" customHeight="1">
      <c r="C826" s="57"/>
      <c r="D826" s="57"/>
      <c r="E826" s="57"/>
      <c r="F826" s="57"/>
      <c r="H826" s="57"/>
      <c r="I826" s="57"/>
    </row>
    <row r="827" spans="3:9" ht="15.75" customHeight="1">
      <c r="C827" s="57"/>
      <c r="D827" s="57"/>
      <c r="E827" s="57"/>
      <c r="F827" s="57"/>
      <c r="H827" s="57"/>
      <c r="I827" s="57"/>
    </row>
    <row r="828" spans="3:9" ht="15.75" customHeight="1">
      <c r="C828" s="57"/>
      <c r="D828" s="57"/>
      <c r="E828" s="57"/>
      <c r="F828" s="57"/>
      <c r="H828" s="57"/>
      <c r="I828" s="57"/>
    </row>
    <row r="829" spans="3:9" ht="15.75" customHeight="1">
      <c r="C829" s="57"/>
      <c r="D829" s="57"/>
      <c r="E829" s="57"/>
      <c r="F829" s="57"/>
      <c r="H829" s="57"/>
      <c r="I829" s="57"/>
    </row>
    <row r="830" spans="3:9" ht="15.75" customHeight="1">
      <c r="C830" s="57"/>
      <c r="D830" s="57"/>
      <c r="E830" s="57"/>
      <c r="F830" s="57"/>
      <c r="H830" s="57"/>
      <c r="I830" s="57"/>
    </row>
    <row r="831" spans="3:9" ht="15.75" customHeight="1">
      <c r="C831" s="57"/>
      <c r="D831" s="57"/>
      <c r="E831" s="57"/>
      <c r="F831" s="57"/>
      <c r="H831" s="57"/>
      <c r="I831" s="57"/>
    </row>
    <row r="832" spans="3:9" ht="15.75" customHeight="1">
      <c r="C832" s="57"/>
      <c r="D832" s="57"/>
      <c r="E832" s="57"/>
      <c r="F832" s="57"/>
      <c r="H832" s="57"/>
      <c r="I832" s="57"/>
    </row>
    <row r="833" spans="3:9" ht="15.75" customHeight="1">
      <c r="C833" s="57"/>
      <c r="D833" s="57"/>
      <c r="E833" s="57"/>
      <c r="F833" s="57"/>
      <c r="H833" s="57"/>
      <c r="I833" s="57"/>
    </row>
    <row r="834" spans="3:9" ht="15.75" customHeight="1">
      <c r="C834" s="57"/>
      <c r="D834" s="57"/>
      <c r="E834" s="57"/>
      <c r="F834" s="57"/>
      <c r="H834" s="57"/>
      <c r="I834" s="57"/>
    </row>
    <row r="835" spans="3:9" ht="15.75" customHeight="1">
      <c r="C835" s="57"/>
      <c r="D835" s="57"/>
      <c r="E835" s="57"/>
      <c r="F835" s="57"/>
      <c r="H835" s="57"/>
      <c r="I835" s="57"/>
    </row>
    <row r="836" spans="3:9" ht="15.75" customHeight="1">
      <c r="C836" s="57"/>
      <c r="D836" s="57"/>
      <c r="E836" s="57"/>
      <c r="F836" s="57"/>
      <c r="H836" s="57"/>
      <c r="I836" s="57"/>
    </row>
    <row r="837" spans="3:9" ht="15.75" customHeight="1">
      <c r="C837" s="57"/>
      <c r="D837" s="57"/>
      <c r="E837" s="57"/>
      <c r="F837" s="57"/>
      <c r="H837" s="57"/>
      <c r="I837" s="57"/>
    </row>
    <row r="838" spans="3:9" ht="15.75" customHeight="1">
      <c r="C838" s="57"/>
      <c r="D838" s="57"/>
      <c r="E838" s="57"/>
      <c r="F838" s="57"/>
      <c r="H838" s="57"/>
      <c r="I838" s="57"/>
    </row>
    <row r="839" spans="3:9" ht="15.75" customHeight="1">
      <c r="C839" s="57"/>
      <c r="D839" s="57"/>
      <c r="E839" s="57"/>
      <c r="F839" s="57"/>
      <c r="H839" s="57"/>
      <c r="I839" s="57"/>
    </row>
    <row r="840" spans="3:9" ht="15.75" customHeight="1">
      <c r="C840" s="57"/>
      <c r="D840" s="57"/>
      <c r="E840" s="57"/>
      <c r="F840" s="57"/>
      <c r="H840" s="57"/>
      <c r="I840" s="57"/>
    </row>
    <row r="841" spans="3:9" ht="15.75" customHeight="1">
      <c r="C841" s="57"/>
      <c r="D841" s="57"/>
      <c r="E841" s="57"/>
      <c r="F841" s="57"/>
      <c r="H841" s="57"/>
      <c r="I841" s="57"/>
    </row>
    <row r="842" spans="3:9" ht="15.75" customHeight="1">
      <c r="C842" s="57"/>
      <c r="D842" s="57"/>
      <c r="E842" s="57"/>
      <c r="F842" s="57"/>
      <c r="H842" s="57"/>
      <c r="I842" s="57"/>
    </row>
    <row r="843" spans="3:9" ht="15.75" customHeight="1">
      <c r="C843" s="57"/>
      <c r="D843" s="57"/>
      <c r="E843" s="57"/>
      <c r="F843" s="57"/>
      <c r="H843" s="57"/>
      <c r="I843" s="57"/>
    </row>
    <row r="844" spans="3:9" ht="15.75" customHeight="1">
      <c r="C844" s="57"/>
      <c r="D844" s="57"/>
      <c r="E844" s="57"/>
      <c r="F844" s="57"/>
      <c r="H844" s="57"/>
      <c r="I844" s="57"/>
    </row>
    <row r="845" spans="3:9" ht="15.75" customHeight="1">
      <c r="C845" s="57"/>
      <c r="D845" s="57"/>
      <c r="E845" s="57"/>
      <c r="F845" s="57"/>
      <c r="H845" s="57"/>
      <c r="I845" s="57"/>
    </row>
    <row r="846" spans="3:9" ht="15.75" customHeight="1">
      <c r="C846" s="57"/>
      <c r="D846" s="57"/>
      <c r="E846" s="57"/>
      <c r="F846" s="57"/>
      <c r="H846" s="57"/>
      <c r="I846" s="57"/>
    </row>
    <row r="847" spans="3:9" ht="15.75" customHeight="1">
      <c r="C847" s="57"/>
      <c r="D847" s="57"/>
      <c r="E847" s="57"/>
      <c r="F847" s="57"/>
      <c r="H847" s="57"/>
      <c r="I847" s="57"/>
    </row>
    <row r="848" spans="3:9" ht="15.75" customHeight="1">
      <c r="C848" s="57"/>
      <c r="D848" s="57"/>
      <c r="E848" s="57"/>
      <c r="F848" s="57"/>
      <c r="H848" s="57"/>
      <c r="I848" s="57"/>
    </row>
    <row r="849" spans="3:9" ht="15.75" customHeight="1">
      <c r="C849" s="57"/>
      <c r="D849" s="57"/>
      <c r="E849" s="57"/>
      <c r="F849" s="57"/>
      <c r="H849" s="57"/>
      <c r="I849" s="57"/>
    </row>
    <row r="850" spans="3:9" ht="15.75" customHeight="1">
      <c r="C850" s="57"/>
      <c r="D850" s="57"/>
      <c r="E850" s="57"/>
      <c r="F850" s="57"/>
      <c r="H850" s="57"/>
      <c r="I850" s="57"/>
    </row>
    <row r="851" spans="3:9" ht="15.75" customHeight="1">
      <c r="C851" s="57"/>
      <c r="D851" s="57"/>
      <c r="E851" s="57"/>
      <c r="F851" s="57"/>
      <c r="H851" s="57"/>
      <c r="I851" s="57"/>
    </row>
    <row r="852" spans="3:9" ht="15.75" customHeight="1">
      <c r="C852" s="57"/>
      <c r="D852" s="57"/>
      <c r="E852" s="57"/>
      <c r="F852" s="57"/>
      <c r="H852" s="57"/>
      <c r="I852" s="57"/>
    </row>
    <row r="853" spans="3:9" ht="15.75" customHeight="1">
      <c r="C853" s="57"/>
      <c r="D853" s="57"/>
      <c r="E853" s="57"/>
      <c r="F853" s="57"/>
      <c r="H853" s="57"/>
      <c r="I853" s="57"/>
    </row>
    <row r="854" spans="3:9" ht="15.75" customHeight="1">
      <c r="C854" s="57"/>
      <c r="D854" s="57"/>
      <c r="E854" s="57"/>
      <c r="F854" s="57"/>
      <c r="H854" s="57"/>
      <c r="I854" s="57"/>
    </row>
    <row r="855" spans="3:9" ht="15.75" customHeight="1">
      <c r="C855" s="57"/>
      <c r="D855" s="57"/>
      <c r="E855" s="57"/>
      <c r="F855" s="57"/>
      <c r="H855" s="57"/>
      <c r="I855" s="57"/>
    </row>
    <row r="856" spans="3:9" ht="15.75" customHeight="1">
      <c r="C856" s="57"/>
      <c r="D856" s="57"/>
      <c r="E856" s="57"/>
      <c r="F856" s="57"/>
      <c r="H856" s="57"/>
      <c r="I856" s="57"/>
    </row>
    <row r="857" spans="3:9" ht="15.75" customHeight="1">
      <c r="C857" s="57"/>
      <c r="D857" s="57"/>
      <c r="E857" s="57"/>
      <c r="F857" s="57"/>
      <c r="H857" s="57"/>
      <c r="I857" s="57"/>
    </row>
    <row r="858" spans="3:9" ht="15.75" customHeight="1">
      <c r="C858" s="57"/>
      <c r="D858" s="57"/>
      <c r="E858" s="57"/>
      <c r="F858" s="57"/>
      <c r="H858" s="57"/>
      <c r="I858" s="57"/>
    </row>
    <row r="859" spans="3:9" ht="15.75" customHeight="1">
      <c r="C859" s="57"/>
      <c r="D859" s="57"/>
      <c r="E859" s="57"/>
      <c r="F859" s="57"/>
      <c r="H859" s="57"/>
      <c r="I859" s="57"/>
    </row>
    <row r="860" spans="3:9" ht="15.75" customHeight="1">
      <c r="C860" s="57"/>
      <c r="D860" s="57"/>
      <c r="E860" s="57"/>
      <c r="F860" s="57"/>
      <c r="H860" s="57"/>
      <c r="I860" s="57"/>
    </row>
    <row r="861" spans="3:9" ht="15.75" customHeight="1">
      <c r="C861" s="57"/>
      <c r="D861" s="57"/>
      <c r="E861" s="57"/>
      <c r="F861" s="57"/>
      <c r="H861" s="57"/>
      <c r="I861" s="57"/>
    </row>
    <row r="862" spans="3:9" ht="15.75" customHeight="1">
      <c r="C862" s="57"/>
      <c r="D862" s="57"/>
      <c r="E862" s="57"/>
      <c r="F862" s="57"/>
      <c r="H862" s="57"/>
      <c r="I862" s="57"/>
    </row>
    <row r="863" spans="3:9" ht="15.75" customHeight="1">
      <c r="C863" s="57"/>
      <c r="D863" s="57"/>
      <c r="E863" s="57"/>
      <c r="F863" s="57"/>
      <c r="H863" s="57"/>
      <c r="I863" s="57"/>
    </row>
    <row r="864" spans="3:9" ht="15.75" customHeight="1">
      <c r="C864" s="57"/>
      <c r="D864" s="57"/>
      <c r="E864" s="57"/>
      <c r="F864" s="57"/>
      <c r="H864" s="57"/>
      <c r="I864" s="57"/>
    </row>
    <row r="865" spans="3:9" ht="15.75" customHeight="1">
      <c r="C865" s="57"/>
      <c r="D865" s="57"/>
      <c r="E865" s="57"/>
      <c r="F865" s="57"/>
      <c r="H865" s="57"/>
      <c r="I865" s="57"/>
    </row>
    <row r="866" spans="3:9" ht="15.75" customHeight="1">
      <c r="C866" s="57"/>
      <c r="D866" s="57"/>
      <c r="E866" s="57"/>
      <c r="F866" s="57"/>
      <c r="H866" s="57"/>
      <c r="I866" s="57"/>
    </row>
    <row r="867" spans="3:9" ht="15.75" customHeight="1">
      <c r="C867" s="57"/>
      <c r="D867" s="57"/>
      <c r="E867" s="57"/>
      <c r="F867" s="57"/>
      <c r="H867" s="57"/>
      <c r="I867" s="57"/>
    </row>
    <row r="868" spans="3:9" ht="15.75" customHeight="1">
      <c r="C868" s="57"/>
      <c r="D868" s="57"/>
      <c r="E868" s="57"/>
      <c r="F868" s="57"/>
      <c r="H868" s="57"/>
      <c r="I868" s="57"/>
    </row>
    <row r="869" spans="3:9" ht="15.75" customHeight="1">
      <c r="C869" s="57"/>
      <c r="D869" s="57"/>
      <c r="E869" s="57"/>
      <c r="F869" s="57"/>
      <c r="H869" s="57"/>
      <c r="I869" s="57"/>
    </row>
    <row r="870" spans="3:9" ht="15.75" customHeight="1">
      <c r="C870" s="57"/>
      <c r="D870" s="57"/>
      <c r="E870" s="57"/>
      <c r="F870" s="57"/>
      <c r="H870" s="57"/>
      <c r="I870" s="57"/>
    </row>
    <row r="871" spans="3:9" ht="15.75" customHeight="1">
      <c r="C871" s="57"/>
      <c r="D871" s="57"/>
      <c r="E871" s="57"/>
      <c r="F871" s="57"/>
      <c r="H871" s="57"/>
      <c r="I871" s="57"/>
    </row>
    <row r="872" spans="3:9" ht="15.75" customHeight="1">
      <c r="C872" s="57"/>
      <c r="D872" s="57"/>
      <c r="E872" s="57"/>
      <c r="F872" s="57"/>
      <c r="H872" s="57"/>
      <c r="I872" s="57"/>
    </row>
    <row r="873" spans="3:9" ht="15.75" customHeight="1">
      <c r="C873" s="57"/>
      <c r="D873" s="57"/>
      <c r="E873" s="57"/>
      <c r="F873" s="57"/>
      <c r="H873" s="57"/>
      <c r="I873" s="57"/>
    </row>
    <row r="874" spans="3:9" ht="15.75" customHeight="1">
      <c r="C874" s="57"/>
      <c r="D874" s="57"/>
      <c r="E874" s="57"/>
      <c r="F874" s="57"/>
      <c r="H874" s="57"/>
      <c r="I874" s="57"/>
    </row>
    <row r="875" spans="3:9" ht="15.75" customHeight="1">
      <c r="C875" s="57"/>
      <c r="D875" s="57"/>
      <c r="E875" s="57"/>
      <c r="F875" s="57"/>
      <c r="H875" s="57"/>
      <c r="I875" s="57"/>
    </row>
    <row r="876" spans="3:9" ht="15.75" customHeight="1">
      <c r="C876" s="57"/>
      <c r="D876" s="57"/>
      <c r="E876" s="57"/>
      <c r="F876" s="57"/>
      <c r="H876" s="57"/>
      <c r="I876" s="57"/>
    </row>
    <row r="877" spans="3:9" ht="15.75" customHeight="1">
      <c r="C877" s="57"/>
      <c r="D877" s="57"/>
      <c r="E877" s="57"/>
      <c r="F877" s="57"/>
      <c r="H877" s="57"/>
      <c r="I877" s="57"/>
    </row>
    <row r="878" spans="3:9" ht="15.75" customHeight="1">
      <c r="C878" s="57"/>
      <c r="D878" s="57"/>
      <c r="E878" s="57"/>
      <c r="F878" s="57"/>
      <c r="H878" s="57"/>
      <c r="I878" s="57"/>
    </row>
    <row r="879" spans="3:9" ht="15.75" customHeight="1">
      <c r="C879" s="57"/>
      <c r="D879" s="57"/>
      <c r="E879" s="57"/>
      <c r="F879" s="57"/>
      <c r="H879" s="57"/>
      <c r="I879" s="57"/>
    </row>
    <row r="880" spans="3:9" ht="15.75" customHeight="1">
      <c r="C880" s="57"/>
      <c r="D880" s="57"/>
      <c r="E880" s="57"/>
      <c r="F880" s="57"/>
      <c r="H880" s="57"/>
      <c r="I880" s="57"/>
    </row>
    <row r="881" spans="3:9" ht="15.75" customHeight="1">
      <c r="C881" s="57"/>
      <c r="D881" s="57"/>
      <c r="E881" s="57"/>
      <c r="F881" s="57"/>
      <c r="H881" s="57"/>
      <c r="I881" s="57"/>
    </row>
    <row r="882" spans="3:9" ht="15.75" customHeight="1">
      <c r="C882" s="57"/>
      <c r="D882" s="57"/>
      <c r="E882" s="57"/>
      <c r="F882" s="57"/>
      <c r="H882" s="57"/>
      <c r="I882" s="57"/>
    </row>
    <row r="883" spans="3:9" ht="15.75" customHeight="1">
      <c r="C883" s="57"/>
      <c r="D883" s="57"/>
      <c r="E883" s="57"/>
      <c r="F883" s="57"/>
      <c r="H883" s="57"/>
      <c r="I883" s="57"/>
    </row>
    <row r="884" spans="3:9" ht="15.75" customHeight="1">
      <c r="C884" s="57"/>
      <c r="D884" s="57"/>
      <c r="E884" s="57"/>
      <c r="F884" s="57"/>
      <c r="H884" s="57"/>
      <c r="I884" s="57"/>
    </row>
    <row r="885" spans="3:9" ht="15.75" customHeight="1">
      <c r="C885" s="57"/>
      <c r="D885" s="57"/>
      <c r="E885" s="57"/>
      <c r="F885" s="57"/>
      <c r="H885" s="57"/>
      <c r="I885" s="57"/>
    </row>
    <row r="886" spans="3:9" ht="15.75" customHeight="1">
      <c r="C886" s="57"/>
      <c r="D886" s="57"/>
      <c r="E886" s="57"/>
      <c r="F886" s="57"/>
      <c r="H886" s="57"/>
      <c r="I886" s="57"/>
    </row>
    <row r="887" spans="3:9" ht="15.75" customHeight="1">
      <c r="C887" s="57"/>
      <c r="D887" s="57"/>
      <c r="E887" s="57"/>
      <c r="F887" s="57"/>
      <c r="H887" s="57"/>
      <c r="I887" s="57"/>
    </row>
    <row r="888" spans="3:9" ht="15.75" customHeight="1">
      <c r="C888" s="57"/>
      <c r="D888" s="57"/>
      <c r="E888" s="57"/>
      <c r="F888" s="57"/>
      <c r="H888" s="57"/>
      <c r="I888" s="57"/>
    </row>
    <row r="889" spans="3:9" ht="15.75" customHeight="1">
      <c r="C889" s="57"/>
      <c r="D889" s="57"/>
      <c r="E889" s="57"/>
      <c r="F889" s="57"/>
      <c r="H889" s="57"/>
      <c r="I889" s="57"/>
    </row>
    <row r="890" spans="3:9" ht="15.75" customHeight="1">
      <c r="C890" s="57"/>
      <c r="D890" s="57"/>
      <c r="E890" s="57"/>
      <c r="F890" s="57"/>
      <c r="H890" s="57"/>
      <c r="I890" s="57"/>
    </row>
    <row r="891" spans="3:9" ht="15.75" customHeight="1">
      <c r="C891" s="57"/>
      <c r="D891" s="57"/>
      <c r="E891" s="57"/>
      <c r="F891" s="57"/>
      <c r="H891" s="57"/>
      <c r="I891" s="57"/>
    </row>
    <row r="892" spans="3:9" ht="15.75" customHeight="1">
      <c r="C892" s="57"/>
      <c r="D892" s="57"/>
      <c r="E892" s="57"/>
      <c r="F892" s="57"/>
      <c r="H892" s="57"/>
      <c r="I892" s="57"/>
    </row>
    <row r="893" spans="3:9" ht="15.75" customHeight="1">
      <c r="C893" s="57"/>
      <c r="D893" s="57"/>
      <c r="E893" s="57"/>
      <c r="F893" s="57"/>
      <c r="H893" s="57"/>
      <c r="I893" s="57"/>
    </row>
    <row r="894" spans="3:9" ht="15.75" customHeight="1">
      <c r="C894" s="57"/>
      <c r="D894" s="57"/>
      <c r="E894" s="57"/>
      <c r="F894" s="57"/>
      <c r="H894" s="57"/>
      <c r="I894" s="57"/>
    </row>
    <row r="895" spans="3:9" ht="15.75" customHeight="1">
      <c r="C895" s="57"/>
      <c r="D895" s="57"/>
      <c r="E895" s="57"/>
      <c r="F895" s="57"/>
      <c r="H895" s="57"/>
      <c r="I895" s="57"/>
    </row>
    <row r="896" spans="3:9" ht="15.75" customHeight="1">
      <c r="C896" s="57"/>
      <c r="D896" s="57"/>
      <c r="E896" s="57"/>
      <c r="F896" s="57"/>
      <c r="H896" s="57"/>
      <c r="I896" s="57"/>
    </row>
    <row r="897" spans="3:9" ht="15.75" customHeight="1">
      <c r="C897" s="57"/>
      <c r="D897" s="57"/>
      <c r="E897" s="57"/>
      <c r="F897" s="57"/>
      <c r="H897" s="57"/>
      <c r="I897" s="57"/>
    </row>
    <row r="898" spans="3:9" ht="15.75" customHeight="1">
      <c r="C898" s="57"/>
      <c r="D898" s="57"/>
      <c r="E898" s="57"/>
      <c r="F898" s="57"/>
      <c r="H898" s="57"/>
      <c r="I898" s="57"/>
    </row>
    <row r="899" spans="3:9" ht="15.75" customHeight="1">
      <c r="C899" s="57"/>
      <c r="D899" s="57"/>
      <c r="E899" s="57"/>
      <c r="F899" s="57"/>
      <c r="H899" s="57"/>
      <c r="I899" s="57"/>
    </row>
    <row r="900" spans="3:9" ht="15.75" customHeight="1">
      <c r="C900" s="57"/>
      <c r="D900" s="57"/>
      <c r="E900" s="57"/>
      <c r="F900" s="57"/>
      <c r="H900" s="57"/>
      <c r="I900" s="57"/>
    </row>
    <row r="901" spans="3:9" ht="15.75" customHeight="1">
      <c r="C901" s="57"/>
      <c r="D901" s="57"/>
      <c r="E901" s="57"/>
      <c r="F901" s="57"/>
      <c r="H901" s="57"/>
      <c r="I901" s="57"/>
    </row>
    <row r="902" spans="3:9" ht="15.75" customHeight="1">
      <c r="C902" s="57"/>
      <c r="D902" s="57"/>
      <c r="E902" s="57"/>
      <c r="F902" s="57"/>
      <c r="H902" s="57"/>
      <c r="I902" s="57"/>
    </row>
    <row r="903" spans="3:9" ht="15.75" customHeight="1">
      <c r="C903" s="57"/>
      <c r="D903" s="57"/>
      <c r="E903" s="57"/>
      <c r="F903" s="57"/>
      <c r="H903" s="57"/>
      <c r="I903" s="57"/>
    </row>
    <row r="904" spans="3:9" ht="15.75" customHeight="1">
      <c r="C904" s="57"/>
      <c r="D904" s="57"/>
      <c r="E904" s="57"/>
      <c r="F904" s="57"/>
      <c r="H904" s="57"/>
      <c r="I904" s="57"/>
    </row>
    <row r="905" spans="3:9" ht="15.75" customHeight="1">
      <c r="C905" s="57"/>
      <c r="D905" s="57"/>
      <c r="E905" s="57"/>
      <c r="F905" s="57"/>
      <c r="H905" s="57"/>
      <c r="I905" s="57"/>
    </row>
    <row r="906" spans="3:9" ht="15.75" customHeight="1">
      <c r="C906" s="57"/>
      <c r="D906" s="57"/>
      <c r="E906" s="57"/>
      <c r="F906" s="57"/>
      <c r="H906" s="57"/>
      <c r="I906" s="57"/>
    </row>
    <row r="907" spans="3:9" ht="15.75" customHeight="1">
      <c r="C907" s="57"/>
      <c r="D907" s="57"/>
      <c r="E907" s="57"/>
      <c r="F907" s="57"/>
      <c r="H907" s="57"/>
      <c r="I907" s="57"/>
    </row>
    <row r="908" spans="3:9" ht="15.75" customHeight="1">
      <c r="C908" s="57"/>
      <c r="D908" s="57"/>
      <c r="E908" s="57"/>
      <c r="F908" s="57"/>
      <c r="H908" s="57"/>
      <c r="I908" s="57"/>
    </row>
    <row r="909" spans="3:9" ht="15.75" customHeight="1">
      <c r="C909" s="57"/>
      <c r="D909" s="57"/>
      <c r="E909" s="57"/>
      <c r="F909" s="57"/>
      <c r="H909" s="57"/>
      <c r="I909" s="57"/>
    </row>
    <row r="910" spans="3:9" ht="15.75" customHeight="1">
      <c r="C910" s="57"/>
      <c r="D910" s="57"/>
      <c r="E910" s="57"/>
      <c r="F910" s="57"/>
      <c r="H910" s="57"/>
      <c r="I910" s="57"/>
    </row>
    <row r="911" spans="3:9" ht="15.75" customHeight="1">
      <c r="C911" s="57"/>
      <c r="D911" s="57"/>
      <c r="E911" s="57"/>
      <c r="F911" s="57"/>
      <c r="H911" s="57"/>
      <c r="I911" s="57"/>
    </row>
    <row r="912" spans="3:9" ht="15.75" customHeight="1">
      <c r="C912" s="57"/>
      <c r="D912" s="57"/>
      <c r="E912" s="57"/>
      <c r="F912" s="57"/>
      <c r="H912" s="57"/>
      <c r="I912" s="57"/>
    </row>
    <row r="913" spans="3:9" ht="15.75" customHeight="1">
      <c r="C913" s="57"/>
      <c r="D913" s="57"/>
      <c r="E913" s="57"/>
      <c r="F913" s="57"/>
      <c r="H913" s="57"/>
      <c r="I913" s="57"/>
    </row>
    <row r="914" spans="3:9" ht="15.75" customHeight="1">
      <c r="C914" s="57"/>
      <c r="D914" s="57"/>
      <c r="E914" s="57"/>
      <c r="F914" s="57"/>
      <c r="H914" s="57"/>
      <c r="I914" s="57"/>
    </row>
    <row r="915" spans="3:9" ht="15.75" customHeight="1">
      <c r="C915" s="57"/>
      <c r="D915" s="57"/>
      <c r="E915" s="57"/>
      <c r="F915" s="57"/>
      <c r="H915" s="57"/>
      <c r="I915" s="57"/>
    </row>
    <row r="916" spans="3:9" ht="15.75" customHeight="1">
      <c r="C916" s="57"/>
      <c r="D916" s="57"/>
      <c r="E916" s="57"/>
      <c r="F916" s="57"/>
      <c r="H916" s="57"/>
      <c r="I916" s="57"/>
    </row>
    <row r="917" spans="3:9" ht="15.75" customHeight="1">
      <c r="C917" s="57"/>
      <c r="D917" s="57"/>
      <c r="E917" s="57"/>
      <c r="F917" s="57"/>
      <c r="H917" s="57"/>
      <c r="I917" s="57"/>
    </row>
    <row r="918" spans="3:9" ht="15.75" customHeight="1">
      <c r="C918" s="57"/>
      <c r="D918" s="57"/>
      <c r="E918" s="57"/>
      <c r="F918" s="57"/>
      <c r="H918" s="57"/>
      <c r="I918" s="57"/>
    </row>
    <row r="919" spans="3:9" ht="15.75" customHeight="1">
      <c r="C919" s="57"/>
      <c r="D919" s="57"/>
      <c r="E919" s="57"/>
      <c r="F919" s="57"/>
      <c r="H919" s="57"/>
      <c r="I919" s="57"/>
    </row>
    <row r="920" spans="3:9" ht="15.75" customHeight="1">
      <c r="C920" s="57"/>
      <c r="D920" s="57"/>
      <c r="E920" s="57"/>
      <c r="F920" s="57"/>
      <c r="H920" s="57"/>
      <c r="I920" s="57"/>
    </row>
    <row r="921" spans="3:9" ht="15.75" customHeight="1">
      <c r="C921" s="57"/>
      <c r="D921" s="57"/>
      <c r="E921" s="57"/>
      <c r="F921" s="57"/>
      <c r="H921" s="57"/>
      <c r="I921" s="57"/>
    </row>
    <row r="922" spans="3:9" ht="15.75" customHeight="1">
      <c r="C922" s="57"/>
      <c r="D922" s="57"/>
      <c r="E922" s="57"/>
      <c r="F922" s="57"/>
      <c r="H922" s="57"/>
      <c r="I922" s="57"/>
    </row>
    <row r="923" spans="3:9" ht="15.75" customHeight="1">
      <c r="C923" s="57"/>
      <c r="D923" s="57"/>
      <c r="E923" s="57"/>
      <c r="F923" s="57"/>
      <c r="H923" s="57"/>
      <c r="I923" s="57"/>
    </row>
    <row r="924" spans="3:9" ht="15.75" customHeight="1">
      <c r="C924" s="57"/>
      <c r="D924" s="57"/>
      <c r="E924" s="57"/>
      <c r="F924" s="57"/>
      <c r="H924" s="57"/>
      <c r="I924" s="57"/>
    </row>
    <row r="925" spans="3:9" ht="15.75" customHeight="1">
      <c r="C925" s="57"/>
      <c r="D925" s="57"/>
      <c r="E925" s="57"/>
      <c r="F925" s="57"/>
      <c r="H925" s="57"/>
      <c r="I925" s="57"/>
    </row>
    <row r="926" spans="3:9" ht="15.75" customHeight="1">
      <c r="C926" s="57"/>
      <c r="D926" s="57"/>
      <c r="E926" s="57"/>
      <c r="F926" s="57"/>
      <c r="H926" s="57"/>
      <c r="I926" s="57"/>
    </row>
    <row r="927" spans="3:9" ht="15.75" customHeight="1">
      <c r="C927" s="57"/>
      <c r="D927" s="57"/>
      <c r="E927" s="57"/>
      <c r="F927" s="57"/>
      <c r="H927" s="57"/>
      <c r="I927" s="57"/>
    </row>
    <row r="928" spans="3:9" ht="15.75" customHeight="1">
      <c r="C928" s="57"/>
      <c r="D928" s="57"/>
      <c r="E928" s="57"/>
      <c r="F928" s="57"/>
      <c r="H928" s="57"/>
      <c r="I928" s="57"/>
    </row>
    <row r="929" spans="3:9" ht="15.75" customHeight="1">
      <c r="C929" s="57"/>
      <c r="D929" s="57"/>
      <c r="E929" s="57"/>
      <c r="F929" s="57"/>
      <c r="H929" s="57"/>
      <c r="I929" s="57"/>
    </row>
    <row r="930" spans="3:9" ht="15.75" customHeight="1">
      <c r="C930" s="57"/>
      <c r="D930" s="57"/>
      <c r="E930" s="57"/>
      <c r="F930" s="57"/>
      <c r="H930" s="57"/>
      <c r="I930" s="57"/>
    </row>
    <row r="931" spans="3:9" ht="15.75" customHeight="1">
      <c r="C931" s="57"/>
      <c r="D931" s="57"/>
      <c r="E931" s="57"/>
      <c r="F931" s="57"/>
      <c r="H931" s="57"/>
      <c r="I931" s="57"/>
    </row>
    <row r="932" spans="3:9" ht="15.75" customHeight="1">
      <c r="C932" s="57"/>
      <c r="D932" s="57"/>
      <c r="E932" s="57"/>
      <c r="F932" s="57"/>
      <c r="H932" s="57"/>
      <c r="I932" s="57"/>
    </row>
    <row r="933" spans="3:9" ht="15.75" customHeight="1">
      <c r="C933" s="57"/>
      <c r="D933" s="57"/>
      <c r="E933" s="57"/>
      <c r="F933" s="57"/>
      <c r="H933" s="57"/>
      <c r="I933" s="57"/>
    </row>
    <row r="934" spans="3:9" ht="15.75" customHeight="1">
      <c r="C934" s="57"/>
      <c r="D934" s="57"/>
      <c r="E934" s="57"/>
      <c r="F934" s="57"/>
      <c r="H934" s="57"/>
      <c r="I934" s="57"/>
    </row>
    <row r="935" spans="3:9" ht="15.75" customHeight="1">
      <c r="C935" s="57"/>
      <c r="D935" s="57"/>
      <c r="E935" s="57"/>
      <c r="F935" s="57"/>
      <c r="H935" s="57"/>
      <c r="I935" s="57"/>
    </row>
    <row r="936" spans="3:9" ht="15.75" customHeight="1">
      <c r="C936" s="57"/>
      <c r="D936" s="57"/>
      <c r="E936" s="57"/>
      <c r="F936" s="57"/>
      <c r="H936" s="57"/>
      <c r="I936" s="57"/>
    </row>
    <row r="937" spans="3:9" ht="15.75" customHeight="1">
      <c r="C937" s="57"/>
      <c r="D937" s="57"/>
      <c r="E937" s="57"/>
      <c r="F937" s="57"/>
      <c r="H937" s="57"/>
      <c r="I937" s="57"/>
    </row>
    <row r="938" spans="3:9" ht="15.75" customHeight="1">
      <c r="C938" s="57"/>
      <c r="D938" s="57"/>
      <c r="E938" s="57"/>
      <c r="F938" s="57"/>
      <c r="H938" s="57"/>
      <c r="I938" s="57"/>
    </row>
    <row r="939" spans="3:9" ht="15.75" customHeight="1">
      <c r="C939" s="57"/>
      <c r="D939" s="57"/>
      <c r="E939" s="57"/>
      <c r="F939" s="57"/>
      <c r="H939" s="57"/>
      <c r="I939" s="57"/>
    </row>
    <row r="940" spans="3:9" ht="15.75" customHeight="1">
      <c r="C940" s="57"/>
      <c r="D940" s="57"/>
      <c r="E940" s="57"/>
      <c r="F940" s="57"/>
      <c r="H940" s="57"/>
      <c r="I940" s="57"/>
    </row>
    <row r="941" spans="3:9" ht="15.75" customHeight="1">
      <c r="C941" s="57"/>
      <c r="D941" s="57"/>
      <c r="E941" s="57"/>
      <c r="F941" s="57"/>
      <c r="H941" s="57"/>
      <c r="I941" s="57"/>
    </row>
    <row r="942" spans="3:9" ht="15.75" customHeight="1">
      <c r="C942" s="57"/>
      <c r="D942" s="57"/>
      <c r="E942" s="57"/>
      <c r="F942" s="57"/>
      <c r="H942" s="57"/>
      <c r="I942" s="57"/>
    </row>
    <row r="943" spans="3:9" ht="15.75" customHeight="1">
      <c r="C943" s="57"/>
      <c r="D943" s="57"/>
      <c r="E943" s="57"/>
      <c r="F943" s="57"/>
      <c r="H943" s="57"/>
      <c r="I943" s="57"/>
    </row>
    <row r="944" spans="3:9" ht="15.75" customHeight="1">
      <c r="C944" s="57"/>
      <c r="D944" s="57"/>
      <c r="E944" s="57"/>
      <c r="F944" s="57"/>
      <c r="H944" s="57"/>
      <c r="I944" s="57"/>
    </row>
    <row r="945" spans="3:9" ht="15.75" customHeight="1">
      <c r="C945" s="57"/>
      <c r="D945" s="57"/>
      <c r="E945" s="57"/>
      <c r="F945" s="57"/>
      <c r="H945" s="57"/>
      <c r="I945" s="57"/>
    </row>
    <row r="946" spans="3:9" ht="15.75" customHeight="1">
      <c r="C946" s="57"/>
      <c r="D946" s="57"/>
      <c r="E946" s="57"/>
      <c r="F946" s="57"/>
      <c r="H946" s="57"/>
      <c r="I946" s="57"/>
    </row>
    <row r="947" spans="3:9" ht="15.75" customHeight="1">
      <c r="C947" s="57"/>
      <c r="D947" s="57"/>
      <c r="E947" s="57"/>
      <c r="F947" s="57"/>
      <c r="H947" s="57"/>
      <c r="I947" s="57"/>
    </row>
    <row r="948" spans="3:9" ht="15.75" customHeight="1">
      <c r="C948" s="57"/>
      <c r="D948" s="57"/>
      <c r="E948" s="57"/>
      <c r="F948" s="57"/>
      <c r="H948" s="57"/>
      <c r="I948" s="57"/>
    </row>
    <row r="949" spans="3:9" ht="15.75" customHeight="1">
      <c r="C949" s="57"/>
      <c r="D949" s="57"/>
      <c r="E949" s="57"/>
      <c r="F949" s="57"/>
      <c r="H949" s="57"/>
      <c r="I949" s="57"/>
    </row>
    <row r="950" spans="3:9" ht="15.75" customHeight="1">
      <c r="C950" s="57"/>
      <c r="D950" s="57"/>
      <c r="E950" s="57"/>
      <c r="F950" s="57"/>
      <c r="H950" s="57"/>
      <c r="I950" s="57"/>
    </row>
    <row r="951" spans="3:9" ht="15.75" customHeight="1">
      <c r="C951" s="57"/>
      <c r="D951" s="57"/>
      <c r="E951" s="57"/>
      <c r="F951" s="57"/>
      <c r="H951" s="57"/>
      <c r="I951" s="57"/>
    </row>
    <row r="952" spans="3:9" ht="15.75" customHeight="1">
      <c r="C952" s="57"/>
      <c r="D952" s="57"/>
      <c r="E952" s="57"/>
      <c r="F952" s="57"/>
      <c r="H952" s="57"/>
      <c r="I952" s="57"/>
    </row>
    <row r="953" spans="3:9" ht="15.75" customHeight="1">
      <c r="C953" s="57"/>
      <c r="D953" s="57"/>
      <c r="E953" s="57"/>
      <c r="F953" s="57"/>
      <c r="H953" s="57"/>
      <c r="I953" s="57"/>
    </row>
    <row r="954" spans="3:9" ht="15.75" customHeight="1">
      <c r="C954" s="57"/>
      <c r="D954" s="57"/>
      <c r="E954" s="57"/>
      <c r="F954" s="57"/>
      <c r="H954" s="57"/>
      <c r="I954" s="57"/>
    </row>
    <row r="955" spans="3:9" ht="15.75" customHeight="1">
      <c r="C955" s="57"/>
      <c r="D955" s="57"/>
      <c r="E955" s="57"/>
      <c r="F955" s="57"/>
      <c r="H955" s="57"/>
      <c r="I955" s="57"/>
    </row>
    <row r="956" spans="3:9" ht="15.75" customHeight="1">
      <c r="C956" s="57"/>
      <c r="D956" s="57"/>
      <c r="E956" s="57"/>
      <c r="F956" s="57"/>
      <c r="H956" s="57"/>
      <c r="I956" s="57"/>
    </row>
    <row r="957" spans="3:9" ht="15.75" customHeight="1">
      <c r="C957" s="57"/>
      <c r="D957" s="57"/>
      <c r="E957" s="57"/>
      <c r="F957" s="57"/>
      <c r="H957" s="57"/>
      <c r="I957" s="57"/>
    </row>
    <row r="958" spans="3:9" ht="15.75" customHeight="1">
      <c r="C958" s="57"/>
      <c r="D958" s="57"/>
      <c r="E958" s="57"/>
      <c r="F958" s="57"/>
      <c r="H958" s="57"/>
      <c r="I958" s="57"/>
    </row>
    <row r="959" spans="3:9" ht="15.75" customHeight="1">
      <c r="C959" s="57"/>
      <c r="D959" s="57"/>
      <c r="E959" s="57"/>
      <c r="F959" s="57"/>
      <c r="H959" s="57"/>
      <c r="I959" s="57"/>
    </row>
    <row r="960" spans="3:9" ht="15.75" customHeight="1">
      <c r="C960" s="57"/>
      <c r="D960" s="57"/>
      <c r="E960" s="57"/>
      <c r="F960" s="57"/>
      <c r="H960" s="57"/>
      <c r="I960" s="57"/>
    </row>
    <row r="961" spans="3:9" ht="15.75" customHeight="1">
      <c r="C961" s="57"/>
      <c r="D961" s="57"/>
      <c r="E961" s="57"/>
      <c r="F961" s="57"/>
      <c r="H961" s="57"/>
      <c r="I961" s="57"/>
    </row>
    <row r="962" spans="3:9" ht="15.75" customHeight="1">
      <c r="C962" s="57"/>
      <c r="D962" s="57"/>
      <c r="E962" s="57"/>
      <c r="F962" s="57"/>
      <c r="H962" s="57"/>
      <c r="I962" s="57"/>
    </row>
    <row r="963" spans="3:9" ht="15.75" customHeight="1">
      <c r="C963" s="57"/>
      <c r="D963" s="57"/>
      <c r="E963" s="57"/>
      <c r="F963" s="57"/>
      <c r="H963" s="57"/>
      <c r="I963" s="57"/>
    </row>
    <row r="964" spans="3:9" ht="15.75" customHeight="1">
      <c r="C964" s="57"/>
      <c r="D964" s="57"/>
      <c r="E964" s="57"/>
      <c r="F964" s="57"/>
      <c r="H964" s="57"/>
      <c r="I964" s="57"/>
    </row>
    <row r="965" spans="3:9" ht="15.75" customHeight="1">
      <c r="C965" s="57"/>
      <c r="D965" s="57"/>
      <c r="E965" s="57"/>
      <c r="F965" s="57"/>
      <c r="H965" s="57"/>
      <c r="I965" s="57"/>
    </row>
    <row r="966" spans="3:9" ht="15.75" customHeight="1">
      <c r="C966" s="57"/>
      <c r="D966" s="57"/>
      <c r="E966" s="57"/>
      <c r="F966" s="57"/>
      <c r="H966" s="57"/>
      <c r="I966" s="57"/>
    </row>
    <row r="967" spans="3:9" ht="15.75" customHeight="1">
      <c r="C967" s="57"/>
      <c r="D967" s="57"/>
      <c r="E967" s="57"/>
      <c r="F967" s="57"/>
      <c r="H967" s="57"/>
      <c r="I967" s="57"/>
    </row>
    <row r="968" spans="3:9" ht="15.75" customHeight="1">
      <c r="C968" s="57"/>
      <c r="D968" s="57"/>
      <c r="E968" s="57"/>
      <c r="F968" s="57"/>
      <c r="H968" s="57"/>
      <c r="I968" s="57"/>
    </row>
    <row r="969" spans="3:9" ht="15.75" customHeight="1">
      <c r="C969" s="57"/>
      <c r="D969" s="57"/>
      <c r="E969" s="57"/>
      <c r="F969" s="57"/>
      <c r="H969" s="57"/>
      <c r="I969" s="57"/>
    </row>
    <row r="970" spans="3:9" ht="15.75" customHeight="1">
      <c r="C970" s="57"/>
      <c r="D970" s="57"/>
      <c r="E970" s="57"/>
      <c r="F970" s="57"/>
      <c r="H970" s="57"/>
      <c r="I970" s="57"/>
    </row>
    <row r="971" spans="3:9" ht="15.75" customHeight="1">
      <c r="C971" s="57"/>
      <c r="D971" s="57"/>
      <c r="E971" s="57"/>
      <c r="F971" s="57"/>
      <c r="H971" s="57"/>
      <c r="I971" s="57"/>
    </row>
    <row r="972" spans="3:9" ht="15.75" customHeight="1">
      <c r="C972" s="57"/>
      <c r="D972" s="57"/>
      <c r="E972" s="57"/>
      <c r="F972" s="57"/>
      <c r="H972" s="57"/>
      <c r="I972" s="57"/>
    </row>
    <row r="973" spans="3:9" ht="15.75" customHeight="1">
      <c r="C973" s="57"/>
      <c r="D973" s="57"/>
      <c r="E973" s="57"/>
      <c r="F973" s="57"/>
      <c r="H973" s="57"/>
      <c r="I973" s="57"/>
    </row>
    <row r="974" spans="3:9" ht="15.75" customHeight="1">
      <c r="C974" s="57"/>
      <c r="D974" s="57"/>
      <c r="E974" s="57"/>
      <c r="F974" s="57"/>
      <c r="H974" s="57"/>
      <c r="I974" s="57"/>
    </row>
    <row r="975" spans="3:9" ht="15.75" customHeight="1">
      <c r="C975" s="57"/>
      <c r="D975" s="57"/>
      <c r="E975" s="57"/>
      <c r="F975" s="57"/>
      <c r="H975" s="57"/>
      <c r="I975" s="57"/>
    </row>
    <row r="976" spans="3:9" ht="15.75" customHeight="1">
      <c r="C976" s="57"/>
      <c r="D976" s="57"/>
      <c r="E976" s="57"/>
      <c r="F976" s="57"/>
      <c r="H976" s="57"/>
      <c r="I976" s="57"/>
    </row>
    <row r="977" spans="3:9" ht="15.75" customHeight="1">
      <c r="C977" s="57"/>
      <c r="D977" s="57"/>
      <c r="E977" s="57"/>
      <c r="F977" s="57"/>
      <c r="H977" s="57"/>
      <c r="I977" s="57"/>
    </row>
    <row r="978" spans="3:9" ht="15.75" customHeight="1">
      <c r="C978" s="57"/>
      <c r="D978" s="57"/>
      <c r="E978" s="57"/>
      <c r="F978" s="57"/>
      <c r="H978" s="57"/>
      <c r="I978" s="57"/>
    </row>
    <row r="979" spans="3:9" ht="15.75" customHeight="1">
      <c r="C979" s="57"/>
      <c r="D979" s="57"/>
      <c r="E979" s="57"/>
      <c r="F979" s="57"/>
      <c r="H979" s="57"/>
      <c r="I979" s="57"/>
    </row>
    <row r="980" spans="3:9" ht="15.75" customHeight="1">
      <c r="C980" s="57"/>
      <c r="D980" s="57"/>
      <c r="E980" s="57"/>
      <c r="F980" s="57"/>
      <c r="H980" s="57"/>
      <c r="I980" s="57"/>
    </row>
    <row r="981" spans="3:9" ht="15.75" customHeight="1">
      <c r="C981" s="57"/>
      <c r="D981" s="57"/>
      <c r="E981" s="57"/>
      <c r="F981" s="57"/>
      <c r="H981" s="57"/>
      <c r="I981" s="57"/>
    </row>
    <row r="982" spans="3:9" ht="15.75" customHeight="1">
      <c r="C982" s="57"/>
      <c r="D982" s="57"/>
      <c r="E982" s="57"/>
      <c r="F982" s="57"/>
      <c r="H982" s="57"/>
      <c r="I982" s="57"/>
    </row>
    <row r="983" spans="3:9" ht="15.75" customHeight="1">
      <c r="C983" s="57"/>
      <c r="D983" s="57"/>
      <c r="E983" s="57"/>
      <c r="F983" s="57"/>
      <c r="H983" s="57"/>
      <c r="I983" s="57"/>
    </row>
    <row r="984" spans="3:9" ht="15.75" customHeight="1">
      <c r="C984" s="57"/>
      <c r="D984" s="57"/>
      <c r="E984" s="57"/>
      <c r="F984" s="57"/>
      <c r="H984" s="57"/>
      <c r="I984" s="57"/>
    </row>
    <row r="985" spans="3:9" ht="15.75" customHeight="1">
      <c r="C985" s="57"/>
      <c r="D985" s="57"/>
      <c r="E985" s="57"/>
      <c r="F985" s="57"/>
      <c r="H985" s="57"/>
      <c r="I985" s="57"/>
    </row>
    <row r="986" spans="3:9" ht="15.75" customHeight="1">
      <c r="C986" s="57"/>
      <c r="D986" s="57"/>
      <c r="E986" s="57"/>
      <c r="F986" s="57"/>
      <c r="H986" s="57"/>
      <c r="I986" s="57"/>
    </row>
    <row r="987" spans="3:9" ht="15.75" customHeight="1">
      <c r="C987" s="57"/>
      <c r="D987" s="57"/>
      <c r="E987" s="57"/>
      <c r="F987" s="57"/>
      <c r="H987" s="57"/>
      <c r="I987" s="57"/>
    </row>
    <row r="988" spans="3:9" ht="15.75" customHeight="1">
      <c r="C988" s="57"/>
      <c r="D988" s="57"/>
      <c r="E988" s="57"/>
      <c r="F988" s="57"/>
      <c r="H988" s="57"/>
      <c r="I988" s="57"/>
    </row>
    <row r="989" spans="3:9" ht="15.75" customHeight="1">
      <c r="C989" s="57"/>
      <c r="D989" s="57"/>
      <c r="E989" s="57"/>
      <c r="F989" s="57"/>
      <c r="H989" s="57"/>
      <c r="I989" s="57"/>
    </row>
    <row r="990" spans="3:9" ht="15.75" customHeight="1">
      <c r="C990" s="57"/>
      <c r="D990" s="57"/>
      <c r="E990" s="57"/>
      <c r="F990" s="57"/>
      <c r="H990" s="57"/>
      <c r="I990" s="57"/>
    </row>
    <row r="991" spans="3:9" ht="15.75" customHeight="1">
      <c r="C991" s="57"/>
      <c r="D991" s="57"/>
      <c r="E991" s="57"/>
      <c r="F991" s="57"/>
      <c r="H991" s="57"/>
      <c r="I991" s="57"/>
    </row>
    <row r="992" spans="3:9" ht="15.75" customHeight="1">
      <c r="C992" s="57"/>
      <c r="D992" s="57"/>
      <c r="E992" s="57"/>
      <c r="F992" s="57"/>
      <c r="H992" s="57"/>
      <c r="I992" s="57"/>
    </row>
    <row r="993" spans="3:9" ht="15.75" customHeight="1">
      <c r="C993" s="57"/>
      <c r="D993" s="57"/>
      <c r="E993" s="57"/>
      <c r="F993" s="57"/>
      <c r="H993" s="57"/>
      <c r="I993" s="57"/>
    </row>
    <row r="994" spans="3:9" ht="15.75" customHeight="1">
      <c r="C994" s="57"/>
      <c r="D994" s="57"/>
      <c r="E994" s="57"/>
      <c r="F994" s="57"/>
      <c r="H994" s="57"/>
      <c r="I994" s="57"/>
    </row>
    <row r="995" spans="3:9" ht="15.75" customHeight="1">
      <c r="C995" s="57"/>
      <c r="D995" s="57"/>
      <c r="E995" s="57"/>
      <c r="F995" s="57"/>
      <c r="H995" s="57"/>
      <c r="I995" s="57"/>
    </row>
    <row r="996" spans="3:9" ht="15.75" customHeight="1">
      <c r="C996" s="57"/>
      <c r="D996" s="57"/>
      <c r="E996" s="57"/>
      <c r="F996" s="57"/>
      <c r="H996" s="57"/>
      <c r="I996" s="57"/>
    </row>
    <row r="997" spans="3:9" ht="15.75" customHeight="1">
      <c r="C997" s="57"/>
      <c r="D997" s="57"/>
      <c r="E997" s="57"/>
      <c r="F997" s="57"/>
      <c r="H997" s="57"/>
      <c r="I997" s="57"/>
    </row>
    <row r="998" spans="3:9" ht="15.75" customHeight="1">
      <c r="C998" s="57"/>
      <c r="D998" s="57"/>
      <c r="E998" s="57"/>
      <c r="F998" s="57"/>
      <c r="H998" s="57"/>
      <c r="I998" s="57"/>
    </row>
    <row r="999" spans="3:9" ht="15.75" customHeight="1">
      <c r="C999" s="57"/>
      <c r="D999" s="57"/>
      <c r="E999" s="57"/>
      <c r="F999" s="57"/>
      <c r="H999" s="57"/>
      <c r="I999" s="57"/>
    </row>
    <row r="1000" spans="3:9" ht="15.75" customHeight="1">
      <c r="C1000" s="57"/>
      <c r="D1000" s="57"/>
      <c r="E1000" s="57"/>
      <c r="F1000" s="57"/>
      <c r="H1000" s="57"/>
      <c r="I1000" s="57"/>
    </row>
  </sheetData>
  <mergeCells count="4">
    <mergeCell ref="A1:B9"/>
    <mergeCell ref="C1:F4"/>
    <mergeCell ref="G1:H9"/>
    <mergeCell ref="C5:F9"/>
  </mergeCells>
  <dataValidations count="1">
    <dataValidation type="list" allowBlank="1" showErrorMessage="1" sqref="G13:G25">
      <formula1>$I$3:$I$8</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JUAN PEDRO GUTIERREZ FUQUENE</cp:lastModifiedBy>
  <dcterms:created xsi:type="dcterms:W3CDTF">2017-07-27T15:23:10Z</dcterms:created>
  <dcterms:modified xsi:type="dcterms:W3CDTF">2024-01-11T14:52:59Z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0x01010057A7BADA77581A4F876DB4FB97BFE08F</vt:lpwstr>
  </property>
  <property fmtid="{D5CDD505-2E9C-101B-9397-08002B2CF9AE}" pid="3" name="MediaServiceImageTags">
    <vt:lpwstr/>
  </property>
</Properties>
</file>