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artinez\Documents\2020\Plan mejoramiento\"/>
    </mc:Choice>
  </mc:AlternateContent>
  <bookViews>
    <workbookView showHorizontalScroll="0" showVerticalScroll="0" xWindow="0" yWindow="0" windowWidth="20490" windowHeight="7665"/>
  </bookViews>
  <sheets>
    <sheet name="HISTORICO " sheetId="1" r:id="rId1"/>
    <sheet name="HISTORICO CERRADAS" sheetId="45" state="hidden" r:id="rId2"/>
    <sheet name="CERRADAS EN EL TRIMESTRE" sheetId="44" state="hidden" r:id="rId3"/>
    <sheet name="Hoja1" sheetId="41" state="hidden"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'HISTORICO '!$A$6</definedName>
    <definedName name="_2._RESULTADOS_POR_TIPOLOGÍA_DE_ACCIONES" localSheetId="12">#REF!</definedName>
    <definedName name="_2._RESULTADOS_POR_TIPOLOGÍA_DE_ACCIONES">'HISTORICO '!$A$18</definedName>
    <definedName name="_3._RESULTADOS_DE_ACCIONES_POR_PROCESO" localSheetId="12">#REF!</definedName>
    <definedName name="_3._RESULTADOS_DE_ACCIONES_POR_PROCESO">'HISTORICO '!#REF!</definedName>
    <definedName name="_xlnm._FilterDatabase" localSheetId="6" hidden="1">'AC-10'!$A$30:$X$30</definedName>
    <definedName name="_xlnm._FilterDatabase" localSheetId="2" hidden="1">'CERRADAS EN EL TRIMESTRE'!$A$23:$X$23</definedName>
    <definedName name="_xlnm._FilterDatabase" localSheetId="15" hidden="1">'CID-15'!$A$30:$X$30</definedName>
    <definedName name="_xlnm._FilterDatabase" localSheetId="4" hidden="1">'DIC-01'!$A$29:$X$32</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'GD-07'!$A$30:$AA$30</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1"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'HISTORICO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F24" i="1"/>
  <c r="F26" i="1"/>
  <c r="F27" i="1"/>
  <c r="F32" i="1"/>
  <c r="F33" i="1"/>
  <c r="F34" i="1"/>
  <c r="F23" i="3"/>
  <c r="J23" i="43"/>
  <c r="F23" i="43"/>
  <c r="F29" i="1" s="1"/>
  <c r="F27" i="22"/>
  <c r="M25" i="1" s="1"/>
  <c r="F26" i="22"/>
  <c r="K25" i="1" s="1"/>
  <c r="F25" i="22"/>
  <c r="I25" i="1" s="1"/>
  <c r="F24" i="22"/>
  <c r="G25" i="1" s="1"/>
  <c r="F23" i="22"/>
  <c r="F25" i="1" s="1"/>
  <c r="F27" i="39"/>
  <c r="M31" i="1" s="1"/>
  <c r="F26" i="39"/>
  <c r="K31" i="1" s="1"/>
  <c r="F25" i="39"/>
  <c r="I31" i="1" s="1"/>
  <c r="F24" i="39"/>
  <c r="F24" i="3"/>
  <c r="F24" i="35"/>
  <c r="G28" i="1" s="1"/>
  <c r="F23" i="39"/>
  <c r="F31" i="1" s="1"/>
  <c r="J24" i="35"/>
  <c r="J23" i="35"/>
  <c r="F27" i="35"/>
  <c r="M28" i="1" s="1"/>
  <c r="F26" i="35"/>
  <c r="K28" i="1" s="1"/>
  <c r="F25" i="35"/>
  <c r="I28" i="1" s="1"/>
  <c r="F23" i="35"/>
  <c r="F28" i="1" s="1"/>
  <c r="F27" i="31"/>
  <c r="F26" i="31"/>
  <c r="K34" i="1"/>
  <c r="F25" i="31"/>
  <c r="I34" i="1"/>
  <c r="F24" i="31"/>
  <c r="F23" i="31"/>
  <c r="F27" i="30"/>
  <c r="F26" i="30"/>
  <c r="F25" i="30"/>
  <c r="F24" i="30"/>
  <c r="F23" i="30"/>
  <c r="F27" i="29"/>
  <c r="F26" i="29"/>
  <c r="K32" i="1"/>
  <c r="F25" i="29"/>
  <c r="F24" i="29"/>
  <c r="F23" i="29"/>
  <c r="F25" i="27"/>
  <c r="I30" i="1" s="1"/>
  <c r="F24" i="27"/>
  <c r="G30" i="1" s="1"/>
  <c r="F23" i="27"/>
  <c r="F30" i="1" s="1"/>
  <c r="J24" i="43"/>
  <c r="F26" i="43"/>
  <c r="K29" i="1" s="1"/>
  <c r="F27" i="43"/>
  <c r="M29" i="1" s="1"/>
  <c r="F25" i="43"/>
  <c r="I29" i="1" s="1"/>
  <c r="F24" i="43"/>
  <c r="G29" i="1" s="1"/>
  <c r="F27" i="27"/>
  <c r="M30" i="1" s="1"/>
  <c r="F26" i="27"/>
  <c r="K30" i="1" s="1"/>
  <c r="F28" i="43"/>
  <c r="O29" i="1" s="1"/>
  <c r="O35" i="1" s="1"/>
  <c r="F27" i="24"/>
  <c r="M27" i="1"/>
  <c r="F26" i="24"/>
  <c r="F25" i="24"/>
  <c r="F24" i="24"/>
  <c r="F23" i="24"/>
  <c r="F27" i="23"/>
  <c r="M26" i="1"/>
  <c r="F26" i="23"/>
  <c r="K26" i="1"/>
  <c r="F25" i="23"/>
  <c r="F24" i="23"/>
  <c r="G26" i="1"/>
  <c r="F23" i="23"/>
  <c r="F27" i="21"/>
  <c r="F26" i="21"/>
  <c r="K24" i="1"/>
  <c r="F25" i="21"/>
  <c r="I24" i="1"/>
  <c r="F24" i="21"/>
  <c r="G24" i="1"/>
  <c r="F23" i="21"/>
  <c r="F27" i="20"/>
  <c r="M23" i="1" s="1"/>
  <c r="F26" i="20"/>
  <c r="K23" i="1" s="1"/>
  <c r="F25" i="20"/>
  <c r="I23" i="1" s="1"/>
  <c r="F24" i="20"/>
  <c r="G23" i="1" s="1"/>
  <c r="F23" i="20"/>
  <c r="F23" i="1" s="1"/>
  <c r="F27" i="19"/>
  <c r="F26" i="19"/>
  <c r="K22" i="1"/>
  <c r="F25" i="19"/>
  <c r="F24" i="19"/>
  <c r="G22" i="1"/>
  <c r="F23" i="19"/>
  <c r="F27" i="3"/>
  <c r="F26" i="3"/>
  <c r="K21" i="1" s="1"/>
  <c r="O27" i="43"/>
  <c r="N27" i="43"/>
  <c r="E22" i="43"/>
  <c r="O47" i="41"/>
  <c r="N47" i="41"/>
  <c r="M47" i="41"/>
  <c r="L47" i="41"/>
  <c r="K47" i="41"/>
  <c r="J13" i="41"/>
  <c r="J12" i="41"/>
  <c r="J11" i="41"/>
  <c r="J10" i="41"/>
  <c r="C24" i="41"/>
  <c r="N13" i="41"/>
  <c r="M13" i="41"/>
  <c r="L13" i="41"/>
  <c r="N12" i="41"/>
  <c r="M12" i="41"/>
  <c r="L12" i="41"/>
  <c r="N11" i="41"/>
  <c r="M11" i="41"/>
  <c r="L11" i="41"/>
  <c r="N10" i="41"/>
  <c r="N14" i="41"/>
  <c r="M10" i="41"/>
  <c r="M14" i="41"/>
  <c r="L10" i="41"/>
  <c r="L14" i="41"/>
  <c r="K13" i="41"/>
  <c r="K14" i="41"/>
  <c r="K12" i="41"/>
  <c r="K11" i="41"/>
  <c r="K10" i="41"/>
  <c r="G24" i="41"/>
  <c r="F24" i="41"/>
  <c r="E24" i="41"/>
  <c r="D24" i="41"/>
  <c r="U12" i="41"/>
  <c r="T12" i="41"/>
  <c r="S12" i="41"/>
  <c r="R12" i="41"/>
  <c r="Q12" i="41"/>
  <c r="E6" i="41"/>
  <c r="E5" i="41"/>
  <c r="E4" i="41"/>
  <c r="J14" i="41"/>
  <c r="J23" i="3"/>
  <c r="J24" i="3"/>
  <c r="J23" i="22"/>
  <c r="J24" i="22"/>
  <c r="J24" i="27"/>
  <c r="O27" i="39"/>
  <c r="N27" i="39"/>
  <c r="J24" i="39"/>
  <c r="J23" i="39"/>
  <c r="E22" i="39"/>
  <c r="J23" i="27"/>
  <c r="J23" i="20"/>
  <c r="J23" i="21"/>
  <c r="O27" i="35"/>
  <c r="N27" i="35"/>
  <c r="E22" i="35"/>
  <c r="J24" i="31"/>
  <c r="J23" i="31"/>
  <c r="J24" i="30"/>
  <c r="J23" i="30"/>
  <c r="J24" i="29"/>
  <c r="J23" i="29"/>
  <c r="J24" i="24"/>
  <c r="J23" i="24"/>
  <c r="J24" i="23"/>
  <c r="J23" i="23"/>
  <c r="J24" i="21"/>
  <c r="J24" i="20"/>
  <c r="J24" i="19"/>
  <c r="J23" i="19"/>
  <c r="F25" i="3"/>
  <c r="I21" i="1" s="1"/>
  <c r="O27" i="31"/>
  <c r="N27" i="31"/>
  <c r="E22" i="31"/>
  <c r="O27" i="30"/>
  <c r="N27" i="30"/>
  <c r="E22" i="30"/>
  <c r="O27" i="29"/>
  <c r="N27" i="29"/>
  <c r="E22" i="29"/>
  <c r="O27" i="27"/>
  <c r="N27" i="27"/>
  <c r="E22" i="27"/>
  <c r="O27" i="24"/>
  <c r="N27" i="24"/>
  <c r="E22" i="24"/>
  <c r="O27" i="23"/>
  <c r="N27" i="23"/>
  <c r="E22" i="23"/>
  <c r="O27" i="22"/>
  <c r="N27" i="22"/>
  <c r="E22" i="22"/>
  <c r="O27" i="21"/>
  <c r="N27" i="21"/>
  <c r="E22" i="21"/>
  <c r="O27" i="20"/>
  <c r="N27" i="20"/>
  <c r="E22" i="20"/>
  <c r="O27" i="19"/>
  <c r="N27" i="19"/>
  <c r="E22" i="19"/>
  <c r="H3" i="1"/>
  <c r="O27" i="3"/>
  <c r="N27" i="3"/>
  <c r="E22" i="3"/>
  <c r="I22" i="1"/>
  <c r="I27" i="1"/>
  <c r="M32" i="1"/>
  <c r="G33" i="1"/>
  <c r="K27" i="1"/>
  <c r="G32" i="1"/>
  <c r="I33" i="1"/>
  <c r="M22" i="1"/>
  <c r="I32" i="1"/>
  <c r="K33" i="1"/>
  <c r="M24" i="1"/>
  <c r="G27" i="1"/>
  <c r="M33" i="1"/>
  <c r="G34" i="1"/>
  <c r="M34" i="1"/>
  <c r="G31" i="1"/>
  <c r="E14" i="1" l="1"/>
  <c r="E9" i="1"/>
  <c r="E13" i="1"/>
  <c r="E10" i="1"/>
  <c r="F21" i="1"/>
  <c r="F35" i="1" s="1"/>
  <c r="G21" i="1"/>
  <c r="G35" i="1" s="1"/>
  <c r="I35" i="1"/>
  <c r="M21" i="1"/>
  <c r="K35" i="1"/>
  <c r="E12" i="1"/>
  <c r="E11" i="1"/>
  <c r="M35" i="1"/>
</calcChain>
</file>

<file path=xl/sharedStrings.xml><?xml version="1.0" encoding="utf-8"?>
<sst xmlns="http://schemas.openxmlformats.org/spreadsheetml/2006/main" count="3279" uniqueCount="1029">
  <si>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</si>
  <si>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</si>
  <si>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</si>
  <si>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</si>
  <si>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</si>
  <si>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</si>
  <si>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</si>
  <si>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</si>
  <si>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</si>
  <si>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</si>
  <si>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</si>
  <si>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</si>
  <si>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</si>
  <si>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</si>
  <si>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</si>
  <si>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</si>
  <si>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</si>
  <si>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</si>
  <si>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</si>
  <si>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</si>
  <si>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</si>
  <si>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</si>
  <si>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</si>
  <si>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</si>
  <si>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</si>
  <si>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</si>
  <si>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</si>
  <si>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</si>
  <si>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</si>
  <si>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</si>
  <si>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</si>
  <si>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</si>
  <si>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</si>
  <si>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</si>
  <si>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</si>
  <si>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</si>
  <si>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</si>
  <si>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</si>
  <si>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</si>
  <si>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</si>
  <si>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</si>
  <si>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</si>
  <si>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</si>
  <si>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</si>
  <si>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</si>
  <si>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</si>
  <si>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</si>
  <si>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</si>
  <si>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</si>
  <si>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</si>
  <si>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</si>
  <si>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</si>
  <si>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</si>
  <si>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</si>
  <si>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</si>
  <si>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</si>
  <si>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</si>
  <si>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</si>
  <si>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</si>
  <si>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</si>
  <si>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</si>
  <si>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ACCIONES VIGENCIAS ANTERIORES</t>
  </si>
  <si>
    <t>TOTAL DE ACCIONES FORMULADAS</t>
  </si>
  <si>
    <t>PLAN DE MEJORAMIENTO POR PROCESOS - IDEP</t>
  </si>
  <si>
    <t>MENÚ DEL REPORTE CONSOLIDADO</t>
  </si>
  <si>
    <t>AÑO</t>
  </si>
  <si>
    <t>ABIERTAS</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</si>
  <si>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</si>
  <si>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</si>
  <si>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</si>
  <si>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</si>
  <si>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</si>
  <si>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</si>
  <si>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</si>
  <si>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</si>
  <si>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IR AL INICIO</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</si>
  <si>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</si>
  <si>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</si>
  <si>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</si>
  <si>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</si>
  <si>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</si>
  <si>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</si>
  <si>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</si>
  <si>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</si>
  <si>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</si>
  <si>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</si>
  <si>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</si>
  <si>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</si>
  <si>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</si>
  <si>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</si>
  <si>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</si>
  <si>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</si>
  <si>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</si>
  <si>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</si>
  <si>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</si>
  <si>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</si>
  <si>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</si>
  <si>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</si>
  <si>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</si>
  <si>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</si>
  <si>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</si>
  <si>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</si>
  <si>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</si>
  <si>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</si>
  <si>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</si>
  <si>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</si>
  <si>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</si>
  <si>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</si>
  <si>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</si>
  <si>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</si>
  <si>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</si>
  <si>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</si>
  <si>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</si>
  <si>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</si>
  <si>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</si>
  <si>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</si>
  <si>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</si>
  <si>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</si>
  <si>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</si>
  <si>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</si>
  <si>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</si>
  <si>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</si>
  <si>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</si>
  <si>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</si>
  <si>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</si>
  <si>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</si>
  <si>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</si>
  <si>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</si>
  <si>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</si>
  <si>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</si>
  <si>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</si>
  <si>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</si>
  <si>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</si>
  <si>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</si>
  <si>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</si>
  <si>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</si>
  <si>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</si>
  <si>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</si>
  <si>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</si>
  <si>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</si>
  <si>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</si>
  <si>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</si>
  <si>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</si>
  <si>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</si>
  <si>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</si>
  <si>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</si>
  <si>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</si>
  <si>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</si>
  <si>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</si>
  <si>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</si>
  <si>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</si>
  <si>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</si>
  <si>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</si>
  <si>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</si>
  <si>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</si>
  <si>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</si>
  <si>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</si>
  <si>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</si>
  <si>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</si>
  <si>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</si>
  <si>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</si>
  <si>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</si>
  <si>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</si>
  <si>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</si>
  <si>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</si>
  <si>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</si>
  <si>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</si>
  <si>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</si>
  <si>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</si>
  <si>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</si>
  <si>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</si>
  <si>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</si>
  <si>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</si>
  <si>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</si>
  <si>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</si>
  <si>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</si>
  <si>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</si>
  <si>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</si>
  <si>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</si>
  <si>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</si>
  <si>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</si>
  <si>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</si>
  <si>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</si>
  <si>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</si>
  <si>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</si>
  <si>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</si>
  <si>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</si>
  <si>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</si>
  <si>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</si>
  <si>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</si>
  <si>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</si>
  <si>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</si>
  <si>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</si>
  <si>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</si>
  <si>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</si>
  <si>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</si>
  <si>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</si>
  <si>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</si>
  <si>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</si>
  <si>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</si>
  <si>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</si>
  <si>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</si>
  <si>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</si>
  <si>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</si>
  <si>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</si>
  <si>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</si>
  <si>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</si>
  <si>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</si>
  <si>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</si>
  <si>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</si>
  <si>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</si>
  <si>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</si>
  <si>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</si>
  <si>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</si>
  <si>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</si>
  <si>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</si>
  <si>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</si>
  <si>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</si>
  <si>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</si>
  <si>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</si>
  <si>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</si>
  <si>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</si>
  <si>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</si>
  <si>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</si>
  <si>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</si>
  <si>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</si>
  <si>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</si>
  <si>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</si>
  <si>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</si>
  <si>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</si>
  <si>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</si>
  <si>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</si>
  <si>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</si>
  <si>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</si>
  <si>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</si>
  <si>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</si>
  <si>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</si>
  <si>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</si>
  <si>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</si>
  <si>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</si>
  <si>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</si>
  <si>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</si>
  <si>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</si>
  <si>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</si>
  <si>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</si>
  <si>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</si>
  <si>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</si>
  <si>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</si>
  <si>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</si>
  <si>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</si>
  <si>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</si>
  <si>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</si>
  <si>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</si>
  <si>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</si>
  <si>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</si>
  <si>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</si>
  <si>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</si>
  <si>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</si>
  <si>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</si>
  <si>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</si>
  <si>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</si>
  <si>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</si>
  <si>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</si>
  <si>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</si>
  <si>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</si>
  <si>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</si>
  <si>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</si>
  <si>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</si>
  <si>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</si>
  <si>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</si>
  <si>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</si>
  <si>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</si>
  <si>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</si>
  <si>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</si>
  <si>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</si>
  <si>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</si>
  <si>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</si>
  <si>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</si>
  <si>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</si>
  <si>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</si>
  <si>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</si>
  <si>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</si>
  <si>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</si>
  <si>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</si>
  <si>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</si>
  <si>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</si>
  <si>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</si>
  <si>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</si>
  <si>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</si>
  <si>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</si>
  <si>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</si>
  <si>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</si>
  <si>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</si>
  <si>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</si>
  <si>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</si>
  <si>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</si>
  <si>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</si>
  <si>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</si>
  <si>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</si>
  <si>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</si>
  <si>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</si>
  <si>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</si>
  <si>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</si>
  <si>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</si>
  <si>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</si>
  <si>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</si>
  <si>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</si>
  <si>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</si>
  <si>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</si>
  <si>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</si>
  <si>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</si>
  <si>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</si>
  <si>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</si>
  <si>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</si>
  <si>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</si>
  <si>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</si>
  <si>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</si>
  <si>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</si>
  <si>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</si>
  <si>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</si>
  <si>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</si>
  <si>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</si>
  <si>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</si>
  <si>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</si>
  <si>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</si>
  <si>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</si>
  <si>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</si>
  <si>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</si>
  <si>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</si>
  <si>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</si>
  <si>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</si>
  <si>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</si>
  <si>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</si>
  <si>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</si>
  <si>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</si>
  <si>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</si>
  <si>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</si>
  <si>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</si>
  <si>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</si>
  <si>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</si>
  <si>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</si>
  <si>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</si>
  <si>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</si>
  <si>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</si>
  <si>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</si>
  <si>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</si>
  <si>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</si>
  <si>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</si>
  <si>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</si>
  <si>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</si>
  <si>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</si>
  <si>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</si>
  <si>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</si>
  <si>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</si>
  <si>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</si>
  <si>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</si>
  <si>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</si>
  <si>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</si>
  <si>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</si>
  <si>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</si>
  <si>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</si>
  <si>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</si>
  <si>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</si>
  <si>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</si>
  <si>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</si>
  <si>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</si>
  <si>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</si>
  <si>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</si>
  <si>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</si>
  <si>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</si>
  <si>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</si>
  <si>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</si>
  <si>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</si>
  <si>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</si>
  <si>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</si>
  <si>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</si>
  <si>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</si>
  <si>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</si>
  <si>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</si>
  <si>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</si>
  <si>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</si>
  <si>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</si>
  <si>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</si>
  <si>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</si>
  <si>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</si>
  <si>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</si>
  <si>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</si>
  <si>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</si>
  <si>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</si>
  <si>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</si>
  <si>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</si>
  <si>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</si>
  <si>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</si>
  <si>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</si>
  <si>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</si>
  <si>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</si>
  <si>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</si>
  <si>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</si>
  <si>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</si>
  <si>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</si>
  <si>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</si>
  <si>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</si>
  <si>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</si>
  <si>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</si>
  <si>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</si>
  <si>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</si>
  <si>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</si>
  <si>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</si>
  <si>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</si>
  <si>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</si>
  <si>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</si>
  <si>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</si>
  <si>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</si>
  <si>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</si>
  <si>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</si>
  <si>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</si>
  <si>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</si>
  <si>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</si>
  <si>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</si>
  <si>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</si>
  <si>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</si>
  <si>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</si>
  <si>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</si>
  <si>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</si>
  <si>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</si>
  <si>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</si>
  <si>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</si>
  <si>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</si>
  <si>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</si>
  <si>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</si>
  <si>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</si>
  <si>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</si>
  <si>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</si>
  <si>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</si>
  <si>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 xml:space="preserve">Subdirectora Académica 
Profesional Especializado 222-105 de la subdirección académica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</si>
  <si>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</si>
  <si>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</si>
  <si>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</si>
  <si>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</si>
  <si>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</si>
  <si>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</si>
  <si>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</si>
  <si>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</si>
  <si>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</si>
  <si>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</si>
  <si>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</si>
  <si>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</si>
  <si>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</si>
  <si>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</si>
  <si>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</si>
  <si>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</si>
  <si>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</si>
  <si>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</si>
  <si>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</si>
  <si>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</si>
  <si>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</si>
  <si>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</si>
  <si>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</si>
  <si>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</si>
  <si>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</si>
  <si>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</si>
  <si>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</si>
  <si>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</si>
  <si>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</si>
  <si>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</si>
  <si>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</si>
  <si>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</si>
  <si>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</si>
  <si>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</si>
  <si>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</si>
  <si>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</si>
  <si>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</si>
  <si>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</si>
  <si>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</si>
  <si>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</si>
  <si>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</si>
  <si>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</si>
  <si>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</si>
  <si>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</si>
  <si>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</si>
  <si>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</si>
  <si>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</si>
  <si>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</si>
  <si>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</si>
  <si>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</si>
  <si>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</si>
  <si>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</si>
  <si>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</si>
  <si>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</si>
  <si>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</si>
  <si>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</si>
  <si>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</si>
  <si>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</si>
  <si>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</si>
  <si>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</si>
  <si>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</si>
  <si>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</si>
  <si>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</si>
  <si>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</si>
  <si>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</si>
  <si>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</si>
  <si>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</si>
  <si>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</si>
  <si>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</si>
  <si>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</si>
  <si>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</si>
  <si>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</si>
  <si>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</si>
  <si>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</si>
  <si>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</si>
  <si>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</si>
  <si>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</si>
  <si>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</si>
  <si>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</si>
  <si>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</si>
  <si>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</si>
  <si>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</si>
  <si>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</si>
  <si>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</si>
  <si>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</si>
  <si>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</si>
  <si>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</si>
  <si>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</si>
  <si>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</si>
  <si>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</si>
  <si>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</si>
  <si>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</si>
  <si>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</si>
  <si>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</si>
  <si>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</si>
  <si>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</si>
  <si>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</si>
  <si>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</si>
  <si>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</si>
  <si>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</si>
  <si>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</si>
  <si>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</si>
  <si>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</si>
  <si>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</si>
  <si>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</si>
  <si>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</si>
  <si>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</si>
  <si>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</si>
  <si>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</si>
  <si>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</si>
  <si>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</si>
  <si>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</si>
  <si>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</si>
  <si>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</si>
  <si>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</si>
  <si>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</si>
  <si>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</si>
  <si>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</si>
  <si>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</si>
  <si>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</si>
  <si>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</si>
  <si>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</si>
  <si>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</si>
  <si>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</si>
  <si>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</si>
  <si>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</si>
  <si>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</si>
  <si>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</si>
  <si>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</si>
  <si>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</si>
  <si>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</si>
  <si>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</si>
  <si>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</si>
  <si>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</si>
  <si>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</si>
  <si>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</si>
  <si>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</si>
  <si>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</si>
  <si>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</si>
  <si>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</si>
  <si>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</si>
  <si>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</si>
  <si>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</si>
  <si>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</si>
  <si>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</si>
  <si>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</si>
  <si>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</si>
  <si>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</si>
  <si>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</si>
  <si>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</si>
  <si>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</si>
  <si>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</si>
  <si>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</si>
  <si>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</si>
  <si>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</si>
  <si>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</si>
  <si>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</si>
  <si>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</si>
  <si>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</si>
  <si>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</si>
  <si>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</si>
  <si>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</si>
  <si>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</si>
  <si>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</si>
  <si>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</si>
  <si>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</si>
  <si>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</si>
  <si>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</si>
  <si>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</si>
  <si>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</si>
  <si>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</si>
  <si>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</si>
  <si>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</si>
  <si>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</si>
  <si>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</si>
  <si>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</si>
  <si>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</si>
  <si>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</si>
  <si>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</si>
  <si>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</si>
  <si>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</si>
  <si>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</si>
  <si>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</si>
  <si>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</si>
  <si>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</si>
  <si>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</si>
  <si>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</si>
  <si>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</si>
  <si>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</si>
  <si>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</si>
  <si>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</si>
  <si>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</si>
  <si>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</si>
  <si>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</si>
  <si>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</si>
  <si>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</si>
  <si>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</si>
  <si>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</si>
  <si>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</si>
  <si>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</si>
  <si>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</si>
  <si>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</si>
  <si>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</si>
  <si>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</si>
  <si>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</si>
  <si>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</si>
  <si>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</si>
  <si>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</si>
  <si>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</si>
  <si>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</si>
  <si>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</si>
  <si>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</si>
  <si>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</si>
  <si>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</si>
  <si>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</si>
  <si>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</si>
  <si>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</si>
  <si>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</si>
  <si>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</si>
  <si>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</si>
  <si>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</si>
  <si>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</si>
  <si>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</si>
  <si>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</si>
  <si>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</si>
  <si>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</si>
  <si>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</si>
  <si>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</si>
  <si>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</si>
  <si>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</si>
  <si>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</si>
  <si>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</si>
  <si>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</si>
  <si>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</si>
  <si>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</si>
  <si>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</si>
  <si>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</si>
  <si>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</si>
  <si>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</si>
  <si>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</si>
  <si>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</si>
  <si>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</si>
  <si>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</si>
  <si>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</si>
  <si>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</si>
  <si>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</si>
  <si>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</si>
  <si>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</si>
  <si>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</si>
  <si>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</si>
  <si>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</si>
  <si>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</si>
  <si>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</si>
  <si>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</si>
  <si>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</si>
  <si>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</si>
  <si>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</si>
  <si>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</si>
  <si>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</si>
  <si>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</si>
  <si>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</si>
  <si>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</si>
  <si>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</si>
  <si>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</si>
  <si>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</si>
  <si>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</si>
  <si>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</si>
  <si>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</si>
  <si>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</si>
  <si>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</si>
  <si>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</si>
  <si>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</si>
  <si>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</si>
  <si>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</si>
  <si>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</si>
  <si>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</si>
  <si>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</si>
  <si>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</si>
  <si>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</si>
  <si>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</si>
  <si>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</si>
  <si>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</si>
  <si>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</si>
  <si>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</si>
  <si>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</si>
  <si>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</si>
  <si>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</si>
  <si>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</si>
  <si>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</si>
  <si>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</si>
  <si>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</si>
  <si>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</si>
  <si>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</si>
  <si>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</si>
  <si>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</si>
  <si>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</si>
  <si>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</si>
  <si>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</si>
  <si>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</si>
  <si>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</si>
  <si>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</si>
  <si>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</si>
  <si>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</si>
  <si>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</si>
  <si>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</si>
  <si>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</si>
  <si>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</si>
  <si>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</si>
  <si>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</si>
  <si>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</si>
  <si>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</si>
  <si>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</si>
  <si>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</si>
  <si>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</si>
  <si>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</si>
  <si>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</si>
  <si>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</si>
  <si>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</si>
  <si>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</si>
  <si>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</si>
  <si>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</si>
  <si>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</si>
  <si>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</si>
  <si>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</si>
  <si>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</si>
  <si>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</si>
  <si>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</si>
  <si>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</si>
  <si>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</si>
  <si>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</si>
  <si>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</si>
  <si>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</si>
  <si>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</si>
  <si>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</si>
  <si>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</si>
  <si>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</si>
  <si>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</si>
  <si>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</si>
  <si>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</si>
  <si>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</si>
  <si>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</si>
  <si>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</si>
  <si>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</si>
  <si>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</si>
  <si>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</si>
  <si>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</si>
  <si>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</si>
  <si>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</si>
  <si>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</si>
  <si>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</si>
  <si>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</si>
  <si>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</si>
  <si>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</si>
  <si>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</si>
  <si>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</si>
  <si>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</si>
  <si>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</si>
  <si>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</si>
  <si>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</si>
  <si>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</si>
  <si>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</si>
  <si>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</si>
  <si>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</si>
  <si>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</si>
  <si>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</si>
  <si>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</si>
  <si>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</si>
  <si>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</si>
  <si>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</si>
  <si>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</si>
  <si>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</si>
  <si>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</si>
  <si>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</si>
  <si>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</si>
  <si>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</si>
  <si>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</si>
  <si>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</si>
  <si>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</si>
  <si>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</si>
  <si>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</si>
  <si>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</si>
  <si>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</si>
  <si>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</si>
  <si>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</si>
  <si>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</si>
  <si>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</si>
  <si>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</si>
  <si>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</si>
  <si>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</si>
  <si>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</si>
  <si>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</si>
  <si>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</si>
  <si>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</si>
  <si>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</si>
  <si>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</si>
  <si>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</si>
  <si>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</si>
  <si>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</si>
  <si>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</si>
  <si>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</si>
  <si>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</si>
  <si>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</si>
  <si>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</si>
  <si>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</si>
  <si>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</si>
  <si>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</si>
  <si>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</si>
  <si>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</si>
  <si>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</si>
  <si>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</si>
  <si>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</si>
  <si>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</si>
  <si>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</si>
  <si>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</si>
  <si>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</si>
  <si>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</si>
  <si>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</si>
  <si>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</si>
  <si>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</si>
  <si>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</si>
  <si>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</si>
  <si>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</si>
  <si>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</si>
  <si>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</si>
  <si>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</si>
  <si>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</si>
  <si>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</si>
  <si>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</si>
  <si>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</si>
  <si>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</si>
  <si>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</si>
  <si>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</si>
  <si>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</si>
  <si>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t>}</t>
  </si>
  <si>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</si>
  <si>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</si>
  <si>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</si>
  <si>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</si>
  <si>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</si>
  <si>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</si>
  <si>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</si>
  <si>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</si>
  <si>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</si>
  <si>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</si>
  <si>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</si>
  <si>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</si>
  <si>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</si>
  <si>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</si>
  <si>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</si>
  <si>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</si>
  <si>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</si>
  <si>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</si>
  <si>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</si>
  <si>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</si>
  <si>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</si>
  <si>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</si>
  <si>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</si>
  <si>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</si>
  <si>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</si>
  <si>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</si>
  <si>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</si>
  <si>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</si>
  <si>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</si>
  <si>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</si>
  <si>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</si>
  <si>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</si>
  <si>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</si>
  <si>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</si>
  <si>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</si>
  <si>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</si>
  <si>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</si>
  <si>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</si>
  <si>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</si>
  <si>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</si>
  <si>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</si>
  <si>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</si>
  <si>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</si>
  <si>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</si>
  <si>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</si>
  <si>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</si>
  <si>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</si>
  <si>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</si>
  <si>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</si>
  <si>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</si>
  <si>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</si>
  <si>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</si>
  <si>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</si>
  <si>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</si>
  <si>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</si>
  <si>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</si>
  <si>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</si>
  <si>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</si>
  <si>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</si>
  <si>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</si>
  <si>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</si>
  <si>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</si>
  <si>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</si>
  <si>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</si>
  <si>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</si>
  <si>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</si>
  <si>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</si>
  <si>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</si>
  <si>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</si>
  <si>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</si>
  <si>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</si>
  <si>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Monitorear constantemente las actividades de impresión  de publicaciones del IDEP adelantadas por la Imprenta Distrital,  para hacer seguimiento en la entrega de impresiones.</t>
  </si>
  <si>
    <t xml:space="preserve">
Comunicaciones de seguimiento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</si>
  <si>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</si>
  <si>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Los puntos de control establecidos en el  PRO- GFR-11-01 Egresos o Salidas Definitivas no cuentan con las caracteristicas de diseño requeridas y por lo tanto no son eficientes para mitigar la materialización de riesgos asociados con la ejecución del procedimiento.</t>
  </si>
  <si>
    <t>Actualizar el PRO- GFR-11-01 Egresos o Salidas estableciendo puntos de control acordes con los lieneamientos de diseño de los mismos.</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</si>
  <si>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</si>
  <si>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</si>
  <si>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</si>
  <si>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</si>
  <si>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 xml:space="preserve">Actualizar el PRO-GRF-11-01 Egresos o Salidas Definitivas,estableciendo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</si>
  <si>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</si>
  <si>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</si>
  <si>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Los puntos de control establecidos en el PRO-GRF-11 -03 Inventario, no cuentan con las caracteristicas de diseño requeridas y por lo tanto no son eficientes para mitigar la materialización de riesgos asociados con la ejecución del procedimiento.</t>
  </si>
  <si>
    <t>Actualizar el  PRO-GRF-11 -03 Inventario estableciendo puntos de control acordes con los lieneamientos de diseño de los mismos.</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</si>
  <si>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</si>
  <si>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</si>
  <si>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</si>
  <si>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</si>
  <si>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Para la vigencia 2019, de acuerdo al Plan de inventarios del IDEP se hará la toma física de inventarios por parte de funcionarios de la Subdirección Adminsitrativa, Financiera y de Control disciplinario, de acuerdo a los equipos que se establezcan en la circular interna correspondiente. Se tiene planeado hacer el inventarios en el cuarto trimestre.</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</si>
  <si>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</si>
  <si>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</si>
  <si>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el formato  FT-GRF-11-11 dispuesto en Google Drive.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</si>
  <si>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</si>
  <si>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</si>
  <si>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El Instructivo IN-GF-14-03 Instructivo para el cumplimiento de las obligaciones tributarias se encuentra desactualizado en cuanto al sistema de información administrativo y financiero SIAFI, carence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</si>
  <si>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Maloka Aula SIG del Instituto</t>
  </si>
  <si>
    <t>IN-GF-14-03 Instructivo para el cumplimiento de las obligaciones tributarias</t>
  </si>
  <si>
    <t>Profesional especializado - contabilidad</t>
  </si>
  <si>
    <t xml:space="preserve">
Efectuar la actualización del PRO- GF-14-11 Gestión Contable y formatos asociados, incluyendo actividades y puntos de control necesarios para solucionar las causas identificadas y actualizarlos en la plataforma de Maloka Aula SIG 
</t>
  </si>
  <si>
    <t xml:space="preserve">Procedimiento PRO- GF-14-14 Gestión Contable </t>
  </si>
  <si>
    <t>En cuanto al procedimiento PRO- GF-14-11 Gestión Contable se evidencia:
• Inconsistencias en las hojas de trabajo “conciliación” por meses, frente a la información reportada en el consolidado.
• Diferencia entre los gastos de funcionamiento e inversión en $3.200.000 reportados en el mes de febrero y los reportados en el mes de marzo (folio 15; 82) en la hoja de trabajo “Conciliación”. 
• Incumplimiento al control “El consolidado, con las observaciones producto de la "Conciliación y seguimiento de la Información Financiera" es revisado y aprobado por el Contador de la Entidad”; no se evidenció para ningún mes la aprobación y revisión. 
• En los soportes documentales de la carpeta Conciliación de la Información Financiera, se evidencia documentos con tachones, enmendaduras y observaciones realizadas a mano alzada,  El IDEP cuenta con el sistema integrado de conservación – SIC, en cumplimiento del artículo 46 de la Ley General de archivos y según el Acuerdo No.006 de 2014, emitido por el  Archivo General de la Nación establece que el Sistema de Conservación Documental (SIC) de una institución debe estar basado en los principios del Proceso de Gestión Ambiental (Artículo 5º del Decreto 2609 de 2012), los cuales son: planeación, eficiencia, economía, control y seguimiento, oportunidad, transparencia, disponibilidad, agrupación, vínculo archivístico, protección del medio ambiente, autoevaluación, coordinación y acceso, cultura archivística, modernización, interoperabilidad, orientación al ciudadano, neutralidad tecnológica y protección de la información y los datos.
• Las observaciones encontradas en el proceso de revisión y conciliación de la información carecen de la formalidad institucional; es decir no se encuentran en los formatos para comunicaciones, a quien se dirige esas observaciones, fecha del documento, firma del remitente y la respuesta a las mismas. 
• No se evidencia la trazabilidad con sus respectivos soportes y/o validaciones de la  
Depuración de las diferencias presentadas entre las áreas conciliadas de manera mensual. 
• Diferencias presentadas en el formato de conciliación Operaciones Recíprocas Cuenta Única Distrital – CUD con los listados soportes. 
• Diferencia entre la información reportada en las hojas de conciliación y los soportes fuente, tal como se detalle en el acápite 2.1.6.1.3.1.</t>
  </si>
  <si>
    <t xml:space="preserve">
Inaduado procedimiento para realizar las conciliaciones entre contabilidad, tesorería, presupuesto y almacén. 
Inadecuada conformación y manejo del expediente "Conciliación y seguimiento de la Información Financiera"
Falta de evidencias de la verificación del consolidado con las observaciones producto de la "Conciliación y seguimiento de la Información Financiera"   
Falta de  trazabilidad y sus respectivos soportes y/o validaciones de la  
Depuración de las diferencias presentadas entre las áreas conciliadas de manera mensual. 
Generación de errores en el registro de las operaciones de tesorería que inciden en la conciliación de la información, pero que son resueltas en el mes siguiente.</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</si>
  <si>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</si>
  <si>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</si>
  <si>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</si>
  <si>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</si>
  <si>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</si>
  <si>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</si>
  <si>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</si>
  <si>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</si>
  <si>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</si>
  <si>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r>
      <rPr>
        <b/>
        <sz val="10"/>
        <color rgb="FF000000"/>
        <rFont val="Arial"/>
        <family val="2"/>
      </rPr>
      <t>Tercer trimestre:</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
Cuarto Semestre: </t>
    </r>
    <r>
      <rPr>
        <sz val="10"/>
        <color rgb="FF000000"/>
        <rFont val="Arial"/>
        <family val="2"/>
      </rPr>
      <t>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t>
    </r>
  </si>
  <si>
    <r>
      <t xml:space="preserve">Cuarto Trimestre: </t>
    </r>
    <r>
      <rPr>
        <sz val="10"/>
        <color rgb="FF000000"/>
        <rFont val="Arial"/>
        <family val="2"/>
      </rPr>
      <t xml:space="preserve">Esta actividad se encuentra programada para  ejecutar el primer semestre del 2020. </t>
    </r>
  </si>
  <si>
    <t xml:space="preserve">De acuerdo a lo establecido en la guía para la administración del Riesgo la entidad debe revisar y revalorar los controles diseñados en los siguientes procedimientos PRO-DIC-01-09 Gestión de publicaciones, Gestión de comunicaciones, en razón a que una vez verificados se observaron las siguientes situaciones: No documentación de puntos de control y controles diseñados sin la totalidad de variables. 
</t>
  </si>
  <si>
    <t xml:space="preserve">Los procedimientos de gestión de comunicación y gestión de publicaciones,  los puntos de control no cuentan con la descripción de las variables en su totalidad de los controles diseñados y en algunas actividades no se encuentran  establecidos. </t>
  </si>
  <si>
    <t xml:space="preserve">Revisar y actualizar los  puntos de control  de los  procedimientos PRO-DIC-01-09 Gestión de Publicaciones y PRO-DIC-01-11 Gestión de Comunicaciones, teniendo en cuenta las variables de la guía para la administración de riesgo del IDEP. </t>
  </si>
  <si>
    <t xml:space="preserve">Documentos de los  procedimientos: PRO-DIC-01-09 Gestión de Publicaciones y PRO-DIC-01-11 Gestión de Comunicaciones actualizados en los puntos de control </t>
  </si>
  <si>
    <t>http://www.idep.edu.co/sites/default/files/PRO-GRF-11-01_Egresos_o_salidas_de_bienes_V6.pdf</t>
  </si>
  <si>
    <r>
      <t xml:space="preserve">TERCER TRIMESTRE: </t>
    </r>
    <r>
      <rPr>
        <sz val="11"/>
        <color rgb="FF000000"/>
        <rFont val="Calibri"/>
        <family val="2"/>
      </rPr>
      <t xml:space="preserve">No reporta avance
</t>
    </r>
    <r>
      <rPr>
        <b/>
        <sz val="11"/>
        <color rgb="FF000000"/>
        <rFont val="Calibri"/>
        <family val="2"/>
      </rPr>
      <t>CUARTO TRIMIESTRE:</t>
    </r>
    <r>
      <rPr>
        <sz val="11"/>
        <color rgb="FF000000"/>
        <rFont val="Calibri"/>
        <family val="2"/>
      </rPr>
      <t xml:space="preserve"> Se actualizo el Procedimiento PRO- GFR-11-03  Inventario de propiedad, planta y equipo</t>
    </r>
  </si>
  <si>
    <t>http://www.idep.edu.co/sites/default/files/PRO-GRF-11-03_Inventario_propiedad_planta_y_equipo_V6.pdf</t>
  </si>
  <si>
    <r>
      <t xml:space="preserve">TERCER TRIMESTRE: </t>
    </r>
    <r>
      <rPr>
        <sz val="11"/>
        <color rgb="FF000000"/>
        <rFont val="Calibri"/>
        <family val="2"/>
      </rPr>
      <t>No reporta avance
CUARTO TRIMIESTRE: Se actualizo el Procedimiento PRO- GFR-11-03  Inventario de propiedad, planta y equipo</t>
    </r>
  </si>
  <si>
    <r>
      <t xml:space="preserve">TERCER TRIMESTRE: </t>
    </r>
    <r>
      <rPr>
        <sz val="11"/>
        <color rgb="FF000000"/>
        <rFont val="Calibri"/>
        <family val="2"/>
      </rPr>
      <t xml:space="preserve">No reporta avance
</t>
    </r>
    <r>
      <rPr>
        <b/>
        <sz val="11"/>
        <color rgb="FF000000"/>
        <rFont val="Calibri"/>
        <family val="2"/>
      </rPr>
      <t xml:space="preserve">CUARTO TRIMESTRE: </t>
    </r>
    <r>
      <rPr>
        <sz val="11"/>
        <color rgb="FF000000"/>
        <rFont val="Calibri"/>
        <family val="2"/>
      </rPr>
      <t>Se expidio la circular No. 007 del 4 de octubre del 2019 "Inventario Propiedad, Planta y Equipo - Vigencia 2019 suscrita por la Dierectora  General de la Entidad y cumplimiento de registro en el formato No. FT-GRF-11-11 Planilla de Recolección de Información Inventario 2019, se continúa con la consolidación de la información para presentar en el informe Final.</t>
    </r>
  </si>
  <si>
    <t>Archivo de Gestión de GRF y correo electronico al interior de la entidad socializando la Circular.
Folder de evidencia Plan de Invenarios 2019 de GRF</t>
  </si>
  <si>
    <t>Carpeta Fisica Transferencias documentales, Archivo Subdireccion Administrativa,Financiera  y de Control Disciplinario\\192.168.1.251\300_SAFyCD\IDEP2019\300_40_TRANSFERENCIAS DOCUMENTALES</t>
  </si>
  <si>
    <r>
      <t xml:space="preserve">TERCER TRIMESTRE:  </t>
    </r>
    <r>
      <rPr>
        <sz val="10"/>
        <color rgb="FF000000"/>
        <rFont val="Arial"/>
        <family val="2"/>
      </rPr>
      <t xml:space="preserve">Se ejecuto el cronograma de transferencias primarias al Archivo central con el fin de liberar los espacios para reorganizar los archivos de gestion.  
</t>
    </r>
    <r>
      <rPr>
        <b/>
        <sz val="10"/>
        <color rgb="FF000000"/>
        <rFont val="Arial"/>
        <family val="2"/>
      </rPr>
      <t>CUARTO TRIMESTRE:</t>
    </r>
    <r>
      <rPr>
        <sz val="10"/>
        <color rgb="FF000000"/>
        <rFont val="Arial"/>
        <family val="2"/>
      </rPr>
      <t xml:space="preserve"> se ejecuto el cronograma de transferencias al archivo central,con el fin de evacuar los espacios de los archivos de gestion. en cuanto inicie la vigencia 2020 se realizara la distribucion de los espacios en cada uno de los archivadores destinados para el archivo de gestion. </t>
    </r>
  </si>
  <si>
    <r>
      <t xml:space="preserve">08/10/2019: </t>
    </r>
    <r>
      <rPr>
        <sz val="10"/>
        <rFont val="Calibri"/>
        <family val="2"/>
      </rPr>
      <t xml:space="preserve">Esta activiadad se desarrollará y dará cumplimiento en el transcurso del cuarto trimestre.
</t>
    </r>
    <r>
      <rPr>
        <b/>
        <sz val="10"/>
        <rFont val="Calibri"/>
        <family val="2"/>
      </rPr>
      <t xml:space="preserve">05/12/2019: </t>
    </r>
    <r>
      <rPr>
        <sz val="10"/>
        <rFont val="Calibri"/>
        <family val="2"/>
      </rPr>
      <t>A la fecha se encuentra en revisión el documento IN-GF-14-03 Instructivo para el cumplimiento de las obligaciones tributarias, cuya actividad se terminará antes del 31/12/2019</t>
    </r>
  </si>
  <si>
    <r>
      <t xml:space="preserve">08/10/2019: </t>
    </r>
    <r>
      <rPr>
        <sz val="10"/>
        <rFont val="Calibri"/>
        <family val="2"/>
      </rPr>
      <t xml:space="preserve">Esta activiadad se desarrollará y dará cumplimiento en el transcurso del cuarto trimestre:se dará cumplimiento en el transcurso del trimestre
</t>
    </r>
    <r>
      <rPr>
        <b/>
        <sz val="10"/>
        <rFont val="Calibri"/>
        <family val="2"/>
      </rPr>
      <t xml:space="preserve">05/12/2019: </t>
    </r>
    <r>
      <rPr>
        <sz val="10"/>
        <rFont val="Calibri"/>
        <family val="2"/>
      </rPr>
      <t>Se revisó, actualizó, aprobó y publico el procedimiento  PRO-GF-14-11 Gestión contable versión 7 del 29/11/2019</t>
    </r>
  </si>
  <si>
    <t>Oficio No 001575 del 8 de octubre de 2019.
Correos electronicos que reposan en el equipo de escritorio de la Profesional Especializado 222-105  -Diana Prada- en la siguiente dirección:  C:\Users\dprada\Documents\Diana María Prada Romero 2019\COMUNICACIONES\PROCESOS Y PROCEDIMIENTOS\IMPRENTA DISTRITAL.
Contrato No 043 de 2019.</t>
  </si>
  <si>
    <r>
      <t>10/12/2019: Jinna perez
Contratista O.C.I</t>
    </r>
    <r>
      <rPr>
        <sz val="10"/>
        <color rgb="FF000000"/>
        <rFont val="Arial"/>
        <family val="2"/>
      </rPr>
      <t xml:space="preserve">
</t>
    </r>
  </si>
  <si>
    <t>Jinna Perez Pachon: Contratista - OCI</t>
  </si>
  <si>
    <r>
      <t xml:space="preserve">TERCER TRIMESTRE: </t>
    </r>
    <r>
      <rPr>
        <sz val="11"/>
        <color rgb="FF000000"/>
        <rFont val="Calibri"/>
        <family val="2"/>
      </rPr>
      <t xml:space="preserve">No reporta avance
</t>
    </r>
    <r>
      <rPr>
        <b/>
        <sz val="11"/>
        <color rgb="FF000000"/>
        <rFont val="Calibri"/>
        <family val="2"/>
      </rPr>
      <t xml:space="preserve">CUARTO TRIMIESTRE: </t>
    </r>
    <r>
      <rPr>
        <sz val="11"/>
        <color rgb="FF000000"/>
        <rFont val="Calibri"/>
        <family val="2"/>
      </rPr>
      <t xml:space="preserve">Se actualizo el Procedimiento PRO- GFR-11-01 Salida definitiva de bienes .
</t>
    </r>
  </si>
  <si>
    <r>
      <t xml:space="preserve">TERCER TRIMESTRE: </t>
    </r>
    <r>
      <rPr>
        <sz val="11"/>
        <color rgb="FF000000"/>
        <rFont val="Calibri"/>
        <family val="2"/>
      </rPr>
      <t xml:space="preserve">No reporta avance
</t>
    </r>
    <r>
      <rPr>
        <b/>
        <sz val="11"/>
        <color rgb="FF000000"/>
        <rFont val="Calibri"/>
        <family val="2"/>
      </rPr>
      <t>CUARTO TRIMIESTRE:</t>
    </r>
    <r>
      <rPr>
        <sz val="11"/>
        <color rgb="FF000000"/>
        <rFont val="Calibri"/>
        <family val="2"/>
      </rPr>
      <t xml:space="preserve"> Se actualizo el Procedimiento PRO- GFR-11-01 Salida definitiva de bienes.
</t>
    </r>
  </si>
  <si>
    <t>Plan anual de adquisiciones</t>
  </si>
  <si>
    <t xml:space="preserve">Oficios de radicacion Transferencia documental </t>
  </si>
  <si>
    <r>
      <rPr>
        <b/>
        <sz val="10"/>
        <rFont val="Calibri"/>
        <family val="2"/>
      </rPr>
      <t xml:space="preserve">09/12/2019: </t>
    </r>
    <r>
      <rPr>
        <sz val="10"/>
        <rFont val="Calibri"/>
        <family val="2"/>
      </rPr>
      <t>Jinna Perez Pachon - Contratista Oficina Control Interno</t>
    </r>
  </si>
  <si>
    <r>
      <rPr>
        <b/>
        <sz val="10"/>
        <color rgb="FF000000"/>
        <rFont val="Arial"/>
        <family val="2"/>
      </rPr>
      <t xml:space="preserve">10/12/2019: </t>
    </r>
    <r>
      <rPr>
        <sz val="10"/>
        <color rgb="FF000000"/>
        <rFont val="Arial"/>
        <family val="2"/>
      </rPr>
      <t>Esta acción inicia en el 2020.</t>
    </r>
  </si>
  <si>
    <r>
      <rPr>
        <b/>
        <sz val="10"/>
        <color rgb="FF000000"/>
        <rFont val="Arial"/>
        <family val="2"/>
      </rPr>
      <t>10/12/2019</t>
    </r>
    <r>
      <rPr>
        <sz val="10"/>
        <color rgb="FF000000"/>
        <rFont val="Arial"/>
        <family val="2"/>
      </rPr>
      <t xml:space="preserve">: Se evidenciaron los oficios No 817-001265, 817-001202, 001201.Donde se evidencian las transferencias documentales realizadas.  Se encuentra pendiente la distribución de espacios para el archivo de gestión.   Continua en seguimiento esta actividad. </t>
    </r>
  </si>
  <si>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Se inicio el proceso para la adquisición del archivador, en el que se custodiaran las historias laborales. En cuanto se tenga el mueble e inicie la vigencia 2020 y se asignen los espacios se realizaran los registros fotográficos.</t>
    </r>
  </si>
  <si>
    <r>
      <rPr>
        <b/>
        <sz val="11"/>
        <color rgb="FF000000"/>
        <rFont val="Calibri"/>
        <family val="2"/>
      </rPr>
      <t xml:space="preserve">10/12/2019: </t>
    </r>
    <r>
      <rPr>
        <sz val="11"/>
        <color rgb="FF000000"/>
        <rFont val="Calibri"/>
        <family val="2"/>
      </rPr>
      <t xml:space="preserve">Se evidencio en la ruta
 http://www.idep.edu.co/sites/default/files/PRO-GRF-11-01_Egresos_o_salidas_de_bienes_V6.pdf, el documento actualizado de fecha 05 de diciembre de 2019.
La verificacion del diseño adecuado de controles se efectuara en el próximo seguimiento a plan de mejoramiento en vigencia 2020, esta actividad continúa en seguimiento. </t>
    </r>
  </si>
  <si>
    <r>
      <rPr>
        <b/>
        <sz val="11"/>
        <rFont val="Calibri"/>
        <family val="2"/>
      </rPr>
      <t xml:space="preserve">10/12/2019:
</t>
    </r>
    <r>
      <rPr>
        <sz val="11"/>
        <rFont val="Calibri"/>
        <family val="2"/>
      </rPr>
      <t xml:space="preserve">Se evidencio  en la revision efectuada la actualizacion del procedimiento  PRO- GFR-11-03  Inventario de propiedad, planta y equipo con fecha 05/12/2019. 
Esta actividad continua en seguimiento, con el fin de verificar la efectividad de la acción propuesta. </t>
    </r>
  </si>
  <si>
    <r>
      <rPr>
        <b/>
        <sz val="11"/>
        <rFont val="Calibri"/>
        <family val="2"/>
      </rPr>
      <t>10/12/2019:</t>
    </r>
    <r>
      <rPr>
        <sz val="11"/>
        <rFont val="Calibri"/>
        <family val="2"/>
      </rPr>
      <t xml:space="preserve">
Fue revisada la circular No  007 del 4 de octubre del 2019 "Inventario Propiedad, Planta y Equipo - Vigencia 2019 suscrita por la Dierectora  General de la Entidad y cumplimiento de registro en el formato No. FT-GRF-11-11 Planilla de Recolección de Información Inventario 2019, 
Queda pendiente por parte de esta oficina efectuar la revision del resultado del informe 
final una vez se remita a esta oficina por parte del responsable.</t>
    </r>
  </si>
  <si>
    <r>
      <rPr>
        <b/>
        <sz val="10"/>
        <rFont val="Calibri"/>
        <family val="2"/>
      </rPr>
      <t>09/12/2019;</t>
    </r>
    <r>
      <rPr>
        <sz val="10"/>
        <rFont val="Calibri"/>
        <family val="2"/>
      </rPr>
      <t xml:space="preserve">  Jinna Perez Pachon - Contratista Oficina Control Interno</t>
    </r>
  </si>
  <si>
    <t>http://www.idep.edu.co/sites/default/files/PRO-GF-14-11%20Gesti%C3%B3n%20Contable%20V7.pdf</t>
  </si>
  <si>
    <r>
      <t xml:space="preserve">08/10/2019: </t>
    </r>
    <r>
      <rPr>
        <sz val="10"/>
        <rFont val="Calibri"/>
        <family val="2"/>
      </rPr>
      <t>Esta actividad se desarrollará y dará cumplimiento en el transcurso del cuarto trimestre.</t>
    </r>
  </si>
  <si>
    <r>
      <t xml:space="preserve">08/10/2019: </t>
    </r>
    <r>
      <rPr>
        <sz val="10"/>
        <rFont val="Calibri"/>
        <family val="2"/>
      </rPr>
      <t xml:space="preserve">Esta actividad se desarrollará y dará cumplimiento en el transcurso del cuarto trimestre:se dará cumplimiento en el transcurso del trimestre
</t>
    </r>
    <r>
      <rPr>
        <b/>
        <sz val="10"/>
        <rFont val="Calibri"/>
        <family val="2"/>
      </rPr>
      <t xml:space="preserve">05/12/2019: </t>
    </r>
    <r>
      <rPr>
        <sz val="10"/>
        <rFont val="Calibri"/>
        <family val="2"/>
      </rPr>
      <t>http://www.idep.edu.co/sites/default/files/PRO-GF-14-11%20Gesti%C3%B3n%20Contable%20V7.pdf</t>
    </r>
  </si>
  <si>
    <r>
      <t xml:space="preserve">10/12/2019: </t>
    </r>
    <r>
      <rPr>
        <sz val="10"/>
        <rFont val="Calibri"/>
        <family val="2"/>
      </rPr>
      <t xml:space="preserve"> Se corroboro por parte de esta oficina la actualizacion del procedimiento PRO-GF-14-11 Gestion contable el cual se actualizo el dia 29/11/2019. En el próximo seguimiento se realizará la validación de los controles y actividades establecidas en el procedimiento con el fin de verificar la efectividad de las acciones propuestas.  Esta actividad continúa en ejecución.</t>
    </r>
  </si>
  <si>
    <t>A partir de la realización del taller práctico, reorganizar la distribución de las series documentales en la  estantería disponible con el fin de optimizar espacios.</t>
  </si>
  <si>
    <r>
      <rPr>
        <b/>
        <sz val="10"/>
        <color rgb="FF000000"/>
        <rFont val="Arial"/>
        <family val="2"/>
      </rPr>
      <t>10/12/2019:</t>
    </r>
    <r>
      <rPr>
        <sz val="10"/>
        <color rgb="FF000000"/>
        <rFont val="Arial"/>
        <family val="2"/>
      </rPr>
      <t xml:space="preserve"> En el plan anual de adqiuisiciones se evidencio la inclusion del presupuesto para contratar el bodegaje del archivo central, esta actividad continua en seguimiento con el fin de verificar el cumplimiento de la reorganización de los espacios. </t>
    </r>
  </si>
  <si>
    <t xml:space="preserve">http://www.idep.edu.co/sites/default/files/PRO-GRF-11-03%20Inv%20prop%20planta%20y%20equ%20V7.pdf
</t>
  </si>
  <si>
    <t>15 de Diciembre de 2019</t>
  </si>
  <si>
    <r>
      <t xml:space="preserve">10/12/2019:
</t>
    </r>
    <r>
      <rPr>
        <sz val="11"/>
        <color rgb="FF000000"/>
        <rFont val="Calibri"/>
        <family val="2"/>
      </rPr>
      <t>Se evidencio por parte de esta oficina la actualizacion del documento PRO- GFR-11-03  Inventario de propiedad, planta y equipo de fecha 05/12/2019. 
La validacion a los cambios efectuados sera objeto de validacion en el primer trimestre del año 2020.</t>
    </r>
  </si>
  <si>
    <t>10/12/2019:  Jinna Perez Pachon: Contratista - OCI</t>
  </si>
  <si>
    <r>
      <t>Tercer Trimestre:</t>
    </r>
    <r>
      <rPr>
        <sz val="10"/>
        <color rgb="FF000000"/>
        <rFont val="Arial"/>
        <family val="2"/>
      </rPr>
      <t xml:space="preserve">  Atendiendo a las recomendaciones de la Oficina de Control Interno se formula esta acción relacionada con No. 1 "Suscribir un documento entre la Imprenta Distrital y el IDEP   con el fin de establecer los acuerdos necesarios  para cumplir con  los procesos de impresión de las publicaciones del IDEP" del presente plan de mejoramiento ya que esta se encontró inefectiva. Esta nueva acción permite establecer un seguimiento constante por  parte del IDEP a los trabajos enviados a la Imprenta distrital. Sin embargo, esto no  garantiza el cumplimiento de la Imprenta Distrital en la entrega de publicaciones.  De igual manera, se realizó un ajuste a las causas identificadas,  suprimiendo la siguiente "Falta de consentimientos informados de los autores y/o participantes de los estudios desarrollados del IDEP". Lo anterior, debido a que no hay una correspondencia clara entre el hallazgo y la causa relacionada anteriormente. Es así como para este trimestre se realizaron las siguientes actividades  por parte del responsable :   Durante este trimestre se  ha continuado con seguimiento  a los procesos de impresión de las publicaciones del IDEP por el responsable a través de correo electrónico  a la Imprenta Distrital evidenciando el monitoreo. 
</t>
    </r>
    <r>
      <rPr>
        <b/>
        <sz val="10"/>
        <color rgb="FF000000"/>
        <rFont val="Arial"/>
        <family val="2"/>
      </rPr>
      <t>Cuarto Trimestre:</t>
    </r>
    <r>
      <rPr>
        <sz val="10"/>
        <color rgb="FF000000"/>
        <rFont val="Arial"/>
        <family val="2"/>
      </rPr>
      <t xml:space="preserve">  En este periodo de tiempo se  realizó el  monitoreo   a los procesos de impresión de las publicaciones del IDEP por el responsable a través de correo electrónico  a la Imprenta Distrital evidenciando el monitoreo.  No obstante, mediante comunicación emitida por la Imprenta Distrital recibida en el IDEP bajo el radicado 001575 del 8 de octubre de 2019,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Atendiendo a esta comunicación el IDEP adelantó gestiones institucionales para la suspensión de las diferentes obligaciones derivadas del contrato de insumos  toda vez que circunstancia alegada por la imprenta Distrital constituye un hecho extraño al IDEP.
De igual manera el proceso de monitoreo se suspendió  e iniciará nuevamente cuando  se empiece  la producción de publicaciones de la Imprenta con la  entrega y recibo de archivos, realización de pruebas de impresión e impresión de publicaciones, a partir del 27 de diciembre de 2019.
</t>
    </r>
  </si>
  <si>
    <r>
      <t xml:space="preserve">10/12/2019:  </t>
    </r>
    <r>
      <rPr>
        <sz val="10"/>
        <color rgb="FF000000"/>
        <rFont val="Arial"/>
        <family val="2"/>
      </rPr>
      <t xml:space="preserve">Se evidenciaron  Correos electronicos durante los meses septiembre y octubre de 2019; en los cuales por parte del responsable del proceso se efecto monitoreo a los procesos de impresion de las publicaciones del IDEP.
De otra parte se observo oficio bajo el radicado 001575 del 8 de octubre de 2019,  donde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Adicionalmente se observa la suspension del contrato de insumos con Contrato Comercializadora Comsila S.A.S  ( 043 de 2019 ).
Por lo anterior esta actividad continua en seguimiento hasta tanto se inicie nuevamente el contrato. </t>
    </r>
    <r>
      <rPr>
        <b/>
        <sz val="10"/>
        <color rgb="FF000000"/>
        <rFont val="Arial"/>
        <family val="2"/>
      </rPr>
      <t xml:space="preserve">
</t>
    </r>
  </si>
  <si>
    <t>CERRADAS TERCER TRIMESTRE DE 2019</t>
  </si>
  <si>
    <t>Para la vigencia 2019, de acuerdo al Plan de inventarios del IDEP se hará la toma física de inventarios por parte de funcionarios de la Subdirección Adminsitrativa, Financiera y de Control disciplinario y los equipos que se establezcan en la circular interna correspondiente. Se tiene planeado hacer el inventario en el cuarto trimestre.</t>
  </si>
  <si>
    <r>
      <t xml:space="preserve">10/12/2019:  </t>
    </r>
    <r>
      <rPr>
        <sz val="10"/>
        <rFont val="Calibri"/>
        <family val="2"/>
      </rPr>
      <t xml:space="preserve"> Esta actividad se encuentra en ejecucion, continuara  en seguimiento hasta tanto no se entreguen las evidencias.</t>
    </r>
  </si>
  <si>
    <r>
      <t>TERCER TRIMESTRE:</t>
    </r>
    <r>
      <rPr>
        <sz val="10"/>
        <color rgb="FF000000"/>
        <rFont val="Arial"/>
        <family val="2"/>
      </rPr>
      <t xml:space="preserve"> Esta actividad se realizara en el cuarto trimestre. 
</t>
    </r>
    <r>
      <rPr>
        <b/>
        <sz val="10"/>
        <color rgb="FF000000"/>
        <rFont val="Arial"/>
        <family val="2"/>
      </rPr>
      <t xml:space="preserve">CUARTO TRIMESTRE: </t>
    </r>
    <r>
      <rPr>
        <sz val="10"/>
        <color rgb="FF000000"/>
        <rFont val="Arial"/>
        <family val="2"/>
      </rPr>
      <t>En el inicio de la vigencia 2020 se realizara la efectividad de la capacitacion.  Al momento de dar apertura a los Expedientes para esa vigencia.
Debido a que los archivadores aun no se encuentran  físicamente en el instituto la fecha de  finalizacion de esta acción se debe modificar a 31 de marzo del 2020. Las actividades de reorganizacion de los espacios se realizara en el primer trimestre</t>
    </r>
  </si>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</sst>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240A]d&quot; de &quot;mmmm&quot; de &quot;yyyy"/>
    <numFmt numFmtId="167" formatCode="_(* #,##0_);_(* \(#,##0\);_(* &quot;-&quot;??_);_(@_)"/>
    <numFmt numFmtId="168" formatCode="0.0%"/>
  </numFmts>
  <fonts count="92"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4"/>
      <color rgb="FFFFFFFF"/>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b/>
      <sz val="13"/>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u/>
      <sz val="20"/>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b/>
      <sz val="10"/>
      <name val="Calibri"/>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1"/>
      <color rgb="FFFF0000"/>
      <name val="Calibri"/>
      <family val="2"/>
    </font>
    <font>
      <sz val="10"/>
      <name val="Calibri"/>
      <family val="2"/>
    </font>
  </fonts>
  <fills count="38">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339966"/>
        <bgColor rgb="FF339966"/>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FFFF00"/>
        <bgColor rgb="FFFFFF00"/>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5" tint="0.59999389629810485"/>
        <bgColor indexed="64"/>
      </patternFill>
    </fill>
    <fill>
      <patternFill patternType="solid">
        <fgColor theme="4" tint="0.59999389629810485"/>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s>
  <cellStyleXfs count="14">
    <xf numFmtId="0" fontId="0" fillId="0" borderId="0"/>
    <xf numFmtId="0" fontId="30" fillId="0" borderId="0" applyNumberFormat="0" applyFill="0" applyBorder="0" applyAlignment="0" applyProtection="0"/>
    <xf numFmtId="0" fontId="29" fillId="0" borderId="0"/>
    <xf numFmtId="0" fontId="6" fillId="0" borderId="0"/>
    <xf numFmtId="9" fontId="82"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935">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165" fontId="0" fillId="4" borderId="35" xfId="0" applyNumberFormat="1" applyFont="1" applyFill="1" applyBorder="1"/>
    <xf numFmtId="165" fontId="37" fillId="4" borderId="35" xfId="0" applyNumberFormat="1" applyFont="1" applyFill="1" applyBorder="1" applyAlignment="1">
      <alignment vertical="top" wrapText="1"/>
    </xf>
    <xf numFmtId="165" fontId="14" fillId="4" borderId="35" xfId="0" applyNumberFormat="1" applyFont="1" applyFill="1" applyBorder="1"/>
    <xf numFmtId="0" fontId="38" fillId="3" borderId="0" xfId="0" applyFont="1" applyFill="1" applyBorder="1"/>
    <xf numFmtId="0" fontId="36" fillId="4" borderId="36" xfId="0" applyFont="1" applyFill="1" applyBorder="1"/>
    <xf numFmtId="165" fontId="0" fillId="4" borderId="0" xfId="0" applyNumberFormat="1" applyFont="1" applyFill="1" applyBorder="1"/>
    <xf numFmtId="0" fontId="15" fillId="4" borderId="0" xfId="0" applyFont="1" applyFill="1" applyBorder="1" applyAlignment="1">
      <alignment vertical="center" wrapText="1"/>
    </xf>
    <xf numFmtId="0" fontId="34" fillId="0" borderId="37" xfId="0" applyFont="1" applyBorder="1" applyAlignment="1">
      <alignment horizontal="center" vertical="center"/>
    </xf>
    <xf numFmtId="165"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8" xfId="0" applyFont="1" applyFill="1" applyBorder="1" applyAlignment="1">
      <alignment horizontal="center" vertical="center" wrapText="1"/>
    </xf>
    <xf numFmtId="0" fontId="36" fillId="4" borderId="39" xfId="0" applyFont="1" applyFill="1" applyBorder="1"/>
    <xf numFmtId="1" fontId="16" fillId="4" borderId="40" xfId="0" applyNumberFormat="1" applyFont="1" applyFill="1" applyBorder="1" applyAlignment="1">
      <alignment horizontal="center" vertical="center"/>
    </xf>
    <xf numFmtId="165" fontId="14" fillId="4" borderId="40" xfId="0" applyNumberFormat="1" applyFont="1" applyFill="1" applyBorder="1"/>
    <xf numFmtId="165" fontId="17" fillId="4" borderId="40" xfId="0" applyNumberFormat="1" applyFont="1" applyFill="1" applyBorder="1"/>
    <xf numFmtId="0" fontId="34" fillId="0" borderId="41" xfId="0" applyFont="1" applyBorder="1" applyAlignment="1">
      <alignment horizontal="center" vertical="center"/>
    </xf>
    <xf numFmtId="0" fontId="39" fillId="4" borderId="40"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39" fillId="4" borderId="42" xfId="0" applyFont="1" applyFill="1" applyBorder="1" applyAlignment="1">
      <alignment horizontal="center" vertical="center" wrapText="1"/>
    </xf>
    <xf numFmtId="165" fontId="17" fillId="4" borderId="0" xfId="0" applyNumberFormat="1" applyFont="1" applyFill="1" applyBorder="1"/>
    <xf numFmtId="165" fontId="0" fillId="0" borderId="0" xfId="0" applyNumberFormat="1" applyFont="1"/>
    <xf numFmtId="165"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165" fontId="14" fillId="4" borderId="0" xfId="0" applyNumberFormat="1" applyFont="1" applyFill="1" applyBorder="1" applyAlignment="1">
      <alignment horizontal="left"/>
    </xf>
    <xf numFmtId="165" fontId="17" fillId="4" borderId="0" xfId="0" applyNumberFormat="1" applyFont="1" applyFill="1" applyBorder="1" applyAlignment="1">
      <alignment horizontal="left"/>
    </xf>
    <xf numFmtId="165" fontId="0" fillId="4" borderId="36" xfId="0" applyNumberFormat="1" applyFont="1" applyFill="1" applyBorder="1"/>
    <xf numFmtId="165" fontId="0" fillId="4" borderId="38" xfId="0" applyNumberFormat="1" applyFont="1" applyFill="1" applyBorder="1"/>
    <xf numFmtId="1" fontId="34" fillId="3" borderId="0" xfId="0" applyNumberFormat="1" applyFont="1" applyFill="1" applyBorder="1" applyAlignment="1">
      <alignment horizontal="left" vertical="center" wrapText="1"/>
    </xf>
    <xf numFmtId="165" fontId="0" fillId="4" borderId="34" xfId="0" applyNumberFormat="1" applyFont="1" applyFill="1" applyBorder="1"/>
    <xf numFmtId="165" fontId="13" fillId="4" borderId="35" xfId="0" applyNumberFormat="1" applyFont="1" applyFill="1" applyBorder="1" applyAlignment="1">
      <alignment horizontal="center" vertical="center"/>
    </xf>
    <xf numFmtId="165" fontId="0" fillId="4" borderId="43" xfId="0" applyNumberFormat="1" applyFont="1" applyFill="1" applyBorder="1"/>
    <xf numFmtId="165" fontId="43" fillId="4" borderId="0" xfId="0" applyNumberFormat="1" applyFont="1" applyFill="1" applyBorder="1" applyAlignment="1">
      <alignment vertical="center"/>
    </xf>
    <xf numFmtId="165" fontId="43" fillId="4" borderId="38" xfId="0" applyNumberFormat="1" applyFont="1" applyFill="1" applyBorder="1" applyAlignment="1">
      <alignment vertical="center"/>
    </xf>
    <xf numFmtId="167" fontId="0" fillId="4" borderId="0" xfId="0" applyNumberFormat="1" applyFont="1" applyFill="1" applyBorder="1"/>
    <xf numFmtId="165" fontId="0" fillId="4" borderId="39" xfId="0" applyNumberFormat="1" applyFont="1" applyFill="1" applyBorder="1"/>
    <xf numFmtId="165" fontId="19" fillId="4" borderId="40" xfId="0" applyNumberFormat="1" applyFont="1" applyFill="1" applyBorder="1"/>
    <xf numFmtId="165" fontId="0" fillId="4" borderId="40" xfId="0" applyNumberFormat="1" applyFont="1" applyFill="1" applyBorder="1"/>
    <xf numFmtId="0" fontId="44" fillId="0" borderId="0" xfId="0" applyFont="1"/>
    <xf numFmtId="0" fontId="44" fillId="0" borderId="0" xfId="0" applyFont="1" applyAlignment="1">
      <alignment horizontal="center" vertical="center" wrapText="1"/>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xf numFmtId="49" fontId="45" fillId="0" borderId="32" xfId="0" applyNumberFormat="1" applyFont="1" applyBorder="1" applyAlignment="1">
      <alignment horizontal="center" vertical="center" wrapText="1"/>
    </xf>
    <xf numFmtId="49" fontId="45" fillId="0" borderId="32" xfId="0" applyNumberFormat="1" applyFont="1" applyBorder="1" applyAlignment="1">
      <alignment horizontal="left" vertical="center" wrapText="1"/>
    </xf>
    <xf numFmtId="49" fontId="44" fillId="0" borderId="0" xfId="0" applyNumberFormat="1" applyFont="1" applyAlignment="1">
      <alignment horizontal="center" vertical="center" wrapText="1"/>
    </xf>
    <xf numFmtId="49" fontId="46" fillId="0" borderId="32" xfId="0" applyNumberFormat="1" applyFont="1" applyBorder="1" applyAlignment="1">
      <alignment horizontal="left" vertical="center" wrapText="1"/>
    </xf>
    <xf numFmtId="49" fontId="46" fillId="0" borderId="32" xfId="0" applyNumberFormat="1" applyFont="1" applyBorder="1" applyAlignment="1">
      <alignment horizontal="center"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45"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4" fillId="0" borderId="1" xfId="0" applyNumberFormat="1" applyFont="1" applyBorder="1" applyAlignment="1">
      <alignment horizontal="left" vertical="center" wrapText="1"/>
    </xf>
    <xf numFmtId="49" fontId="44" fillId="0" borderId="1" xfId="0" applyNumberFormat="1" applyFont="1" applyFill="1" applyBorder="1" applyAlignment="1">
      <alignment horizontal="left" vertical="center" wrapText="1"/>
    </xf>
    <xf numFmtId="49" fontId="47" fillId="0" borderId="1" xfId="0" applyNumberFormat="1" applyFont="1" applyFill="1" applyBorder="1" applyAlignment="1">
      <alignment horizontal="left" vertical="center" wrapText="1"/>
    </xf>
    <xf numFmtId="0" fontId="44" fillId="0" borderId="1" xfId="0" applyFont="1" applyBorder="1" applyAlignment="1">
      <alignment horizontal="left" vertical="center" wrapText="1"/>
    </xf>
    <xf numFmtId="49" fontId="44"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8" fillId="0" borderId="0" xfId="0" applyFont="1" applyAlignment="1"/>
    <xf numFmtId="0" fontId="49"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8" fillId="0" borderId="0" xfId="0" applyFont="1" applyFill="1" applyBorder="1" applyAlignment="1"/>
    <xf numFmtId="0" fontId="0" fillId="0" borderId="0" xfId="0" applyFont="1" applyFill="1" applyBorder="1" applyAlignment="1"/>
    <xf numFmtId="0" fontId="50" fillId="9" borderId="0" xfId="0" applyFont="1" applyFill="1" applyBorder="1" applyAlignment="1">
      <alignment vertical="center" wrapText="1"/>
    </xf>
    <xf numFmtId="0" fontId="51"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2" fillId="10" borderId="0" xfId="0" applyFont="1" applyFill="1" applyBorder="1" applyAlignment="1">
      <alignment horizontal="center" vertical="center"/>
    </xf>
    <xf numFmtId="1" fontId="42" fillId="11" borderId="0" xfId="0" applyNumberFormat="1" applyFont="1" applyFill="1" applyBorder="1" applyAlignment="1">
      <alignment vertical="center"/>
    </xf>
    <xf numFmtId="0" fontId="8" fillId="12" borderId="0" xfId="0" applyFont="1" applyFill="1" applyBorder="1"/>
    <xf numFmtId="1" fontId="42"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1" fontId="43" fillId="12" borderId="0" xfId="0" applyNumberFormat="1" applyFont="1" applyFill="1" applyBorder="1" applyAlignment="1">
      <alignment horizontal="center" vertical="center"/>
    </xf>
    <xf numFmtId="1" fontId="53" fillId="13" borderId="51" xfId="0" applyNumberFormat="1" applyFont="1" applyFill="1" applyBorder="1" applyAlignment="1">
      <alignment horizontal="center" vertical="center" wrapText="1"/>
    </xf>
    <xf numFmtId="1" fontId="42" fillId="13" borderId="52" xfId="0" applyNumberFormat="1" applyFont="1" applyFill="1" applyBorder="1" applyAlignment="1">
      <alignment horizontal="center" vertical="center"/>
    </xf>
    <xf numFmtId="0" fontId="10" fillId="4" borderId="53" xfId="0" applyFont="1" applyFill="1" applyBorder="1" applyAlignment="1">
      <alignment horizontal="left" vertical="center" wrapText="1"/>
    </xf>
    <xf numFmtId="0" fontId="10" fillId="0" borderId="54" xfId="0" applyFont="1" applyBorder="1" applyAlignment="1">
      <alignment horizontal="left" vertical="center" wrapText="1"/>
    </xf>
    <xf numFmtId="0" fontId="54" fillId="10" borderId="0" xfId="0" applyFont="1" applyFill="1" applyBorder="1" applyAlignment="1">
      <alignment horizontal="center" vertical="center" wrapText="1"/>
    </xf>
    <xf numFmtId="0" fontId="55" fillId="0" borderId="55" xfId="0" applyFont="1" applyBorder="1" applyAlignment="1">
      <alignment horizontal="center" vertical="center"/>
    </xf>
    <xf numFmtId="0" fontId="34" fillId="0" borderId="2" xfId="0" applyFont="1" applyBorder="1" applyAlignment="1">
      <alignment vertical="center" wrapText="1"/>
    </xf>
    <xf numFmtId="0" fontId="51" fillId="0" borderId="3" xfId="0" applyFont="1" applyBorder="1" applyAlignment="1">
      <alignment horizontal="center" vertical="center" wrapText="1"/>
    </xf>
    <xf numFmtId="0" fontId="34" fillId="0" borderId="4" xfId="0" applyFont="1" applyBorder="1" applyAlignment="1">
      <alignment vertical="center" wrapText="1"/>
    </xf>
    <xf numFmtId="0" fontId="51"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1"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165" fontId="14" fillId="4" borderId="9" xfId="0" applyNumberFormat="1" applyFont="1" applyFill="1" applyBorder="1"/>
    <xf numFmtId="165"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165"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165" fontId="14" fillId="4" borderId="14" xfId="0" applyNumberFormat="1" applyFont="1" applyFill="1" applyBorder="1"/>
    <xf numFmtId="165"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7" fontId="14" fillId="4" borderId="0" xfId="0" applyNumberFormat="1"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0" fontId="55" fillId="0" borderId="56" xfId="0" applyFont="1" applyBorder="1" applyAlignment="1">
      <alignment horizontal="center" vertical="center"/>
    </xf>
    <xf numFmtId="1" fontId="42" fillId="13" borderId="57"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wrapText="1"/>
    </xf>
    <xf numFmtId="0" fontId="0" fillId="0" borderId="0" xfId="0" applyFont="1" applyAlignment="1"/>
    <xf numFmtId="49" fontId="45" fillId="14" borderId="32" xfId="0" applyNumberFormat="1" applyFont="1" applyFill="1" applyBorder="1" applyAlignment="1">
      <alignment horizontal="center" vertical="center" wrapText="1"/>
    </xf>
    <xf numFmtId="49" fontId="45" fillId="15" borderId="32" xfId="0" applyNumberFormat="1" applyFont="1" applyFill="1" applyBorder="1" applyAlignment="1">
      <alignment horizontal="center" vertical="center" wrapText="1"/>
    </xf>
    <xf numFmtId="49" fontId="45" fillId="16" borderId="32" xfId="0" applyNumberFormat="1" applyFont="1" applyFill="1" applyBorder="1" applyAlignment="1">
      <alignment horizontal="center" vertical="center" wrapText="1"/>
    </xf>
    <xf numFmtId="0" fontId="44" fillId="0" borderId="1" xfId="0" applyFont="1" applyBorder="1"/>
    <xf numFmtId="0" fontId="44" fillId="0" borderId="1" xfId="0" applyFont="1" applyBorder="1" applyAlignment="1">
      <alignment horizontal="center" vertical="center"/>
    </xf>
    <xf numFmtId="0" fontId="44"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4"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6" fillId="0" borderId="58" xfId="0" applyFont="1" applyBorder="1" applyAlignment="1">
      <alignment horizontal="left" vertical="center" wrapText="1"/>
    </xf>
    <xf numFmtId="0" fontId="56" fillId="0" borderId="58" xfId="0" applyFont="1" applyBorder="1" applyAlignment="1">
      <alignment horizontal="left" vertical="center"/>
    </xf>
    <xf numFmtId="0" fontId="44" fillId="0" borderId="15" xfId="0" applyFont="1" applyFill="1" applyBorder="1" applyAlignment="1">
      <alignment horizontal="center" vertical="center"/>
    </xf>
    <xf numFmtId="0" fontId="44" fillId="0" borderId="15" xfId="0" applyFont="1" applyBorder="1"/>
    <xf numFmtId="0" fontId="44" fillId="0" borderId="15" xfId="0" applyFont="1" applyBorder="1" applyAlignment="1">
      <alignment horizontal="center" vertical="center"/>
    </xf>
    <xf numFmtId="0" fontId="0" fillId="0" borderId="15" xfId="0" applyFont="1" applyBorder="1" applyAlignment="1">
      <alignment horizontal="center" vertical="center" wrapText="1"/>
    </xf>
    <xf numFmtId="0" fontId="44" fillId="0" borderId="15" xfId="0" applyFont="1" applyBorder="1" applyAlignment="1">
      <alignment horizontal="left" vertical="top"/>
    </xf>
    <xf numFmtId="0" fontId="44" fillId="0" borderId="1" xfId="0" applyFont="1" applyBorder="1" applyAlignment="1">
      <alignment horizontal="justify" vertical="top" wrapText="1"/>
    </xf>
    <xf numFmtId="0" fontId="44" fillId="0" borderId="15" xfId="0" applyFont="1" applyBorder="1" applyAlignment="1">
      <alignment horizontal="center" vertical="center" wrapText="1"/>
    </xf>
    <xf numFmtId="0" fontId="44" fillId="0" borderId="15" xfId="0" applyFont="1" applyBorder="1" applyAlignment="1">
      <alignment horizontal="justify" vertical="center" wrapText="1"/>
    </xf>
    <xf numFmtId="0" fontId="44" fillId="0" borderId="15" xfId="0" applyFont="1" applyBorder="1" applyAlignment="1">
      <alignment horizontal="left" vertical="center" wrapText="1"/>
    </xf>
    <xf numFmtId="14" fontId="44" fillId="0" borderId="15" xfId="0" applyNumberFormat="1" applyFont="1" applyBorder="1" applyAlignment="1">
      <alignment horizontal="center" vertical="center" wrapText="1"/>
    </xf>
    <xf numFmtId="1" fontId="45" fillId="17" borderId="59" xfId="0" applyNumberFormat="1" applyFont="1" applyFill="1" applyBorder="1" applyAlignment="1">
      <alignment horizontal="center" vertical="center" wrapText="1"/>
    </xf>
    <xf numFmtId="0" fontId="45" fillId="17" borderId="60" xfId="0" applyFont="1" applyFill="1" applyBorder="1" applyAlignment="1">
      <alignment horizontal="center" vertical="center" wrapText="1"/>
    </xf>
    <xf numFmtId="0" fontId="45" fillId="17" borderId="61" xfId="0" applyFont="1" applyFill="1" applyBorder="1" applyAlignment="1">
      <alignment horizontal="center" vertical="center" wrapText="1"/>
    </xf>
    <xf numFmtId="0" fontId="45" fillId="17" borderId="59" xfId="0" applyFont="1" applyFill="1" applyBorder="1" applyAlignment="1">
      <alignment horizontal="center" vertical="center" wrapText="1"/>
    </xf>
    <xf numFmtId="0" fontId="18" fillId="17" borderId="60" xfId="0" applyFont="1" applyFill="1" applyBorder="1" applyAlignment="1">
      <alignment horizontal="center" vertical="center" wrapText="1"/>
    </xf>
    <xf numFmtId="0" fontId="18" fillId="17" borderId="61" xfId="0" applyFont="1" applyFill="1" applyBorder="1" applyAlignment="1">
      <alignment horizontal="center" vertical="center" wrapText="1"/>
    </xf>
    <xf numFmtId="0" fontId="18" fillId="17" borderId="59" xfId="0" applyFont="1" applyFill="1" applyBorder="1" applyAlignment="1">
      <alignment horizontal="center" vertical="center" wrapText="1"/>
    </xf>
    <xf numFmtId="0" fontId="44" fillId="0" borderId="15" xfId="0" applyFont="1" applyBorder="1" applyAlignment="1">
      <alignment horizontal="left" vertical="center"/>
    </xf>
    <xf numFmtId="0" fontId="44" fillId="0" borderId="15" xfId="0" applyFont="1" applyBorder="1" applyAlignment="1">
      <alignment horizontal="left"/>
    </xf>
    <xf numFmtId="0" fontId="45"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4" fillId="18"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8"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7" fillId="0" borderId="0" xfId="0" applyFont="1" applyAlignment="1">
      <alignment horizontal="center" vertical="center"/>
    </xf>
    <xf numFmtId="0" fontId="45" fillId="0" borderId="0" xfId="0" applyFont="1" applyAlignment="1">
      <alignment horizontal="center" vertical="center"/>
    </xf>
    <xf numFmtId="0" fontId="24" fillId="12" borderId="0" xfId="0" applyFont="1" applyFill="1" applyBorder="1" applyAlignment="1">
      <alignment horizontal="center" vertical="center"/>
    </xf>
    <xf numFmtId="0" fontId="57" fillId="9" borderId="0" xfId="0" applyFont="1" applyFill="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8" fillId="0" borderId="0" xfId="0" applyFont="1"/>
    <xf numFmtId="0" fontId="59" fillId="0" borderId="0" xfId="0" applyFont="1"/>
    <xf numFmtId="0" fontId="58"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8" fillId="12" borderId="0" xfId="0" applyFont="1" applyFill="1" applyBorder="1" applyAlignment="1"/>
    <xf numFmtId="0" fontId="26" fillId="3" borderId="0" xfId="0" applyFont="1" applyFill="1" applyBorder="1" applyAlignment="1">
      <alignment horizontal="center" vertical="center" wrapText="1"/>
    </xf>
    <xf numFmtId="0" fontId="26" fillId="17" borderId="59" xfId="0" applyFont="1" applyFill="1" applyBorder="1" applyAlignment="1">
      <alignment horizontal="center" vertical="center" wrapText="1"/>
    </xf>
    <xf numFmtId="0" fontId="58" fillId="0" borderId="0" xfId="0" applyFont="1" applyAlignment="1"/>
    <xf numFmtId="0" fontId="44"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4"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8"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8" borderId="1" xfId="0" applyFont="1" applyFill="1" applyBorder="1" applyAlignment="1">
      <alignment horizontal="center" vertical="center" wrapText="1"/>
    </xf>
    <xf numFmtId="14" fontId="14" fillId="18" borderId="1" xfId="0" applyNumberFormat="1" applyFont="1" applyFill="1" applyBorder="1" applyAlignment="1">
      <alignment horizontal="center" vertical="center" wrapText="1"/>
    </xf>
    <xf numFmtId="0" fontId="44" fillId="18"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8"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8" fillId="0" borderId="1" xfId="1"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justify" vertical="center" wrapText="1"/>
    </xf>
    <xf numFmtId="0" fontId="44" fillId="0" borderId="16" xfId="0" applyFont="1" applyFill="1" applyBorder="1" applyAlignment="1">
      <alignment horizontal="justify" vertical="center" wrapText="1"/>
    </xf>
    <xf numFmtId="0" fontId="8" fillId="0" borderId="40" xfId="0" applyFont="1" applyBorder="1"/>
    <xf numFmtId="1" fontId="61" fillId="0" borderId="0" xfId="0" applyNumberFormat="1" applyFont="1" applyFill="1" applyBorder="1" applyAlignment="1">
      <alignment horizontal="center" vertical="center" wrapText="1"/>
    </xf>
    <xf numFmtId="0" fontId="0" fillId="0" borderId="0" xfId="0" applyFont="1" applyAlignment="1"/>
    <xf numFmtId="1" fontId="61"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3" fillId="30" borderId="62" xfId="0" applyNumberFormat="1" applyFont="1" applyFill="1" applyBorder="1" applyAlignment="1">
      <alignment horizontal="center" vertical="center"/>
    </xf>
    <xf numFmtId="0" fontId="72" fillId="32"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8" borderId="21" xfId="0" applyFont="1" applyFill="1" applyBorder="1" applyAlignment="1">
      <alignment horizontal="justify" vertical="top" wrapText="1"/>
    </xf>
    <xf numFmtId="0" fontId="44" fillId="0" borderId="1" xfId="0" applyFont="1" applyBorder="1" applyAlignment="1">
      <alignment vertical="center" wrapText="1"/>
    </xf>
    <xf numFmtId="14" fontId="44"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4"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5" fillId="33" borderId="32"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0" fontId="51" fillId="0" borderId="5" xfId="0" applyFont="1" applyFill="1" applyBorder="1" applyAlignment="1">
      <alignment horizontal="center" vertical="center" wrapText="1"/>
    </xf>
    <xf numFmtId="0" fontId="0" fillId="0" borderId="0" xfId="0" applyFont="1" applyAlignment="1">
      <alignment horizontal="justify" vertical="center"/>
    </xf>
    <xf numFmtId="0" fontId="48" fillId="0" borderId="1" xfId="0" applyFont="1" applyBorder="1" applyAlignment="1">
      <alignment horizontal="justify"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top" wrapText="1"/>
    </xf>
    <xf numFmtId="14" fontId="44" fillId="0" borderId="15" xfId="0" applyNumberFormat="1" applyFont="1" applyBorder="1" applyAlignment="1">
      <alignment vertical="center" wrapText="1"/>
    </xf>
    <xf numFmtId="0" fontId="44" fillId="0" borderId="0" xfId="0" applyFont="1" applyAlignment="1">
      <alignment horizontal="left" vertical="top"/>
    </xf>
    <xf numFmtId="17" fontId="75" fillId="5" borderId="44" xfId="1" applyNumberFormat="1" applyFont="1" applyFill="1" applyBorder="1" applyAlignment="1">
      <alignment vertical="center"/>
    </xf>
    <xf numFmtId="0" fontId="12" fillId="0" borderId="81" xfId="0" applyFont="1" applyBorder="1" applyAlignment="1">
      <alignment horizontal="center" vertical="center"/>
    </xf>
    <xf numFmtId="0" fontId="75" fillId="5" borderId="41" xfId="1" applyFont="1" applyFill="1" applyBorder="1" applyAlignment="1">
      <alignment vertical="center"/>
    </xf>
    <xf numFmtId="0" fontId="12" fillId="0" borderId="67" xfId="0" applyFont="1" applyBorder="1" applyAlignment="1">
      <alignment horizontal="center" vertical="center"/>
    </xf>
    <xf numFmtId="0" fontId="75" fillId="6" borderId="41" xfId="1" applyFont="1" applyFill="1" applyBorder="1" applyAlignment="1">
      <alignment vertical="center"/>
    </xf>
    <xf numFmtId="0" fontId="75" fillId="7" borderId="41" xfId="1" applyFont="1" applyFill="1" applyBorder="1" applyAlignment="1">
      <alignment vertical="center"/>
    </xf>
    <xf numFmtId="0" fontId="75" fillId="8" borderId="41" xfId="1" applyFont="1" applyFill="1" applyBorder="1" applyAlignment="1">
      <alignment vertical="center"/>
    </xf>
    <xf numFmtId="0" fontId="75" fillId="8" borderId="45" xfId="1" applyFont="1" applyFill="1" applyBorder="1" applyAlignment="1">
      <alignment vertical="center"/>
    </xf>
    <xf numFmtId="0" fontId="12" fillId="0" borderId="70" xfId="0" applyFont="1" applyBorder="1" applyAlignment="1">
      <alignment horizontal="center" vertical="center"/>
    </xf>
    <xf numFmtId="0" fontId="12" fillId="0" borderId="96" xfId="0" applyFont="1" applyBorder="1" applyAlignment="1">
      <alignment horizontal="center" vertical="center"/>
    </xf>
    <xf numFmtId="0" fontId="45" fillId="0" borderId="15" xfId="0" applyFont="1" applyFill="1" applyBorder="1" applyAlignment="1">
      <alignment horizontal="center" vertical="center"/>
    </xf>
    <xf numFmtId="0" fontId="14" fillId="0" borderId="1" xfId="0" applyFont="1" applyFill="1" applyBorder="1" applyAlignment="1">
      <alignment horizontal="left" vertical="top"/>
    </xf>
    <xf numFmtId="0" fontId="68" fillId="0" borderId="1" xfId="1" applyFont="1" applyFill="1" applyBorder="1" applyAlignment="1">
      <alignment horizontal="left" vertical="center" wrapText="1"/>
    </xf>
    <xf numFmtId="0" fontId="0" fillId="0" borderId="0" xfId="0" applyFont="1" applyAlignment="1"/>
    <xf numFmtId="0" fontId="45" fillId="0" borderId="15" xfId="0" applyFont="1" applyBorder="1" applyAlignment="1">
      <alignment horizontal="center" vertical="center" wrapText="1"/>
    </xf>
    <xf numFmtId="0" fontId="76" fillId="0" borderId="1" xfId="1" applyFont="1" applyBorder="1" applyAlignment="1">
      <alignment horizontal="center" vertical="center" wrapText="1"/>
    </xf>
    <xf numFmtId="0" fontId="45" fillId="0" borderId="1" xfId="0" applyFont="1" applyBorder="1" applyAlignment="1">
      <alignment horizontal="left" vertical="center" wrapText="1"/>
    </xf>
    <xf numFmtId="0" fontId="34" fillId="36" borderId="49" xfId="0" applyFont="1" applyFill="1" applyBorder="1" applyAlignment="1">
      <alignment horizontal="center" vertical="center"/>
    </xf>
    <xf numFmtId="0" fontId="34" fillId="36" borderId="41" xfId="0" applyFont="1" applyFill="1" applyBorder="1" applyAlignment="1">
      <alignment horizontal="center" vertical="center"/>
    </xf>
    <xf numFmtId="0" fontId="34" fillId="36" borderId="50" xfId="0" applyFont="1" applyFill="1" applyBorder="1" applyAlignment="1">
      <alignment horizontal="center" vertical="center"/>
    </xf>
    <xf numFmtId="0" fontId="30" fillId="0" borderId="1" xfId="1" applyBorder="1" applyAlignment="1">
      <alignment horizontal="left" vertical="top"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 xfId="0" applyFont="1" applyFill="1" applyBorder="1" applyAlignment="1">
      <alignment horizontal="left" vertical="top" wrapText="1"/>
    </xf>
    <xf numFmtId="0" fontId="44" fillId="0" borderId="15"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Border="1" applyAlignment="1">
      <alignment horizontal="center" vertical="center" wrapText="1"/>
    </xf>
    <xf numFmtId="0" fontId="48" fillId="0" borderId="1" xfId="0" applyFont="1" applyFill="1" applyBorder="1" applyAlignment="1">
      <alignment horizontal="left" vertical="center" wrapText="1"/>
    </xf>
    <xf numFmtId="0" fontId="48"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80" fillId="0" borderId="15" xfId="1" applyFont="1" applyBorder="1" applyAlignment="1">
      <alignment horizontal="left" vertical="center" wrapText="1"/>
    </xf>
    <xf numFmtId="0" fontId="45" fillId="0" borderId="1" xfId="0" applyFont="1" applyBorder="1" applyAlignment="1">
      <alignment horizontal="center" vertical="center" wrapText="1"/>
    </xf>
    <xf numFmtId="0" fontId="48" fillId="0" borderId="1" xfId="0" applyFont="1" applyFill="1" applyBorder="1" applyAlignment="1">
      <alignment horizontal="justify" vertical="center" wrapText="1"/>
    </xf>
    <xf numFmtId="0" fontId="48" fillId="0" borderId="1" xfId="0" applyFont="1" applyFill="1" applyBorder="1" applyAlignment="1">
      <alignment horizontal="left" vertical="top" wrapText="1"/>
    </xf>
    <xf numFmtId="0" fontId="81" fillId="18" borderId="1" xfId="1" applyFont="1" applyFill="1" applyBorder="1" applyAlignment="1">
      <alignment horizontal="justify" vertical="center" wrapText="1"/>
    </xf>
    <xf numFmtId="0" fontId="81" fillId="0" borderId="1" xfId="1" applyFont="1" applyFill="1" applyBorder="1" applyAlignment="1">
      <alignment horizontal="left" vertical="top" wrapText="1"/>
    </xf>
    <xf numFmtId="0" fontId="49" fillId="0" borderId="0" xfId="0" applyFont="1" applyFill="1"/>
    <xf numFmtId="0" fontId="32" fillId="0" borderId="1" xfId="0" applyFont="1" applyFill="1" applyBorder="1" applyAlignment="1">
      <alignment horizontal="center" vertical="center"/>
    </xf>
    <xf numFmtId="0" fontId="49"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9" fillId="0" borderId="1" xfId="0" applyFont="1" applyFill="1" applyBorder="1" applyAlignment="1">
      <alignment horizontal="left" vertical="top" wrapText="1"/>
    </xf>
    <xf numFmtId="0" fontId="49" fillId="0" borderId="0" xfId="0" applyFont="1"/>
    <xf numFmtId="0" fontId="49" fillId="0" borderId="0" xfId="0" applyFont="1" applyAlignment="1">
      <alignment horizontal="center"/>
    </xf>
    <xf numFmtId="0" fontId="12" fillId="4" borderId="63" xfId="0" applyFont="1" applyFill="1" applyBorder="1" applyAlignment="1">
      <alignment vertical="center"/>
    </xf>
    <xf numFmtId="0" fontId="7" fillId="0" borderId="64" xfId="0" applyFont="1" applyBorder="1" applyAlignment="1"/>
    <xf numFmtId="164" fontId="12" fillId="4" borderId="66" xfId="0" applyNumberFormat="1" applyFont="1" applyFill="1" applyBorder="1" applyAlignment="1">
      <alignment horizontal="center" vertical="center"/>
    </xf>
    <xf numFmtId="164" fontId="12" fillId="0" borderId="66" xfId="0" applyNumberFormat="1" applyFont="1" applyBorder="1" applyAlignment="1">
      <alignment horizontal="center" vertical="center"/>
    </xf>
    <xf numFmtId="164" fontId="12" fillId="0" borderId="82" xfId="0" applyNumberFormat="1" applyFont="1" applyBorder="1" applyAlignment="1">
      <alignment horizontal="center" vertical="center"/>
    </xf>
    <xf numFmtId="164" fontId="12" fillId="0" borderId="79" xfId="0" applyNumberFormat="1" applyFont="1" applyBorder="1" applyAlignment="1">
      <alignment horizontal="center" vertical="center"/>
    </xf>
    <xf numFmtId="164" fontId="12" fillId="0" borderId="72" xfId="0" applyNumberFormat="1" applyFont="1" applyBorder="1" applyAlignment="1">
      <alignment horizontal="center" vertical="center"/>
    </xf>
    <xf numFmtId="164" fontId="12" fillId="4" borderId="72" xfId="0" applyNumberFormat="1" applyFont="1" applyFill="1" applyBorder="1" applyAlignment="1">
      <alignment horizontal="center" vertical="center"/>
    </xf>
    <xf numFmtId="164" fontId="12" fillId="0" borderId="66" xfId="0" applyNumberFormat="1" applyFont="1" applyFill="1" applyBorder="1" applyAlignment="1">
      <alignment horizontal="center" vertical="center"/>
    </xf>
    <xf numFmtId="0" fontId="0" fillId="0" borderId="0" xfId="0"/>
    <xf numFmtId="0" fontId="0" fillId="0" borderId="0" xfId="0" applyBorder="1"/>
    <xf numFmtId="0" fontId="83"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3"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83"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4" fillId="0" borderId="2" xfId="0" applyFont="1" applyBorder="1" applyAlignment="1">
      <alignment horizontal="center" vertical="center"/>
    </xf>
    <xf numFmtId="0" fontId="84" fillId="0" borderId="21"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 xfId="0" applyFont="1" applyBorder="1" applyAlignment="1">
      <alignment horizontal="center" vertical="center" wrapText="1"/>
    </xf>
    <xf numFmtId="0" fontId="84" fillId="37" borderId="1" xfId="0" applyFont="1" applyFill="1" applyBorder="1" applyAlignment="1">
      <alignment horizontal="center" vertical="center" wrapText="1"/>
    </xf>
    <xf numFmtId="0" fontId="84" fillId="0" borderId="0" xfId="0" applyFont="1" applyAlignment="1">
      <alignment horizontal="center" vertical="center"/>
    </xf>
    <xf numFmtId="0" fontId="84" fillId="0" borderId="97" xfId="0" applyFont="1" applyBorder="1" applyAlignment="1">
      <alignment horizontal="center" vertical="center" wrapText="1"/>
    </xf>
    <xf numFmtId="0" fontId="83"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3" fillId="0" borderId="1" xfId="0" applyFont="1" applyBorder="1" applyAlignment="1">
      <alignment horizontal="left" vertical="center" wrapText="1"/>
    </xf>
    <xf numFmtId="0" fontId="83" fillId="0" borderId="1" xfId="0" applyFont="1" applyBorder="1" applyAlignment="1">
      <alignment horizontal="center" vertical="center"/>
    </xf>
    <xf numFmtId="0" fontId="83" fillId="0" borderId="0" xfId="0" applyFont="1" applyBorder="1" applyAlignment="1">
      <alignment horizontal="center" vertical="center"/>
    </xf>
    <xf numFmtId="0" fontId="0" fillId="0" borderId="1" xfId="0" applyBorder="1"/>
    <xf numFmtId="0" fontId="85"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3" fillId="0" borderId="6" xfId="0" applyFont="1" applyBorder="1"/>
    <xf numFmtId="0" fontId="83" fillId="0" borderId="22" xfId="0" applyFont="1" applyBorder="1" applyAlignment="1">
      <alignment horizontal="center" vertical="center"/>
    </xf>
    <xf numFmtId="0" fontId="83" fillId="0" borderId="0" xfId="0" applyFont="1"/>
    <xf numFmtId="0" fontId="83" fillId="0" borderId="99" xfId="0" applyFont="1" applyBorder="1" applyAlignment="1">
      <alignment wrapText="1"/>
    </xf>
    <xf numFmtId="0" fontId="83" fillId="0" borderId="30" xfId="0" applyFont="1" applyBorder="1" applyAlignment="1">
      <alignment wrapText="1"/>
    </xf>
    <xf numFmtId="0" fontId="83" fillId="0" borderId="100" xfId="0" applyFont="1" applyBorder="1" applyAlignment="1">
      <alignment wrapText="1"/>
    </xf>
    <xf numFmtId="0" fontId="83" fillId="0" borderId="100" xfId="0" applyFont="1" applyBorder="1" applyAlignment="1">
      <alignment horizontal="center"/>
    </xf>
    <xf numFmtId="0" fontId="72" fillId="31" borderId="9" xfId="0" applyFont="1" applyFill="1" applyBorder="1" applyAlignment="1">
      <alignment horizontal="center" vertical="center" wrapText="1"/>
    </xf>
    <xf numFmtId="17" fontId="75" fillId="5" borderId="101" xfId="1" applyNumberFormat="1" applyFont="1" applyFill="1" applyBorder="1" applyAlignment="1">
      <alignment vertical="center"/>
    </xf>
    <xf numFmtId="164" fontId="12" fillId="0" borderId="102" xfId="0" applyNumberFormat="1" applyFont="1" applyBorder="1" applyAlignment="1">
      <alignment horizontal="center" vertical="center"/>
    </xf>
    <xf numFmtId="0" fontId="75" fillId="5" borderId="49" xfId="1" applyFont="1" applyFill="1" applyBorder="1" applyAlignment="1">
      <alignment vertical="center"/>
    </xf>
    <xf numFmtId="164" fontId="12" fillId="0" borderId="58" xfId="0" applyNumberFormat="1" applyFont="1" applyBorder="1" applyAlignment="1">
      <alignment horizontal="center" vertical="center"/>
    </xf>
    <xf numFmtId="164" fontId="12" fillId="4" borderId="58" xfId="0" applyNumberFormat="1" applyFont="1" applyFill="1" applyBorder="1" applyAlignment="1">
      <alignment horizontal="center" vertical="center"/>
    </xf>
    <xf numFmtId="0" fontId="75" fillId="6" borderId="49" xfId="1" applyFont="1" applyFill="1" applyBorder="1" applyAlignment="1">
      <alignment vertical="center"/>
    </xf>
    <xf numFmtId="0" fontId="75" fillId="7" borderId="49" xfId="1" applyFont="1" applyFill="1" applyBorder="1" applyAlignment="1">
      <alignment vertical="center"/>
    </xf>
    <xf numFmtId="0" fontId="75" fillId="8" borderId="49" xfId="1" applyFont="1" applyFill="1" applyBorder="1" applyAlignment="1">
      <alignment vertical="center"/>
    </xf>
    <xf numFmtId="0" fontId="75" fillId="8" borderId="103" xfId="1" applyFont="1" applyFill="1" applyBorder="1" applyAlignment="1">
      <alignment vertical="center"/>
    </xf>
    <xf numFmtId="164" fontId="12" fillId="4" borderId="69" xfId="0" applyNumberFormat="1" applyFont="1" applyFill="1" applyBorder="1" applyAlignment="1">
      <alignment horizontal="center" vertical="center"/>
    </xf>
    <xf numFmtId="164" fontId="12" fillId="4" borderId="98" xfId="0" applyNumberFormat="1" applyFont="1" applyFill="1" applyBorder="1" applyAlignment="1">
      <alignment horizontal="center" vertical="center"/>
    </xf>
    <xf numFmtId="164" fontId="12" fillId="4" borderId="104" xfId="0" applyNumberFormat="1" applyFont="1" applyFill="1" applyBorder="1" applyAlignment="1">
      <alignment horizontal="center" vertical="center"/>
    </xf>
    <xf numFmtId="0" fontId="86" fillId="4" borderId="1" xfId="0" applyFont="1" applyFill="1" applyBorder="1" applyAlignment="1">
      <alignment vertical="center"/>
    </xf>
    <xf numFmtId="0" fontId="86" fillId="0" borderId="1" xfId="0" applyFont="1" applyBorder="1" applyAlignment="1">
      <alignment horizontal="center" vertical="center"/>
    </xf>
    <xf numFmtId="14" fontId="0" fillId="0" borderId="28" xfId="0" applyNumberFormat="1" applyFont="1" applyBorder="1" applyAlignment="1">
      <alignment horizontal="center" vertical="center"/>
    </xf>
    <xf numFmtId="0" fontId="48" fillId="0" borderId="1" xfId="0" applyFont="1" applyFill="1" applyBorder="1" applyAlignment="1">
      <alignment horizontal="center" vertical="center" wrapText="1"/>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Alignment="1">
      <alignment horizontal="center" wrapText="1"/>
    </xf>
    <xf numFmtId="0" fontId="14" fillId="3" borderId="0" xfId="0" applyFont="1" applyFill="1" applyBorder="1" applyAlignment="1">
      <alignment horizontal="center" vertical="center"/>
    </xf>
    <xf numFmtId="0" fontId="49" fillId="3" borderId="0" xfId="0" applyFont="1" applyFill="1" applyBorder="1"/>
    <xf numFmtId="0" fontId="32" fillId="0" borderId="1" xfId="0" applyFont="1" applyBorder="1" applyAlignment="1">
      <alignment horizontal="center" vertical="center"/>
    </xf>
    <xf numFmtId="0" fontId="49" fillId="0" borderId="0" xfId="0" applyFont="1" applyAlignment="1"/>
    <xf numFmtId="0" fontId="0" fillId="0" borderId="0" xfId="0" applyFont="1" applyAlignment="1"/>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left" vertical="top" wrapText="1"/>
    </xf>
    <xf numFmtId="0" fontId="44" fillId="18" borderId="1" xfId="0" applyFont="1" applyFill="1" applyBorder="1" applyAlignment="1">
      <alignment horizontal="center" vertical="center" wrapText="1"/>
    </xf>
    <xf numFmtId="0" fontId="44" fillId="18" borderId="1" xfId="0" applyFont="1" applyFill="1" applyBorder="1" applyAlignment="1">
      <alignment vertical="center" wrapText="1"/>
    </xf>
    <xf numFmtId="0" fontId="44" fillId="18" borderId="1" xfId="0" applyFont="1" applyFill="1" applyBorder="1" applyAlignment="1">
      <alignment horizontal="left" vertical="center" wrapText="1"/>
    </xf>
    <xf numFmtId="14" fontId="44" fillId="18" borderId="1" xfId="0" applyNumberFormat="1" applyFont="1" applyFill="1" applyBorder="1" applyAlignment="1">
      <alignment horizontal="center" vertical="center" wrapText="1"/>
    </xf>
    <xf numFmtId="0" fontId="0" fillId="18" borderId="1" xfId="0" applyFont="1" applyFill="1" applyBorder="1" applyAlignment="1">
      <alignment horizontal="left" vertical="top"/>
    </xf>
    <xf numFmtId="0" fontId="0" fillId="18" borderId="0" xfId="0" applyFont="1" applyFill="1"/>
    <xf numFmtId="0" fontId="0" fillId="18" borderId="0" xfId="0" applyFont="1" applyFill="1" applyAlignment="1"/>
    <xf numFmtId="0" fontId="76" fillId="18"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4"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44" fillId="0" borderId="32" xfId="8" applyFont="1" applyFill="1" applyBorder="1" applyAlignment="1">
      <alignment horizontal="center" vertical="center" wrapText="1"/>
    </xf>
    <xf numFmtId="0" fontId="44" fillId="0" borderId="90" xfId="8" applyFont="1" applyFill="1" applyBorder="1" applyAlignment="1">
      <alignment horizontal="center" vertical="center" wrapText="1"/>
    </xf>
    <xf numFmtId="0" fontId="44"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4" fillId="0" borderId="16" xfId="8" applyFont="1" applyFill="1" applyBorder="1" applyAlignment="1">
      <alignment horizontal="center" vertical="center" wrapText="1"/>
    </xf>
    <xf numFmtId="0" fontId="44" fillId="0" borderId="1" xfId="9" applyFont="1" applyFill="1" applyBorder="1" applyAlignment="1">
      <alignment horizontal="center" vertical="center" wrapText="1"/>
    </xf>
    <xf numFmtId="0" fontId="0" fillId="18" borderId="1" xfId="0" applyFont="1" applyFill="1" applyBorder="1" applyAlignment="1">
      <alignment vertical="center" wrapText="1"/>
    </xf>
    <xf numFmtId="0" fontId="8" fillId="0" borderId="1" xfId="0" applyFont="1" applyFill="1" applyBorder="1" applyAlignment="1">
      <alignment vertical="center" wrapText="1"/>
    </xf>
    <xf numFmtId="0" fontId="0" fillId="18" borderId="0" xfId="0" applyFont="1" applyFill="1" applyAlignment="1">
      <alignment wrapText="1"/>
    </xf>
    <xf numFmtId="14" fontId="45" fillId="18" borderId="1" xfId="0" applyNumberFormat="1" applyFont="1" applyFill="1" applyBorder="1" applyAlignment="1">
      <alignment horizontal="left" vertical="center" wrapText="1"/>
    </xf>
    <xf numFmtId="14" fontId="44" fillId="18" borderId="1" xfId="0" applyNumberFormat="1" applyFont="1" applyFill="1" applyBorder="1" applyAlignment="1">
      <alignment horizontal="center" vertical="center"/>
    </xf>
    <xf numFmtId="0" fontId="44" fillId="18" borderId="1" xfId="0" applyFont="1" applyFill="1" applyBorder="1" applyAlignment="1">
      <alignment horizontal="center" vertical="center"/>
    </xf>
    <xf numFmtId="0" fontId="0" fillId="18" borderId="0" xfId="0" applyFont="1" applyFill="1" applyAlignment="1">
      <alignment horizontal="left"/>
    </xf>
    <xf numFmtId="0" fontId="57"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5" fillId="18" borderId="15" xfId="0" applyFont="1" applyFill="1" applyBorder="1" applyAlignment="1">
      <alignment horizontal="center" vertical="center" wrapText="1"/>
    </xf>
    <xf numFmtId="0" fontId="44" fillId="18" borderId="15" xfId="0" applyFont="1" applyFill="1" applyBorder="1" applyAlignment="1">
      <alignment vertical="center" wrapText="1"/>
    </xf>
    <xf numFmtId="14" fontId="44" fillId="18" borderId="15" xfId="0" applyNumberFormat="1" applyFont="1" applyFill="1" applyBorder="1" applyAlignment="1">
      <alignment vertical="center" wrapText="1"/>
    </xf>
    <xf numFmtId="0" fontId="44" fillId="18" borderId="15" xfId="0" applyFont="1" applyFill="1" applyBorder="1" applyAlignment="1">
      <alignment horizontal="center" vertical="center" wrapText="1"/>
    </xf>
    <xf numFmtId="0" fontId="44" fillId="18" borderId="15" xfId="0" applyFont="1" applyFill="1" applyBorder="1" applyAlignment="1">
      <alignment horizontal="left" vertical="center" wrapText="1"/>
    </xf>
    <xf numFmtId="14" fontId="44" fillId="18" borderId="15" xfId="0" applyNumberFormat="1" applyFont="1" applyFill="1" applyBorder="1" applyAlignment="1">
      <alignment horizontal="center" vertical="center" wrapText="1"/>
    </xf>
    <xf numFmtId="0" fontId="76" fillId="18" borderId="15" xfId="1" applyFont="1" applyFill="1" applyBorder="1" applyAlignment="1">
      <alignment vertical="center" wrapText="1"/>
    </xf>
    <xf numFmtId="0" fontId="45" fillId="18" borderId="15" xfId="0" applyFont="1" applyFill="1" applyBorder="1" applyAlignment="1">
      <alignment horizontal="left" vertical="center" wrapText="1"/>
    </xf>
    <xf numFmtId="0" fontId="76" fillId="18" borderId="15" xfId="1" applyFont="1" applyFill="1" applyBorder="1" applyAlignment="1">
      <alignment horizontal="left" vertical="center"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0" borderId="28" xfId="0" applyFont="1" applyBorder="1" applyAlignment="1">
      <alignment horizontal="center" vertical="center" wrapText="1"/>
    </xf>
    <xf numFmtId="0" fontId="44" fillId="0" borderId="1" xfId="0" applyFont="1" applyBorder="1" applyAlignment="1">
      <alignment horizontal="left" vertical="top" wrapText="1"/>
    </xf>
    <xf numFmtId="0" fontId="57" fillId="18"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4"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9" fillId="0" borderId="1" xfId="0" applyFont="1" applyFill="1" applyBorder="1" applyAlignment="1" applyProtection="1">
      <alignment vertical="center" wrapText="1"/>
      <protection locked="0"/>
    </xf>
    <xf numFmtId="0" fontId="18" fillId="17" borderId="23"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4" fillId="0" borderId="16"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8" borderId="1"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14" fontId="44" fillId="0" borderId="0" xfId="0" applyNumberFormat="1" applyFont="1" applyBorder="1" applyAlignment="1">
      <alignment horizontal="center" vertical="center" wrapText="1"/>
    </xf>
    <xf numFmtId="0" fontId="0" fillId="18" borderId="15" xfId="0" applyFont="1" applyFill="1" applyBorder="1" applyAlignment="1">
      <alignment horizontal="left" vertical="center" wrapText="1"/>
    </xf>
    <xf numFmtId="0" fontId="32"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 xfId="0" applyFont="1" applyBorder="1" applyAlignment="1">
      <alignment horizontal="left" vertical="center" wrapText="1"/>
    </xf>
    <xf numFmtId="0" fontId="44" fillId="18" borderId="28" xfId="0" applyFont="1" applyFill="1" applyBorder="1" applyAlignment="1">
      <alignment vertical="top" wrapText="1"/>
    </xf>
    <xf numFmtId="0" fontId="44" fillId="0" borderId="15" xfId="0" applyFont="1" applyBorder="1" applyAlignment="1">
      <alignment vertical="top" wrapText="1"/>
    </xf>
    <xf numFmtId="0" fontId="44" fillId="0" borderId="15" xfId="0" applyFont="1" applyFill="1" applyBorder="1" applyAlignment="1">
      <alignment vertical="top" wrapText="1"/>
    </xf>
    <xf numFmtId="0" fontId="44" fillId="0" borderId="1" xfId="0" applyFont="1" applyFill="1" applyBorder="1" applyAlignment="1">
      <alignment vertical="top" wrapText="1"/>
    </xf>
    <xf numFmtId="0" fontId="21" fillId="0" borderId="1" xfId="0" applyFont="1" applyFill="1" applyBorder="1" applyAlignment="1">
      <alignment vertical="top" wrapText="1"/>
    </xf>
    <xf numFmtId="0" fontId="44" fillId="18" borderId="15" xfId="0" applyFont="1" applyFill="1" applyBorder="1" applyAlignment="1">
      <alignment vertical="top" wrapText="1"/>
    </xf>
    <xf numFmtId="0" fontId="44" fillId="18" borderId="28" xfId="0" applyFont="1" applyFill="1" applyBorder="1" applyAlignment="1">
      <alignment vertical="center" wrapText="1"/>
    </xf>
    <xf numFmtId="0" fontId="14" fillId="0" borderId="28" xfId="0" applyFont="1" applyFill="1" applyBorder="1" applyAlignment="1">
      <alignment vertical="center" wrapText="1"/>
    </xf>
    <xf numFmtId="0" fontId="44" fillId="0" borderId="28" xfId="0" applyFont="1" applyFill="1" applyBorder="1" applyAlignment="1">
      <alignment vertical="center"/>
    </xf>
    <xf numFmtId="0" fontId="44" fillId="0" borderId="28" xfId="0" applyFont="1" applyFill="1" applyBorder="1" applyAlignment="1">
      <alignment vertical="center" wrapText="1"/>
    </xf>
    <xf numFmtId="0" fontId="14" fillId="0" borderId="28" xfId="0" applyFont="1" applyFill="1" applyBorder="1" applyAlignment="1">
      <alignment vertical="center"/>
    </xf>
    <xf numFmtId="0" fontId="44" fillId="0" borderId="1" xfId="0" applyFont="1" applyFill="1" applyBorder="1" applyAlignment="1">
      <alignment vertical="center"/>
    </xf>
    <xf numFmtId="0" fontId="44" fillId="0" borderId="16" xfId="0" applyFont="1" applyFill="1" applyBorder="1" applyAlignment="1">
      <alignment vertical="center"/>
    </xf>
    <xf numFmtId="14" fontId="49" fillId="0" borderId="1" xfId="0" applyNumberFormat="1" applyFont="1" applyFill="1" applyBorder="1" applyAlignment="1">
      <alignment vertical="center" wrapText="1"/>
    </xf>
    <xf numFmtId="0" fontId="44" fillId="37" borderId="1" xfId="0" applyFont="1" applyFill="1" applyBorder="1" applyAlignment="1">
      <alignment horizontal="justify" vertical="center" wrapText="1"/>
    </xf>
    <xf numFmtId="0" fontId="44" fillId="37" borderId="1" xfId="0" applyFont="1" applyFill="1" applyBorder="1" applyAlignment="1">
      <alignment horizontal="center" vertical="center" wrapText="1"/>
    </xf>
    <xf numFmtId="0" fontId="44" fillId="37" borderId="32" xfId="8" applyFont="1" applyFill="1" applyBorder="1" applyAlignment="1">
      <alignment horizontal="center" vertical="center" wrapText="1"/>
    </xf>
    <xf numFmtId="14" fontId="44" fillId="37" borderId="1" xfId="0" applyNumberFormat="1" applyFont="1" applyFill="1" applyBorder="1" applyAlignment="1">
      <alignment horizontal="center" vertical="center"/>
    </xf>
    <xf numFmtId="0" fontId="44" fillId="37" borderId="1" xfId="0" applyFont="1" applyFill="1" applyBorder="1" applyAlignment="1">
      <alignment vertical="center"/>
    </xf>
    <xf numFmtId="0" fontId="44" fillId="37" borderId="1" xfId="0" applyFont="1" applyFill="1" applyBorder="1" applyAlignment="1">
      <alignment horizontal="center" vertical="center"/>
    </xf>
    <xf numFmtId="0" fontId="14" fillId="37" borderId="1" xfId="0" applyFont="1" applyFill="1" applyBorder="1" applyAlignment="1">
      <alignment horizontal="justify" vertical="center" wrapText="1"/>
    </xf>
    <xf numFmtId="0" fontId="14" fillId="37" borderId="1" xfId="0" applyFont="1" applyFill="1" applyBorder="1" applyAlignment="1">
      <alignment horizontal="left" vertical="center" wrapText="1"/>
    </xf>
    <xf numFmtId="0" fontId="45" fillId="37" borderId="1" xfId="0" applyFont="1" applyFill="1" applyBorder="1" applyAlignment="1">
      <alignment horizontal="center" vertical="center"/>
    </xf>
    <xf numFmtId="0" fontId="45" fillId="0" borderId="31" xfId="0" applyFont="1" applyFill="1" applyBorder="1" applyAlignment="1">
      <alignment horizontal="center" vertical="center" wrapText="1"/>
    </xf>
    <xf numFmtId="14" fontId="49" fillId="0" borderId="31" xfId="0" applyNumberFormat="1" applyFont="1" applyFill="1" applyBorder="1" applyAlignment="1">
      <alignment horizontal="center" vertical="center"/>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31" xfId="0" applyFont="1" applyFill="1" applyBorder="1" applyAlignment="1">
      <alignment horizontal="center" vertical="center" wrapText="1"/>
    </xf>
    <xf numFmtId="0" fontId="44" fillId="0" borderId="31" xfId="0" applyFont="1" applyFill="1" applyBorder="1" applyAlignment="1">
      <alignment horizontal="left" vertical="center" wrapText="1"/>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4" fillId="0" borderId="1" xfId="0" applyFont="1" applyBorder="1" applyAlignment="1">
      <alignment vertical="top" wrapText="1"/>
    </xf>
    <xf numFmtId="0" fontId="14" fillId="0" borderId="1" xfId="0" applyFont="1" applyFill="1" applyBorder="1" applyAlignment="1">
      <alignment horizontal="center" vertical="top" wrapText="1"/>
    </xf>
    <xf numFmtId="0" fontId="57" fillId="0" borderId="28" xfId="0" applyFont="1" applyBorder="1" applyAlignment="1">
      <alignment vertical="top" wrapText="1"/>
    </xf>
    <xf numFmtId="0" fontId="12" fillId="0" borderId="67" xfId="0" applyFont="1" applyBorder="1" applyAlignment="1">
      <alignment horizontal="center" vertical="center"/>
    </xf>
    <xf numFmtId="0" fontId="10" fillId="0" borderId="12" xfId="0" applyFont="1" applyBorder="1" applyAlignment="1">
      <alignment horizontal="left" vertical="center" wrapText="1"/>
    </xf>
    <xf numFmtId="0" fontId="89" fillId="0" borderId="0" xfId="0" applyFont="1" applyBorder="1" applyAlignment="1">
      <alignment vertical="center"/>
    </xf>
    <xf numFmtId="0" fontId="10" fillId="0" borderId="17" xfId="0" applyFont="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0" fillId="0" borderId="0" xfId="0" applyFont="1" applyAlignment="1"/>
    <xf numFmtId="14" fontId="44"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44" fillId="0" borderId="15" xfId="0" applyFont="1" applyFill="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34" fillId="0" borderId="1" xfId="0" applyFont="1" applyBorder="1" applyAlignment="1">
      <alignment vertical="center" wrapText="1"/>
    </xf>
    <xf numFmtId="0" fontId="51" fillId="0" borderId="1" xfId="0" applyFont="1" applyBorder="1" applyAlignment="1">
      <alignment horizontal="center" vertical="center" wrapText="1"/>
    </xf>
    <xf numFmtId="0" fontId="34" fillId="0" borderId="1" xfId="0" applyFont="1" applyFill="1" applyBorder="1" applyAlignment="1">
      <alignment vertical="center" wrapText="1"/>
    </xf>
    <xf numFmtId="0" fontId="51"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14" fontId="91" fillId="0" borderId="1" xfId="0" applyNumberFormat="1" applyFont="1" applyBorder="1" applyAlignment="1">
      <alignment horizontal="center" vertical="center"/>
    </xf>
    <xf numFmtId="0" fontId="49" fillId="0" borderId="1" xfId="0" applyFont="1" applyBorder="1" applyAlignment="1">
      <alignment horizontal="left" vertical="center" wrapText="1"/>
    </xf>
    <xf numFmtId="14" fontId="91" fillId="0" borderId="1" xfId="0" applyNumberFormat="1" applyFont="1" applyBorder="1" applyAlignment="1">
      <alignment vertical="center"/>
    </xf>
    <xf numFmtId="0" fontId="91" fillId="0" borderId="1" xfId="0" applyFont="1" applyBorder="1" applyAlignment="1">
      <alignment horizontal="left" vertical="center"/>
    </xf>
    <xf numFmtId="0" fontId="24" fillId="18" borderId="1" xfId="0" applyFont="1" applyFill="1" applyBorder="1" applyAlignment="1">
      <alignment horizontal="center" vertical="center"/>
    </xf>
    <xf numFmtId="0" fontId="91" fillId="18" borderId="1" xfId="0" applyFont="1" applyFill="1" applyBorder="1" applyAlignment="1">
      <alignment vertical="center" wrapText="1"/>
    </xf>
    <xf numFmtId="0" fontId="91" fillId="18" borderId="1" xfId="0" applyFont="1" applyFill="1" applyBorder="1" applyAlignment="1">
      <alignment vertical="center"/>
    </xf>
    <xf numFmtId="0" fontId="91" fillId="18" borderId="1" xfId="0" applyFont="1" applyFill="1" applyBorder="1" applyAlignment="1">
      <alignment horizontal="left" vertical="center" wrapText="1"/>
    </xf>
    <xf numFmtId="0" fontId="8" fillId="18" borderId="1" xfId="0" applyFont="1" applyFill="1" applyBorder="1" applyAlignment="1">
      <alignment horizontal="center" vertical="center"/>
    </xf>
    <xf numFmtId="0" fontId="8" fillId="18" borderId="1" xfId="0" applyFont="1" applyFill="1" applyBorder="1" applyAlignment="1">
      <alignment vertical="center" wrapText="1"/>
    </xf>
    <xf numFmtId="0" fontId="91" fillId="18" borderId="1" xfId="0" applyFont="1" applyFill="1" applyBorder="1" applyAlignment="1">
      <alignment horizontal="left" wrapText="1"/>
    </xf>
    <xf numFmtId="0" fontId="49" fillId="0" borderId="1" xfId="0" applyFont="1" applyBorder="1" applyAlignment="1">
      <alignment horizontal="center" vertical="center" wrapText="1"/>
    </xf>
    <xf numFmtId="14" fontId="49" fillId="0" borderId="1" xfId="0" applyNumberFormat="1" applyFont="1" applyBorder="1" applyAlignment="1">
      <alignment horizontal="center" vertical="center"/>
    </xf>
    <xf numFmtId="14" fontId="44" fillId="0" borderId="1" xfId="0" applyNumberFormat="1" applyFont="1" applyFill="1" applyBorder="1" applyAlignment="1">
      <alignment horizontal="center" vertical="center" wrapText="1"/>
    </xf>
    <xf numFmtId="0" fontId="0" fillId="0" borderId="0" xfId="0" applyFont="1" applyAlignment="1"/>
    <xf numFmtId="14" fontId="0" fillId="0" borderId="1" xfId="0" applyNumberFormat="1" applyFont="1" applyBorder="1" applyAlignment="1">
      <alignment horizontal="center" vertical="center"/>
    </xf>
    <xf numFmtId="0" fontId="0" fillId="0" borderId="0" xfId="0" applyFont="1" applyAlignment="1"/>
    <xf numFmtId="0" fontId="30" fillId="0" borderId="1" xfId="1" applyFill="1" applyBorder="1" applyAlignment="1">
      <alignment vertical="center" wrapText="1"/>
    </xf>
    <xf numFmtId="0" fontId="49" fillId="0" borderId="1" xfId="0" applyFont="1" applyBorder="1" applyAlignment="1">
      <alignment vertical="center" wrapText="1"/>
    </xf>
    <xf numFmtId="0" fontId="0" fillId="0" borderId="0" xfId="0" applyFont="1" applyAlignment="1">
      <alignment vertical="center"/>
    </xf>
    <xf numFmtId="0" fontId="44" fillId="0" borderId="0" xfId="0" applyFont="1" applyAlignment="1">
      <alignment vertical="center"/>
    </xf>
    <xf numFmtId="0" fontId="12" fillId="3" borderId="0" xfId="0" applyFont="1" applyFill="1" applyBorder="1" applyAlignment="1">
      <alignment vertical="center" wrapText="1"/>
    </xf>
    <xf numFmtId="0" fontId="55" fillId="0" borderId="56" xfId="0" applyFont="1" applyBorder="1" applyAlignment="1">
      <alignment vertical="center"/>
    </xf>
    <xf numFmtId="0" fontId="34" fillId="0" borderId="48" xfId="0" applyFont="1" applyBorder="1" applyAlignment="1">
      <alignment vertical="center"/>
    </xf>
    <xf numFmtId="0" fontId="34" fillId="0" borderId="50" xfId="0" applyFont="1" applyBorder="1" applyAlignment="1">
      <alignment vertical="center"/>
    </xf>
    <xf numFmtId="1" fontId="42" fillId="13" borderId="57" xfId="0" applyNumberFormat="1" applyFont="1" applyFill="1" applyBorder="1" applyAlignment="1">
      <alignment vertical="center"/>
    </xf>
    <xf numFmtId="0" fontId="0" fillId="3" borderId="0" xfId="0" applyFont="1" applyFill="1" applyBorder="1" applyAlignment="1">
      <alignment vertical="center"/>
    </xf>
    <xf numFmtId="0" fontId="79" fillId="0" borderId="1" xfId="0" applyFont="1" applyBorder="1" applyAlignment="1">
      <alignment vertical="center" wrapText="1"/>
    </xf>
    <xf numFmtId="0" fontId="0" fillId="0" borderId="0" xfId="0" applyFont="1" applyAlignment="1"/>
    <xf numFmtId="0" fontId="45" fillId="18" borderId="1" xfId="0" applyFont="1" applyFill="1" applyBorder="1" applyAlignment="1">
      <alignment vertical="center" wrapText="1"/>
    </xf>
    <xf numFmtId="0" fontId="0" fillId="18" borderId="1" xfId="0" applyFont="1" applyFill="1" applyBorder="1"/>
    <xf numFmtId="0" fontId="0" fillId="0" borderId="0" xfId="0" applyFont="1" applyAlignment="1"/>
    <xf numFmtId="0" fontId="79" fillId="0" borderId="1" xfId="0" applyFont="1" applyBorder="1" applyAlignment="1">
      <alignment vertical="center" wrapText="1"/>
    </xf>
    <xf numFmtId="0" fontId="18" fillId="17" borderId="109"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44" fillId="0" borderId="31" xfId="0" applyNumberFormat="1" applyFont="1" applyFill="1" applyBorder="1" applyAlignment="1" applyProtection="1">
      <alignment horizontal="center" vertical="center" wrapText="1"/>
      <protection locked="0"/>
    </xf>
    <xf numFmtId="0" fontId="44" fillId="0" borderId="15" xfId="0" applyFont="1" applyFill="1" applyBorder="1" applyAlignment="1">
      <alignment horizontal="center" vertical="center"/>
    </xf>
    <xf numFmtId="0" fontId="44" fillId="14" borderId="15" xfId="0" applyFont="1" applyFill="1" applyBorder="1" applyAlignment="1">
      <alignment horizontal="center" vertical="center"/>
    </xf>
    <xf numFmtId="0" fontId="44" fillId="0" borderId="1" xfId="0" applyFont="1" applyBorder="1" applyAlignment="1">
      <alignment horizontal="left" vertical="top" wrapText="1"/>
    </xf>
    <xf numFmtId="0" fontId="44" fillId="0" borderId="15"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7" fillId="0" borderId="1" xfId="0" applyFont="1" applyBorder="1" applyAlignment="1">
      <alignment horizontal="left" vertical="top" wrapText="1"/>
    </xf>
    <xf numFmtId="0" fontId="90" fillId="0" borderId="1" xfId="0" applyFont="1" applyBorder="1" applyAlignment="1">
      <alignment horizontal="left" vertical="top"/>
    </xf>
    <xf numFmtId="0" fontId="49" fillId="18" borderId="1" xfId="0" applyFont="1" applyFill="1" applyBorder="1" applyAlignment="1">
      <alignment vertical="center"/>
    </xf>
    <xf numFmtId="0" fontId="45" fillId="18" borderId="1" xfId="0" applyFont="1" applyFill="1" applyBorder="1" applyAlignment="1">
      <alignment horizontal="center" vertical="center"/>
    </xf>
    <xf numFmtId="14" fontId="0" fillId="18" borderId="1" xfId="0" applyNumberFormat="1" applyFont="1" applyFill="1" applyBorder="1" applyAlignment="1">
      <alignment horizontal="center" vertical="center"/>
    </xf>
    <xf numFmtId="0" fontId="44" fillId="0" borderId="1" xfId="0" applyFont="1" applyFill="1" applyBorder="1" applyAlignment="1">
      <alignment horizontal="center" vertical="center" wrapText="1"/>
    </xf>
    <xf numFmtId="0" fontId="49" fillId="0" borderId="1" xfId="0" applyFont="1" applyFill="1" applyBorder="1"/>
    <xf numFmtId="0" fontId="8" fillId="0" borderId="1" xfId="0" applyFont="1" applyBorder="1" applyAlignment="1">
      <alignment horizontal="left" vertical="top" wrapText="1"/>
    </xf>
    <xf numFmtId="0" fontId="8" fillId="18" borderId="1" xfId="0" applyFont="1" applyFill="1" applyBorder="1" applyAlignment="1">
      <alignment horizontal="left" vertical="top" wrapText="1"/>
    </xf>
    <xf numFmtId="0" fontId="91" fillId="18" borderId="1" xfId="0" applyFont="1" applyFill="1" applyBorder="1" applyAlignment="1">
      <alignment horizontal="left" vertical="center"/>
    </xf>
    <xf numFmtId="0" fontId="14" fillId="0" borderId="1" xfId="0" applyFont="1" applyBorder="1" applyAlignment="1">
      <alignment horizontal="left" vertical="top" wrapText="1"/>
    </xf>
    <xf numFmtId="0" fontId="0" fillId="18" borderId="1" xfId="0" applyFont="1" applyFill="1" applyBorder="1" applyAlignment="1"/>
    <xf numFmtId="0" fontId="12" fillId="0" borderId="67" xfId="0" applyFont="1" applyBorder="1" applyAlignment="1">
      <alignment horizontal="center" vertical="center"/>
    </xf>
    <xf numFmtId="0" fontId="49" fillId="18" borderId="1" xfId="0" applyFont="1" applyFill="1" applyBorder="1" applyAlignment="1">
      <alignment horizontal="center" vertical="center"/>
    </xf>
    <xf numFmtId="0" fontId="57" fillId="0" borderId="0" xfId="0" applyFont="1" applyAlignment="1"/>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Border="1" applyAlignment="1">
      <alignment horizontal="left" vertical="top" wrapText="1"/>
    </xf>
    <xf numFmtId="0" fontId="60" fillId="0" borderId="63" xfId="0" applyFont="1" applyBorder="1" applyAlignment="1">
      <alignment horizontal="center" vertical="center"/>
    </xf>
    <xf numFmtId="0" fontId="8" fillId="0" borderId="64" xfId="0" applyFont="1" applyBorder="1"/>
    <xf numFmtId="0" fontId="8" fillId="0" borderId="65" xfId="0" applyFont="1" applyBorder="1"/>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0" borderId="1" xfId="0" applyNumberFormat="1" applyFont="1" applyFill="1" applyBorder="1" applyAlignment="1">
      <alignment horizontal="left" vertical="center" wrapText="1"/>
    </xf>
    <xf numFmtId="0" fontId="8" fillId="0" borderId="1" xfId="0" applyFont="1" applyFill="1" applyBorder="1"/>
    <xf numFmtId="164" fontId="12" fillId="4" borderId="66" xfId="0" applyNumberFormat="1" applyFont="1" applyFill="1" applyBorder="1" applyAlignment="1">
      <alignment horizontal="center" vertical="center"/>
    </xf>
    <xf numFmtId="0" fontId="12" fillId="0" borderId="67" xfId="0" applyFont="1" applyBorder="1" applyAlignment="1">
      <alignment horizontal="center" vertical="center"/>
    </xf>
    <xf numFmtId="164" fontId="12" fillId="0" borderId="66" xfId="0" applyNumberFormat="1" applyFont="1" applyBorder="1" applyAlignment="1">
      <alignment horizontal="center" vertical="center"/>
    </xf>
    <xf numFmtId="0" fontId="12" fillId="0" borderId="68" xfId="0" applyFont="1" applyBorder="1" applyAlignment="1">
      <alignment horizontal="center" vertical="center"/>
    </xf>
    <xf numFmtId="1" fontId="53" fillId="35" borderId="8" xfId="0" applyNumberFormat="1" applyFont="1" applyFill="1" applyBorder="1" applyAlignment="1">
      <alignment horizontal="center" vertical="center" wrapText="1"/>
    </xf>
    <xf numFmtId="0" fontId="8" fillId="34" borderId="10" xfId="0" applyFont="1" applyFill="1" applyBorder="1"/>
    <xf numFmtId="164" fontId="12" fillId="0" borderId="82" xfId="0" applyNumberFormat="1" applyFont="1" applyBorder="1" applyAlignment="1">
      <alignment horizontal="center" vertical="center"/>
    </xf>
    <xf numFmtId="0" fontId="12" fillId="0" borderId="83" xfId="0" applyFont="1" applyBorder="1" applyAlignment="1">
      <alignment horizontal="center" vertical="center"/>
    </xf>
    <xf numFmtId="1" fontId="53" fillId="24" borderId="8" xfId="0" applyNumberFormat="1" applyFont="1" applyFill="1" applyBorder="1" applyAlignment="1">
      <alignment horizontal="center" vertical="center" wrapText="1"/>
    </xf>
    <xf numFmtId="0" fontId="8" fillId="25" borderId="10" xfId="0" applyFont="1" applyFill="1" applyBorder="1"/>
    <xf numFmtId="164" fontId="12" fillId="0" borderId="79" xfId="0" applyNumberFormat="1" applyFont="1" applyBorder="1" applyAlignment="1">
      <alignment horizontal="center" vertical="center"/>
    </xf>
    <xf numFmtId="0" fontId="12" fillId="0" borderId="81" xfId="0" applyFont="1" applyBorder="1" applyAlignment="1">
      <alignment horizontal="center" vertical="center"/>
    </xf>
    <xf numFmtId="164" fontId="12" fillId="0" borderId="72" xfId="0" applyNumberFormat="1" applyFont="1" applyBorder="1" applyAlignment="1">
      <alignment horizontal="center" vertical="center"/>
    </xf>
    <xf numFmtId="0" fontId="12" fillId="0" borderId="73" xfId="0" applyFont="1" applyBorder="1" applyAlignment="1">
      <alignment horizontal="center" vertical="center"/>
    </xf>
    <xf numFmtId="164" fontId="12" fillId="4" borderId="72" xfId="0" applyNumberFormat="1" applyFont="1" applyFill="1" applyBorder="1" applyAlignment="1">
      <alignment horizontal="center" vertical="center"/>
    </xf>
    <xf numFmtId="0" fontId="50" fillId="0" borderId="66" xfId="0" applyFont="1" applyBorder="1" applyAlignment="1">
      <alignment horizontal="left" vertical="center" wrapText="1"/>
    </xf>
    <xf numFmtId="0" fontId="7" fillId="0" borderId="67" xfId="0" applyFont="1" applyBorder="1" applyAlignment="1">
      <alignment horizontal="left"/>
    </xf>
    <xf numFmtId="0" fontId="7" fillId="0" borderId="68" xfId="0" applyFont="1" applyBorder="1" applyAlignment="1">
      <alignment horizontal="left"/>
    </xf>
    <xf numFmtId="0" fontId="50" fillId="4" borderId="66" xfId="0" applyFont="1" applyFill="1" applyBorder="1" applyAlignment="1">
      <alignment horizontal="left" vertical="center"/>
    </xf>
    <xf numFmtId="164" fontId="12" fillId="0" borderId="66" xfId="0" applyNumberFormat="1" applyFont="1" applyFill="1" applyBorder="1" applyAlignment="1">
      <alignment horizontal="center" vertical="center"/>
    </xf>
    <xf numFmtId="0" fontId="12" fillId="0" borderId="67" xfId="0" applyFont="1" applyFill="1" applyBorder="1" applyAlignment="1">
      <alignment horizontal="center" vertical="center"/>
    </xf>
    <xf numFmtId="1" fontId="53" fillId="23" borderId="34" xfId="0" applyNumberFormat="1" applyFont="1" applyFill="1" applyBorder="1" applyAlignment="1">
      <alignment horizontal="center" vertical="center"/>
    </xf>
    <xf numFmtId="0" fontId="8" fillId="14" borderId="43" xfId="0" applyFont="1" applyFill="1" applyBorder="1"/>
    <xf numFmtId="0" fontId="12" fillId="0" borderId="80" xfId="0" applyFont="1" applyBorder="1" applyAlignment="1">
      <alignment horizontal="center" vertical="center"/>
    </xf>
    <xf numFmtId="0" fontId="50" fillId="4" borderId="66" xfId="0" applyFont="1" applyFill="1" applyBorder="1" applyAlignment="1">
      <alignment horizontal="left" vertical="center" wrapText="1"/>
    </xf>
    <xf numFmtId="0" fontId="61" fillId="19" borderId="34" xfId="0" applyFont="1" applyFill="1" applyBorder="1" applyAlignment="1">
      <alignment horizontal="center" vertical="center" wrapText="1"/>
    </xf>
    <xf numFmtId="0" fontId="8" fillId="0" borderId="35" xfId="0" applyFont="1" applyBorder="1"/>
    <xf numFmtId="0" fontId="8" fillId="0" borderId="43" xfId="0" applyFont="1" applyBorder="1"/>
    <xf numFmtId="0" fontId="62" fillId="4" borderId="8" xfId="1" applyFont="1" applyFill="1" applyBorder="1" applyAlignment="1">
      <alignment horizontal="center" vertical="center" wrapText="1"/>
    </xf>
    <xf numFmtId="0" fontId="62" fillId="0" borderId="9" xfId="1" applyFont="1" applyBorder="1"/>
    <xf numFmtId="0" fontId="62" fillId="0" borderId="10" xfId="1" applyFont="1" applyBorder="1"/>
    <xf numFmtId="0" fontId="62" fillId="4" borderId="13" xfId="1" applyFont="1" applyFill="1" applyBorder="1" applyAlignment="1">
      <alignment horizontal="center" vertical="center" wrapText="1"/>
    </xf>
    <xf numFmtId="0" fontId="62" fillId="0" borderId="14" xfId="1" applyFont="1" applyBorder="1"/>
    <xf numFmtId="0" fontId="62" fillId="0" borderId="17" xfId="1" applyFont="1" applyBorder="1"/>
    <xf numFmtId="1" fontId="53" fillId="21" borderId="34" xfId="0" applyNumberFormat="1" applyFont="1" applyFill="1" applyBorder="1" applyAlignment="1">
      <alignment horizontal="center" vertical="center" wrapText="1"/>
    </xf>
    <xf numFmtId="0" fontId="8" fillId="22" borderId="35" xfId="0" applyFont="1" applyFill="1" applyBorder="1"/>
    <xf numFmtId="0" fontId="50" fillId="0" borderId="66" xfId="0" applyFont="1" applyBorder="1" applyAlignment="1">
      <alignment horizontal="left" vertical="center"/>
    </xf>
    <xf numFmtId="1" fontId="42" fillId="4" borderId="40" xfId="0" applyNumberFormat="1" applyFont="1" applyFill="1" applyBorder="1" applyAlignment="1">
      <alignment horizontal="center" vertical="center"/>
    </xf>
    <xf numFmtId="0" fontId="8" fillId="0" borderId="40" xfId="0" applyFont="1" applyBorder="1"/>
    <xf numFmtId="1" fontId="15" fillId="4" borderId="40" xfId="0" applyNumberFormat="1" applyFont="1" applyFill="1" applyBorder="1" applyAlignment="1">
      <alignment horizontal="center" vertical="center"/>
    </xf>
    <xf numFmtId="164" fontId="12" fillId="4" borderId="74" xfId="0" applyNumberFormat="1" applyFont="1" applyFill="1" applyBorder="1" applyAlignment="1">
      <alignment horizontal="center" vertical="center"/>
    </xf>
    <xf numFmtId="0" fontId="7" fillId="0" borderId="75" xfId="0" applyFont="1" applyBorder="1" applyAlignment="1">
      <alignment horizontal="center" vertical="center"/>
    </xf>
    <xf numFmtId="164" fontId="12" fillId="4" borderId="76" xfId="0" applyNumberFormat="1" applyFont="1" applyFill="1" applyBorder="1" applyAlignment="1">
      <alignment horizontal="center" vertical="center"/>
    </xf>
    <xf numFmtId="0" fontId="12" fillId="0" borderId="75" xfId="0" applyFont="1" applyBorder="1" applyAlignment="1">
      <alignment horizontal="center" vertical="center"/>
    </xf>
    <xf numFmtId="0" fontId="50" fillId="4" borderId="69" xfId="0" applyFont="1" applyFill="1" applyBorder="1" applyAlignment="1">
      <alignment horizontal="left" vertical="center" wrapText="1"/>
    </xf>
    <xf numFmtId="0" fontId="7" fillId="0" borderId="70" xfId="0" applyFont="1" applyBorder="1" applyAlignment="1">
      <alignment horizontal="left"/>
    </xf>
    <xf numFmtId="0" fontId="7" fillId="0" borderId="71" xfId="0" applyFont="1" applyBorder="1" applyAlignment="1">
      <alignment horizontal="left"/>
    </xf>
    <xf numFmtId="165" fontId="63" fillId="4" borderId="40" xfId="1" applyNumberFormat="1" applyFont="1" applyFill="1" applyBorder="1" applyAlignment="1">
      <alignment horizontal="center"/>
    </xf>
    <xf numFmtId="0" fontId="63" fillId="0" borderId="42" xfId="1" applyFont="1" applyBorder="1"/>
    <xf numFmtId="0" fontId="12" fillId="0" borderId="74" xfId="0" applyFont="1" applyBorder="1" applyAlignment="1">
      <alignment horizontal="center" vertical="center"/>
    </xf>
    <xf numFmtId="164" fontId="12" fillId="4" borderId="77" xfId="0" applyNumberFormat="1" applyFont="1" applyFill="1" applyBorder="1" applyAlignment="1">
      <alignment horizontal="center" vertical="center"/>
    </xf>
    <xf numFmtId="0" fontId="12" fillId="0" borderId="78" xfId="0" applyFont="1" applyBorder="1" applyAlignment="1">
      <alignment horizontal="center" vertical="center"/>
    </xf>
    <xf numFmtId="1" fontId="15" fillId="4" borderId="1" xfId="0" applyNumberFormat="1" applyFont="1" applyFill="1" applyBorder="1" applyAlignment="1">
      <alignment horizontal="left" vertical="center" wrapText="1"/>
    </xf>
    <xf numFmtId="0" fontId="8" fillId="0" borderId="1" xfId="0" applyFont="1" applyBorder="1"/>
    <xf numFmtId="0" fontId="9" fillId="20" borderId="39" xfId="0" applyFont="1" applyFill="1" applyBorder="1" applyAlignment="1">
      <alignment horizontal="center" vertical="center" wrapText="1"/>
    </xf>
    <xf numFmtId="0" fontId="8" fillId="0" borderId="42" xfId="0" applyFont="1" applyBorder="1"/>
    <xf numFmtId="165" fontId="65" fillId="4" borderId="14" xfId="0" applyNumberFormat="1" applyFont="1" applyFill="1" applyBorder="1" applyAlignment="1">
      <alignment horizontal="center"/>
    </xf>
    <xf numFmtId="0" fontId="8" fillId="0" borderId="17" xfId="0" applyFont="1" applyBorder="1"/>
    <xf numFmtId="39" fontId="66" fillId="26" borderId="63" xfId="0" applyNumberFormat="1" applyFont="1" applyFill="1" applyBorder="1" applyAlignment="1">
      <alignment horizontal="center" vertical="center" wrapText="1"/>
    </xf>
    <xf numFmtId="166" fontId="66" fillId="26" borderId="63" xfId="0" applyNumberFormat="1" applyFont="1" applyFill="1" applyBorder="1" applyAlignment="1">
      <alignment horizontal="center" vertical="center" wrapText="1"/>
    </xf>
    <xf numFmtId="1" fontId="61" fillId="19" borderId="1" xfId="0" applyNumberFormat="1" applyFont="1" applyFill="1" applyBorder="1" applyAlignment="1">
      <alignment horizontal="center" vertical="center" wrapText="1"/>
    </xf>
    <xf numFmtId="0" fontId="9" fillId="20" borderId="36" xfId="0" applyFont="1" applyFill="1" applyBorder="1" applyAlignment="1">
      <alignment horizontal="center" vertical="center" wrapText="1"/>
    </xf>
    <xf numFmtId="0" fontId="8" fillId="0" borderId="0" xfId="0" applyFont="1" applyBorder="1"/>
    <xf numFmtId="0" fontId="8" fillId="0" borderId="38" xfId="0" applyFont="1" applyBorder="1"/>
    <xf numFmtId="0" fontId="50" fillId="0" borderId="79" xfId="0" applyFont="1" applyBorder="1" applyAlignment="1">
      <alignment horizontal="left" vertical="center" wrapText="1"/>
    </xf>
    <xf numFmtId="0" fontId="7" fillId="0" borderId="81" xfId="0" applyFont="1" applyBorder="1" applyAlignment="1">
      <alignment horizontal="left"/>
    </xf>
    <xf numFmtId="0" fontId="7" fillId="0" borderId="80" xfId="0" applyFont="1" applyBorder="1" applyAlignment="1">
      <alignment horizontal="left"/>
    </xf>
    <xf numFmtId="1" fontId="64" fillId="30" borderId="34" xfId="0" applyNumberFormat="1" applyFont="1" applyFill="1" applyBorder="1" applyAlignment="1">
      <alignment horizontal="center" vertical="center"/>
    </xf>
    <xf numFmtId="0" fontId="8" fillId="31" borderId="35" xfId="0" applyFont="1" applyFill="1" applyBorder="1"/>
    <xf numFmtId="0" fontId="8" fillId="31" borderId="43" xfId="0" applyFont="1" applyFill="1" applyBorder="1"/>
    <xf numFmtId="1" fontId="71" fillId="30" borderId="63" xfId="0" applyNumberFormat="1" applyFont="1" applyFill="1" applyBorder="1" applyAlignment="1">
      <alignment horizontal="center" vertical="center" wrapText="1"/>
    </xf>
    <xf numFmtId="1" fontId="71" fillId="30" borderId="65" xfId="0" applyNumberFormat="1" applyFont="1" applyFill="1" applyBorder="1" applyAlignment="1">
      <alignment horizontal="center" vertical="center" wrapText="1"/>
    </xf>
    <xf numFmtId="0" fontId="44" fillId="0" borderId="28" xfId="0" applyFont="1" applyFill="1" applyBorder="1" applyAlignment="1">
      <alignment horizontal="justify" vertical="center" wrapText="1"/>
    </xf>
    <xf numFmtId="0" fontId="44" fillId="0" borderId="29" xfId="0" applyFont="1" applyFill="1" applyBorder="1" applyAlignment="1">
      <alignment horizontal="justify" vertical="center" wrapText="1"/>
    </xf>
    <xf numFmtId="0" fontId="44" fillId="0" borderId="30" xfId="0" applyFont="1" applyFill="1" applyBorder="1" applyAlignment="1">
      <alignment horizontal="justify" vertical="center" wrapText="1"/>
    </xf>
    <xf numFmtId="0" fontId="44" fillId="0" borderId="28" xfId="0" applyFont="1" applyBorder="1" applyAlignment="1">
      <alignment horizontal="justify" vertical="center" wrapText="1"/>
    </xf>
    <xf numFmtId="0" fontId="44" fillId="0" borderId="29" xfId="0" applyFont="1" applyBorder="1" applyAlignment="1">
      <alignment horizontal="justify" vertical="center" wrapText="1"/>
    </xf>
    <xf numFmtId="0" fontId="44" fillId="0" borderId="30" xfId="0" applyFont="1" applyBorder="1" applyAlignment="1">
      <alignment horizontal="justify" vertical="center" wrapText="1"/>
    </xf>
    <xf numFmtId="0" fontId="57" fillId="0" borderId="25" xfId="0" applyFont="1" applyBorder="1" applyAlignment="1">
      <alignment horizontal="left" vertical="top" wrapText="1"/>
    </xf>
    <xf numFmtId="0" fontId="57" fillId="0" borderId="26" xfId="0" applyFont="1" applyBorder="1" applyAlignment="1">
      <alignment horizontal="left" vertical="top" wrapText="1"/>
    </xf>
    <xf numFmtId="0" fontId="57" fillId="0" borderId="27" xfId="0" applyFont="1" applyBorder="1" applyAlignment="1">
      <alignment horizontal="left" vertical="top" wrapText="1"/>
    </xf>
    <xf numFmtId="0" fontId="44" fillId="18" borderId="28" xfId="0" applyFont="1" applyFill="1" applyBorder="1" applyAlignment="1">
      <alignment horizontal="left" vertical="center" wrapText="1"/>
    </xf>
    <xf numFmtId="0" fontId="44" fillId="18" borderId="29" xfId="0" applyFont="1" applyFill="1" applyBorder="1" applyAlignment="1">
      <alignment horizontal="left" vertical="center" wrapText="1"/>
    </xf>
    <xf numFmtId="0" fontId="44" fillId="18" borderId="30" xfId="0" applyFont="1" applyFill="1" applyBorder="1" applyAlignment="1">
      <alignment horizontal="left" vertical="center" wrapText="1"/>
    </xf>
    <xf numFmtId="0" fontId="44" fillId="37" borderId="94" xfId="0" applyFont="1" applyFill="1" applyBorder="1" applyAlignment="1">
      <alignment horizontal="center" vertical="center" wrapText="1"/>
    </xf>
    <xf numFmtId="0" fontId="44" fillId="37" borderId="0" xfId="0" applyFont="1" applyFill="1" applyBorder="1" applyAlignment="1">
      <alignment horizontal="center" vertical="center" wrapText="1"/>
    </xf>
    <xf numFmtId="0" fontId="44" fillId="37" borderId="95" xfId="0" applyFont="1" applyFill="1" applyBorder="1" applyAlignment="1">
      <alignment horizontal="center" vertical="center" wrapText="1"/>
    </xf>
    <xf numFmtId="0" fontId="45" fillId="18" borderId="28" xfId="0" applyFont="1" applyFill="1" applyBorder="1" applyAlignment="1">
      <alignment horizontal="left" vertical="center" wrapText="1"/>
    </xf>
    <xf numFmtId="0" fontId="44" fillId="0" borderId="1" xfId="0" applyFont="1" applyFill="1" applyBorder="1" applyAlignment="1">
      <alignment horizontal="left" vertical="top" wrapText="1"/>
    </xf>
    <xf numFmtId="0" fontId="45" fillId="0" borderId="1" xfId="0" applyFont="1" applyFill="1" applyBorder="1" applyAlignment="1">
      <alignment horizontal="left" vertical="top" wrapText="1"/>
    </xf>
    <xf numFmtId="0" fontId="44" fillId="18" borderId="29" xfId="0" applyFont="1" applyFill="1" applyBorder="1" applyAlignment="1">
      <alignment horizontal="left" vertical="center"/>
    </xf>
    <xf numFmtId="0" fontId="44" fillId="18" borderId="30" xfId="0" applyFont="1" applyFill="1" applyBorder="1" applyAlignment="1">
      <alignment horizontal="left" vertical="center"/>
    </xf>
    <xf numFmtId="0" fontId="32" fillId="0" borderId="16"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18" borderId="16"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3"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13" fillId="29" borderId="8" xfId="0" applyFont="1" applyFill="1" applyBorder="1" applyAlignment="1">
      <alignment horizontal="center" vertical="center" wrapText="1"/>
    </xf>
    <xf numFmtId="0" fontId="13" fillId="29" borderId="9" xfId="0" applyFont="1" applyFill="1" applyBorder="1" applyAlignment="1">
      <alignment horizontal="center" vertical="center" wrapText="1"/>
    </xf>
    <xf numFmtId="0" fontId="13" fillId="29"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6" xfId="0" applyFont="1" applyBorder="1"/>
    <xf numFmtId="0" fontId="0" fillId="0" borderId="0" xfId="0" applyFont="1" applyAlignment="1"/>
    <xf numFmtId="0" fontId="8" fillId="0" borderId="39"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88" xfId="0" applyFont="1" applyBorder="1" applyAlignment="1">
      <alignment horizontal="center" vertical="center" wrapText="1"/>
    </xf>
    <xf numFmtId="0" fontId="67" fillId="27" borderId="8"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13" fillId="28" borderId="8" xfId="0" applyFont="1" applyFill="1" applyBorder="1" applyAlignment="1">
      <alignment horizontal="center" vertical="center" wrapText="1"/>
    </xf>
    <xf numFmtId="0" fontId="13" fillId="28" borderId="9" xfId="0" applyFont="1" applyFill="1" applyBorder="1" applyAlignment="1">
      <alignment horizontal="center" vertical="center" wrapText="1"/>
    </xf>
    <xf numFmtId="0" fontId="13" fillId="28" borderId="10" xfId="0"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5" xfId="0" applyFont="1" applyFill="1" applyBorder="1" applyAlignment="1">
      <alignment horizontal="center" vertical="center" wrapText="1"/>
    </xf>
    <xf numFmtId="0" fontId="45"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 xfId="0" applyFont="1" applyBorder="1" applyAlignment="1">
      <alignment horizontal="left" vertical="top" wrapText="1"/>
    </xf>
    <xf numFmtId="14" fontId="49" fillId="0" borderId="1" xfId="0" applyNumberFormat="1" applyFont="1" applyFill="1" applyBorder="1" applyAlignment="1">
      <alignment horizontal="center" vertical="center"/>
    </xf>
    <xf numFmtId="0" fontId="44" fillId="0" borderId="19" xfId="0" applyNumberFormat="1" applyFont="1" applyFill="1" applyBorder="1" applyAlignment="1" applyProtection="1">
      <alignment horizontal="center" vertical="center" wrapText="1"/>
      <protection locked="0"/>
    </xf>
    <xf numFmtId="0" fontId="44" fillId="0" borderId="31"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0" fontId="44" fillId="0" borderId="19"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6" xfId="0" applyFont="1" applyFill="1" applyBorder="1" applyAlignment="1">
      <alignment horizontal="center" vertical="center" wrapText="1"/>
    </xf>
    <xf numFmtId="14" fontId="49" fillId="0" borderId="16" xfId="0" applyNumberFormat="1" applyFont="1" applyFill="1" applyBorder="1" applyAlignment="1">
      <alignment horizontal="center" vertical="center"/>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14" fillId="0" borderId="91" xfId="0" applyFont="1" applyFill="1" applyBorder="1" applyAlignment="1">
      <alignment horizontal="center" vertical="top" wrapText="1"/>
    </xf>
    <xf numFmtId="0" fontId="14" fillId="0" borderId="92" xfId="0" applyFont="1" applyFill="1" applyBorder="1" applyAlignment="1">
      <alignment horizontal="center" vertical="top" wrapText="1"/>
    </xf>
    <xf numFmtId="0" fontId="14" fillId="0" borderId="93" xfId="0" applyFont="1" applyFill="1" applyBorder="1" applyAlignment="1">
      <alignment horizontal="center" vertical="top" wrapText="1"/>
    </xf>
    <xf numFmtId="0" fontId="14" fillId="0" borderId="94"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95"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8" borderId="1" xfId="0" applyFont="1" applyFill="1" applyBorder="1" applyAlignment="1">
      <alignment horizontal="left" vertical="top" wrapText="1"/>
    </xf>
    <xf numFmtId="0" fontId="14" fillId="0" borderId="1" xfId="0" applyFont="1" applyBorder="1" applyAlignment="1">
      <alignment horizontal="left" vertical="top" wrapText="1"/>
    </xf>
    <xf numFmtId="0" fontId="18" fillId="17" borderId="23"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89"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105" xfId="0" applyFont="1" applyFill="1" applyBorder="1" applyAlignment="1">
      <alignment horizontal="center" vertical="center" wrapText="1"/>
    </xf>
    <xf numFmtId="0" fontId="13" fillId="29" borderId="23" xfId="0" applyFont="1" applyFill="1" applyBorder="1" applyAlignment="1">
      <alignment horizontal="center" vertical="center" wrapText="1"/>
    </xf>
    <xf numFmtId="0" fontId="13" fillId="29" borderId="24" xfId="0" applyFont="1" applyFill="1" applyBorder="1" applyAlignment="1">
      <alignment horizontal="center" vertical="center" wrapText="1"/>
    </xf>
    <xf numFmtId="0" fontId="13" fillId="29" borderId="105" xfId="0" applyFont="1" applyFill="1" applyBorder="1" applyAlignment="1">
      <alignment horizontal="center" vertical="center" wrapText="1"/>
    </xf>
    <xf numFmtId="0" fontId="67" fillId="27" borderId="23" xfId="0" applyFont="1" applyFill="1" applyBorder="1" applyAlignment="1">
      <alignment horizontal="center" vertical="center" wrapText="1"/>
    </xf>
    <xf numFmtId="0" fontId="67" fillId="27" borderId="24" xfId="0" applyFont="1" applyFill="1" applyBorder="1" applyAlignment="1">
      <alignment horizontal="center" vertical="center" wrapText="1"/>
    </xf>
    <xf numFmtId="0" fontId="67" fillId="27" borderId="105"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2" xfId="0" applyFont="1" applyFill="1" applyBorder="1" applyAlignment="1">
      <alignment horizontal="center" vertical="center"/>
    </xf>
    <xf numFmtId="0" fontId="13" fillId="28" borderId="23" xfId="0" applyFont="1" applyFill="1" applyBorder="1" applyAlignment="1">
      <alignment horizontal="center" vertical="center" wrapText="1"/>
    </xf>
    <xf numFmtId="0" fontId="13" fillId="28" borderId="24" xfId="0" applyFont="1" applyFill="1" applyBorder="1" applyAlignment="1">
      <alignment horizontal="center" vertical="center" wrapText="1"/>
    </xf>
    <xf numFmtId="0" fontId="13" fillId="28" borderId="105" xfId="0" applyFont="1" applyFill="1" applyBorder="1" applyAlignment="1">
      <alignment horizontal="center" vertical="center" wrapText="1"/>
    </xf>
    <xf numFmtId="0" fontId="83" fillId="0" borderId="26" xfId="0" applyFont="1" applyBorder="1" applyAlignment="1">
      <alignment horizontal="center"/>
    </xf>
    <xf numFmtId="0" fontId="67" fillId="27" borderId="9" xfId="0" applyFont="1" applyFill="1" applyBorder="1" applyAlignment="1">
      <alignment horizontal="center" vertical="center" wrapText="1"/>
    </xf>
    <xf numFmtId="0" fontId="43" fillId="29" borderId="63" xfId="0" applyFont="1" applyFill="1" applyBorder="1" applyAlignment="1">
      <alignment horizontal="center" vertical="center" wrapText="1"/>
    </xf>
    <xf numFmtId="0" fontId="16" fillId="0" borderId="64" xfId="0" applyFont="1" applyBorder="1"/>
    <xf numFmtId="0" fontId="16" fillId="0" borderId="65" xfId="0" applyFont="1" applyBorder="1"/>
    <xf numFmtId="0" fontId="43" fillId="0" borderId="63" xfId="0" applyFont="1" applyFill="1" applyBorder="1" applyAlignment="1">
      <alignment horizontal="center" vertical="center" wrapText="1"/>
    </xf>
    <xf numFmtId="0" fontId="16" fillId="0" borderId="64" xfId="0" applyFont="1" applyFill="1" applyBorder="1"/>
    <xf numFmtId="0" fontId="16" fillId="0" borderId="65" xfId="0" applyFont="1" applyFill="1" applyBorder="1"/>
    <xf numFmtId="1" fontId="42" fillId="19" borderId="18" xfId="0" applyNumberFormat="1" applyFont="1" applyFill="1" applyBorder="1" applyAlignment="1">
      <alignment horizontal="center" vertical="center" wrapText="1"/>
    </xf>
    <xf numFmtId="1" fontId="42" fillId="19" borderId="19" xfId="0" applyNumberFormat="1" applyFont="1" applyFill="1" applyBorder="1" applyAlignment="1">
      <alignment horizontal="center" vertical="center" wrapText="1"/>
    </xf>
    <xf numFmtId="1" fontId="42" fillId="19"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1" fontId="41" fillId="19" borderId="84" xfId="0" applyNumberFormat="1" applyFont="1" applyFill="1" applyBorder="1" applyAlignment="1">
      <alignment horizontal="center" vertical="center" wrapText="1"/>
    </xf>
    <xf numFmtId="1" fontId="41" fillId="19" borderId="85" xfId="0" applyNumberFormat="1" applyFont="1" applyFill="1" applyBorder="1" applyAlignment="1">
      <alignment horizontal="center" vertical="center" wrapText="1"/>
    </xf>
    <xf numFmtId="1" fontId="41" fillId="19" borderId="86" xfId="0" applyNumberFormat="1" applyFont="1" applyFill="1" applyBorder="1" applyAlignment="1">
      <alignment horizontal="center" vertical="center" wrapText="1"/>
    </xf>
    <xf numFmtId="0" fontId="42" fillId="19" borderId="8" xfId="0" applyFont="1" applyFill="1" applyBorder="1" applyAlignment="1">
      <alignment horizontal="center" vertical="center" wrapText="1"/>
    </xf>
    <xf numFmtId="0" fontId="42" fillId="19" borderId="10" xfId="0" applyFont="1" applyFill="1" applyBorder="1" applyAlignment="1">
      <alignment horizontal="center" vertical="center" wrapText="1"/>
    </xf>
    <xf numFmtId="0" fontId="44" fillId="0" borderId="15" xfId="0" applyFont="1" applyBorder="1" applyAlignment="1">
      <alignment horizontal="left" vertical="top" wrapText="1"/>
    </xf>
    <xf numFmtId="0" fontId="54" fillId="0" borderId="63" xfId="0" applyFont="1" applyFill="1" applyBorder="1" applyAlignment="1">
      <alignment horizontal="center" vertical="center" wrapText="1"/>
    </xf>
    <xf numFmtId="0" fontId="23" fillId="0" borderId="64" xfId="0" applyFont="1" applyFill="1" applyBorder="1"/>
    <xf numFmtId="0" fontId="23" fillId="0" borderId="65" xfId="0" applyFont="1" applyFill="1" applyBorder="1"/>
    <xf numFmtId="0" fontId="45" fillId="0" borderId="28" xfId="0" applyFont="1" applyFill="1" applyBorder="1" applyAlignment="1">
      <alignment horizontal="left" vertical="top" wrapText="1"/>
    </xf>
    <xf numFmtId="0" fontId="45" fillId="0" borderId="29" xfId="0" applyFont="1" applyFill="1" applyBorder="1" applyAlignment="1">
      <alignment horizontal="left" vertical="top" wrapText="1"/>
    </xf>
    <xf numFmtId="0" fontId="45" fillId="0" borderId="30" xfId="0" applyFont="1" applyFill="1" applyBorder="1" applyAlignment="1">
      <alignment horizontal="left" vertical="top" wrapText="1"/>
    </xf>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14" fontId="0" fillId="0" borderId="16" xfId="0" applyNumberFormat="1" applyFont="1" applyBorder="1" applyAlignment="1">
      <alignment horizontal="center" vertical="center"/>
    </xf>
    <xf numFmtId="14" fontId="0" fillId="0" borderId="15" xfId="0" applyNumberFormat="1" applyFont="1" applyBorder="1" applyAlignment="1">
      <alignment horizontal="center" vertical="center"/>
    </xf>
    <xf numFmtId="0" fontId="18" fillId="17" borderId="8"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18" fillId="17" borderId="108" xfId="0" applyFont="1" applyFill="1" applyBorder="1" applyAlignment="1">
      <alignment horizontal="center" vertical="center" wrapText="1"/>
    </xf>
    <xf numFmtId="0" fontId="57" fillId="0" borderId="1" xfId="0" applyFont="1" applyBorder="1" applyAlignment="1">
      <alignment horizontal="left" vertical="center" wrapText="1"/>
    </xf>
    <xf numFmtId="0" fontId="57" fillId="0" borderId="1" xfId="0" applyFont="1" applyBorder="1" applyAlignment="1">
      <alignment horizontal="left" vertical="center"/>
    </xf>
    <xf numFmtId="0" fontId="57" fillId="18" borderId="1" xfId="0" applyFont="1" applyFill="1" applyBorder="1" applyAlignment="1">
      <alignment horizontal="left" vertical="center" wrapText="1"/>
    </xf>
    <xf numFmtId="0" fontId="14" fillId="0" borderId="28" xfId="0" applyFont="1" applyFill="1" applyBorder="1" applyAlignment="1">
      <alignment horizontal="justify" vertical="center" wrapText="1"/>
    </xf>
    <xf numFmtId="0" fontId="14" fillId="0" borderId="29" xfId="0" applyFont="1" applyFill="1" applyBorder="1" applyAlignment="1">
      <alignment horizontal="justify"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79" fillId="0" borderId="1" xfId="0" applyFont="1" applyFill="1" applyBorder="1" applyAlignment="1">
      <alignment horizontal="left" vertical="center" wrapText="1"/>
    </xf>
    <xf numFmtId="0" fontId="45" fillId="18" borderId="107" xfId="0" applyFont="1" applyFill="1" applyBorder="1" applyAlignment="1">
      <alignment horizontal="left" vertical="center" wrapText="1"/>
    </xf>
    <xf numFmtId="0" fontId="45" fillId="18" borderId="106" xfId="0" applyFont="1" applyFill="1" applyBorder="1" applyAlignment="1">
      <alignment horizontal="left" vertical="center" wrapText="1"/>
    </xf>
    <xf numFmtId="0" fontId="45" fillId="18" borderId="99" xfId="0" applyFont="1" applyFill="1" applyBorder="1" applyAlignment="1">
      <alignment horizontal="left" vertical="center" wrapText="1"/>
    </xf>
    <xf numFmtId="0" fontId="49" fillId="0" borderId="19" xfId="0" applyFont="1" applyBorder="1" applyAlignment="1">
      <alignment vertical="center" wrapText="1"/>
    </xf>
    <xf numFmtId="0" fontId="44" fillId="0" borderId="19" xfId="0" applyFont="1" applyFill="1" applyBorder="1" applyAlignment="1">
      <alignment vertical="center" wrapText="1"/>
    </xf>
    <xf numFmtId="14" fontId="79" fillId="0" borderId="19" xfId="0" applyNumberFormat="1" applyFont="1" applyBorder="1" applyAlignment="1">
      <alignment vertical="center"/>
    </xf>
    <xf numFmtId="0" fontId="32" fillId="0" borderId="19" xfId="0" applyFont="1" applyBorder="1" applyAlignment="1">
      <alignment horizontal="center" vertical="center"/>
    </xf>
    <xf numFmtId="0" fontId="49" fillId="0" borderId="19" xfId="0" applyFont="1" applyBorder="1" applyAlignment="1">
      <alignment horizontal="center" vertical="center"/>
    </xf>
    <xf numFmtId="0" fontId="49" fillId="0" borderId="19" xfId="0" applyFont="1" applyBorder="1" applyAlignment="1">
      <alignment horizontal="left" vertical="center" wrapText="1"/>
    </xf>
    <xf numFmtId="0" fontId="32" fillId="0" borderId="1" xfId="0" applyFont="1" applyBorder="1" applyAlignment="1">
      <alignment horizontal="center" vertical="center"/>
    </xf>
    <xf numFmtId="0" fontId="49" fillId="0" borderId="1" xfId="0" applyFont="1" applyBorder="1" applyAlignment="1">
      <alignment horizontal="center" vertical="center" wrapText="1"/>
    </xf>
    <xf numFmtId="14" fontId="79" fillId="0" borderId="1" xfId="0" applyNumberFormat="1" applyFont="1" applyBorder="1" applyAlignment="1">
      <alignment horizontal="center" vertical="center"/>
    </xf>
    <xf numFmtId="0" fontId="49" fillId="0" borderId="1" xfId="0" applyFont="1" applyBorder="1" applyAlignment="1">
      <alignment horizontal="center" vertical="center"/>
    </xf>
    <xf numFmtId="0" fontId="49" fillId="0" borderId="1" xfId="0" applyFont="1" applyBorder="1" applyAlignment="1">
      <alignment horizontal="left" vertical="center" wrapText="1"/>
    </xf>
  </cellXfs>
  <cellStyles count="14">
    <cellStyle name="Hipervínculo" xfId="1" builtinId="8"/>
    <cellStyle name="Normal" xfId="0" builtinId="0"/>
    <cellStyle name="Normal 2" xfId="2"/>
    <cellStyle name="Normal 2 2" xfId="3"/>
    <cellStyle name="Normal 2 2 2" xfId="5"/>
    <cellStyle name="Normal 2 2 2 2" xfId="7"/>
    <cellStyle name="Normal 2 2 2 3" xfId="9"/>
    <cellStyle name="Normal 2 2 2 3 2" xfId="13"/>
    <cellStyle name="Normal 2 2 3" xfId="6"/>
    <cellStyle name="Normal 2 2 4" xfId="8"/>
    <cellStyle name="Normal 2 2 4 2" xfId="12"/>
    <cellStyle name="Normal 2 2 5" xfId="11"/>
    <cellStyle name="Normal 2 3" xfId="10"/>
    <cellStyle name="Porcentaje" xfId="4" builtinId="5"/>
  </cellStyles>
  <dxfs count="147">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layout/>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c:ext xmlns:c16="http://schemas.microsoft.com/office/drawing/2014/chart" uri="{C3380CC4-5D6E-409C-BE32-E72D297353CC}">
                <c16:uniqueId val="{00000000-EE7F-4B24-8A07-6FF633519BE2}"/>
              </c:ext>
            </c:extLst>
          </c:dPt>
          <c:dPt>
            <c:idx val="1"/>
            <c:invertIfNegative val="1"/>
            <c:bubble3D val="0"/>
            <c:extLst>
              <c:ext xmlns:c16="http://schemas.microsoft.com/office/drawing/2014/chart" uri="{C3380CC4-5D6E-409C-BE32-E72D297353CC}">
                <c16:uniqueId val="{00000001-EE7F-4B24-8A07-6FF633519BE2}"/>
              </c:ext>
            </c:extLst>
          </c:dPt>
          <c:dPt>
            <c:idx val="2"/>
            <c:invertIfNegative val="1"/>
            <c:bubble3D val="0"/>
            <c:extLst>
              <c:ext xmlns:c16="http://schemas.microsoft.com/office/drawing/2014/chart" uri="{C3380CC4-5D6E-409C-BE32-E72D297353CC}">
                <c16:uniqueId val="{00000002-EE7F-4B24-8A07-6FF633519BE2}"/>
              </c:ext>
            </c:extLst>
          </c:dPt>
          <c:dPt>
            <c:idx val="3"/>
            <c:invertIfNegative val="1"/>
            <c:bubble3D val="0"/>
            <c:extLst>
              <c:ext xmlns:c16="http://schemas.microsoft.com/office/drawing/2014/chart" uri="{C3380CC4-5D6E-409C-BE32-E72D297353CC}">
                <c16:uniqueId val="{00000003-EE7F-4B24-8A07-6FF633519BE2}"/>
              </c:ext>
            </c:extLst>
          </c:dPt>
          <c:dPt>
            <c:idx val="4"/>
            <c:invertIfNegative val="1"/>
            <c:bubble3D val="0"/>
            <c:extLs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'HISTORICO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'HISTORICO '!$E$9:$E$13</c:f>
              <c:numCache>
                <c:formatCode>General</c:formatCode>
                <c:ptCount val="5"/>
                <c:pt idx="0">
                  <c:v>11</c:v>
                </c:pt>
                <c:pt idx="1">
                  <c:v>13</c:v>
                </c:pt>
                <c:pt idx="2">
                  <c:v>0</c:v>
                </c:pt>
                <c:pt idx="3">
                  <c:v>13</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EE7F-4B24-8A07-6FF633519BE2}"/>
            </c:ext>
          </c:extLst>
        </c:ser>
        <c:dLbls>
          <c:showLegendKey val="0"/>
          <c:showVal val="0"/>
          <c:showCatName val="0"/>
          <c:showSerName val="0"/>
          <c:showPercent val="0"/>
          <c:showBubbleSize val="0"/>
        </c:dLbls>
        <c:gapWidth val="150"/>
        <c:axId val="68294528"/>
        <c:axId val="68296064"/>
      </c:barChart>
      <c:catAx>
        <c:axId val="68294528"/>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68296064"/>
        <c:crosses val="autoZero"/>
        <c:auto val="1"/>
        <c:lblAlgn val="ctr"/>
        <c:lblOffset val="100"/>
        <c:noMultiLvlLbl val="1"/>
      </c:catAx>
      <c:valAx>
        <c:axId val="68296064"/>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68294528"/>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39635584"/>
        <c:axId val="39641472"/>
      </c:barChart>
      <c:catAx>
        <c:axId val="39635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9641472"/>
        <c:crosses val="autoZero"/>
        <c:auto val="1"/>
        <c:lblAlgn val="ctr"/>
        <c:lblOffset val="100"/>
        <c:noMultiLvlLbl val="0"/>
      </c:catAx>
      <c:valAx>
        <c:axId val="39641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9635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FF-49AE-BE63-CB4E5BF5E358}"/>
                </c:ext>
              </c:extLst>
            </c:dLbl>
            <c:dLbl>
              <c:idx val="1"/>
              <c:layout>
                <c:manualLayout>
                  <c:x val="4.9123303034158371E-2"/>
                  <c:y val="3.5870516185468364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FF-49AE-BE63-CB4E5BF5E358}"/>
                </c:ext>
              </c:extLst>
            </c:dLbl>
            <c:dLbl>
              <c:idx val="2"/>
              <c:layout>
                <c:manualLayout>
                  <c:x val="-7.1356206147481199E-2"/>
                  <c:y val="8.33949402158064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FF-49AE-BE63-CB4E5BF5E358}"/>
                </c:ext>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39917824"/>
        <c:axId val="39931904"/>
        <c:axId val="0"/>
      </c:bar3DChart>
      <c:catAx>
        <c:axId val="399178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9931904"/>
        <c:crosses val="autoZero"/>
        <c:auto val="1"/>
        <c:lblAlgn val="ctr"/>
        <c:lblOffset val="100"/>
        <c:noMultiLvlLbl val="0"/>
      </c:catAx>
      <c:valAx>
        <c:axId val="39931904"/>
        <c:scaling>
          <c:orientation val="minMax"/>
        </c:scaling>
        <c:delete val="1"/>
        <c:axPos val="l"/>
        <c:numFmt formatCode="General" sourceLinked="1"/>
        <c:majorTickMark val="none"/>
        <c:minorTickMark val="none"/>
        <c:tickLblPos val="nextTo"/>
        <c:crossAx val="39917824"/>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20</xdr:col>
          <xdr:colOff>257175</xdr:colOff>
          <xdr:row>34</xdr:row>
          <xdr:rowOff>495300</xdr:rowOff>
        </xdr:from>
        <xdr:to>
          <xdr:col>20</xdr:col>
          <xdr:colOff>2019300</xdr:colOff>
          <xdr:row>34</xdr:row>
          <xdr:rowOff>1304925</xdr:rowOff>
        </xdr:to>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B00-000004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35</xdr:row>
          <xdr:rowOff>495300</xdr:rowOff>
        </xdr:from>
        <xdr:to>
          <xdr:col>20</xdr:col>
          <xdr:colOff>2019300</xdr:colOff>
          <xdr:row>35</xdr:row>
          <xdr:rowOff>1304925</xdr:rowOff>
        </xdr:to>
        <xdr:sp macro="" textlink="">
          <xdr:nvSpPr>
            <xdr:cNvPr id="5128" name="Object 8" hidden="1">
              <a:extLst>
                <a:ext uri="{63B3BB69-23CF-44E3-9099-C40C66FF867C}">
                  <a14:compatExt spid="_x0000_s5128"/>
                </a:ext>
                <a:ext uri="{FF2B5EF4-FFF2-40B4-BE49-F238E27FC236}">
                  <a16:creationId xmlns:a16="http://schemas.microsoft.com/office/drawing/2014/main" id="{00000000-0008-0000-0B00-000008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66194" name="Rectangle 17" hidden="1">
          <a:extLst>
            <a:ext uri="{FF2B5EF4-FFF2-40B4-BE49-F238E27FC236}">
              <a16:creationId xmlns:a16="http://schemas.microsoft.com/office/drawing/2014/main"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5" name="AutoShape 17">
          <a:extLst>
            <a:ext uri="{FF2B5EF4-FFF2-40B4-BE49-F238E27FC236}">
              <a16:creationId xmlns:a16="http://schemas.microsoft.com/office/drawing/2014/main"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6" name="AutoShape 17">
          <a:extLst>
            <a:ext uri="{FF2B5EF4-FFF2-40B4-BE49-F238E27FC236}">
              <a16:creationId xmlns:a16="http://schemas.microsoft.com/office/drawing/2014/main"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7" name="AutoShape 17">
          <a:extLst>
            <a:ext uri="{FF2B5EF4-FFF2-40B4-BE49-F238E27FC236}">
              <a16:creationId xmlns:a16="http://schemas.microsoft.com/office/drawing/2014/main"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8" name="AutoShape 17">
          <a:extLst>
            <a:ext uri="{FF2B5EF4-FFF2-40B4-BE49-F238E27FC236}">
              <a16:creationId xmlns:a16="http://schemas.microsoft.com/office/drawing/2014/main"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9" name="AutoShape 17">
          <a:extLst>
            <a:ext uri="{FF2B5EF4-FFF2-40B4-BE49-F238E27FC236}">
              <a16:creationId xmlns:a16="http://schemas.microsoft.com/office/drawing/2014/main"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0" name="AutoShape 17">
          <a:extLst>
            <a:ext uri="{FF2B5EF4-FFF2-40B4-BE49-F238E27FC236}">
              <a16:creationId xmlns:a16="http://schemas.microsoft.com/office/drawing/2014/main"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1" name="AutoShape 17">
          <a:extLst>
            <a:ext uri="{FF2B5EF4-FFF2-40B4-BE49-F238E27FC236}">
              <a16:creationId xmlns:a16="http://schemas.microsoft.com/office/drawing/2014/main"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2" name="AutoShape 17">
          <a:extLst>
            <a:ext uri="{FF2B5EF4-FFF2-40B4-BE49-F238E27FC236}">
              <a16:creationId xmlns:a16="http://schemas.microsoft.com/office/drawing/2014/main"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3" name="AutoShape 17">
          <a:extLst>
            <a:ext uri="{FF2B5EF4-FFF2-40B4-BE49-F238E27FC236}">
              <a16:creationId xmlns:a16="http://schemas.microsoft.com/office/drawing/2014/main"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4" name="AutoShape 17">
          <a:extLst>
            <a:ext uri="{FF2B5EF4-FFF2-40B4-BE49-F238E27FC236}">
              <a16:creationId xmlns:a16="http://schemas.microsoft.com/office/drawing/2014/main"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5" name="AutoShape 17">
          <a:extLst>
            <a:ext uri="{FF2B5EF4-FFF2-40B4-BE49-F238E27FC236}">
              <a16:creationId xmlns:a16="http://schemas.microsoft.com/office/drawing/2014/main"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6" name="AutoShape 17">
          <a:extLst>
            <a:ext uri="{FF2B5EF4-FFF2-40B4-BE49-F238E27FC236}">
              <a16:creationId xmlns:a16="http://schemas.microsoft.com/office/drawing/2014/main"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7" name="AutoShape 17">
          <a:extLst>
            <a:ext uri="{FF2B5EF4-FFF2-40B4-BE49-F238E27FC236}">
              <a16:creationId xmlns:a16="http://schemas.microsoft.com/office/drawing/2014/main"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8" name="AutoShape 17">
          <a:extLst>
            <a:ext uri="{FF2B5EF4-FFF2-40B4-BE49-F238E27FC236}">
              <a16:creationId xmlns:a16="http://schemas.microsoft.com/office/drawing/2014/main"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9" name="AutoShape 17">
          <a:extLst>
            <a:ext uri="{FF2B5EF4-FFF2-40B4-BE49-F238E27FC236}">
              <a16:creationId xmlns:a16="http://schemas.microsoft.com/office/drawing/2014/main"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0" name="AutoShape 17">
          <a:extLst>
            <a:ext uri="{FF2B5EF4-FFF2-40B4-BE49-F238E27FC236}">
              <a16:creationId xmlns:a16="http://schemas.microsoft.com/office/drawing/2014/main"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1" name="AutoShape 17">
          <a:extLst>
            <a:ext uri="{FF2B5EF4-FFF2-40B4-BE49-F238E27FC236}">
              <a16:creationId xmlns:a16="http://schemas.microsoft.com/office/drawing/2014/main"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a:extLst>
            <a:ext uri="{FF2B5EF4-FFF2-40B4-BE49-F238E27FC236}">
              <a16:creationId xmlns:a16="http://schemas.microsoft.com/office/drawing/2014/main"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a:extLst>
            <a:ext uri="{FF2B5EF4-FFF2-40B4-BE49-F238E27FC236}">
              <a16:creationId xmlns:a16="http://schemas.microsoft.com/office/drawing/2014/main"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a:extLst>
            <a:ext uri="{FF2B5EF4-FFF2-40B4-BE49-F238E27FC236}">
              <a16:creationId xmlns:a16="http://schemas.microsoft.com/office/drawing/2014/main"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a:extLst>
            <a:ext uri="{FF2B5EF4-FFF2-40B4-BE49-F238E27FC236}">
              <a16:creationId xmlns:a16="http://schemas.microsoft.com/office/drawing/2014/main"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a:extLst>
            <a:ext uri="{FF2B5EF4-FFF2-40B4-BE49-F238E27FC236}">
              <a16:creationId xmlns:a16="http://schemas.microsoft.com/office/drawing/2014/main"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a:extLst>
            <a:ext uri="{FF2B5EF4-FFF2-40B4-BE49-F238E27FC236}">
              <a16:creationId xmlns:a16="http://schemas.microsoft.com/office/drawing/2014/main"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a:extLst>
            <a:ext uri="{FF2B5EF4-FFF2-40B4-BE49-F238E27FC236}">
              <a16:creationId xmlns:a16="http://schemas.microsoft.com/office/drawing/2014/main"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a:extLst>
            <a:ext uri="{FF2B5EF4-FFF2-40B4-BE49-F238E27FC236}">
              <a16:creationId xmlns:a16="http://schemas.microsoft.com/office/drawing/2014/main"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a:extLst>
            <a:ext uri="{FF2B5EF4-FFF2-40B4-BE49-F238E27FC236}">
              <a16:creationId xmlns:a16="http://schemas.microsoft.com/office/drawing/2014/main"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a:extLst>
            <a:ext uri="{FF2B5EF4-FFF2-40B4-BE49-F238E27FC236}">
              <a16:creationId xmlns:a16="http://schemas.microsoft.com/office/drawing/2014/main"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a:extLst>
            <a:ext uri="{FF2B5EF4-FFF2-40B4-BE49-F238E27FC236}">
              <a16:creationId xmlns:a16="http://schemas.microsoft.com/office/drawing/2014/main"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a:extLst>
            <a:ext uri="{FF2B5EF4-FFF2-40B4-BE49-F238E27FC236}">
              <a16:creationId xmlns:a16="http://schemas.microsoft.com/office/drawing/2014/main"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a:extLst>
            <a:ext uri="{FF2B5EF4-FFF2-40B4-BE49-F238E27FC236}">
              <a16:creationId xmlns:a16="http://schemas.microsoft.com/office/drawing/2014/main"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a:extLst>
            <a:ext uri="{FF2B5EF4-FFF2-40B4-BE49-F238E27FC236}">
              <a16:creationId xmlns:a16="http://schemas.microsoft.com/office/drawing/2014/main"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a:extLst>
            <a:ext uri="{FF2B5EF4-FFF2-40B4-BE49-F238E27FC236}">
              <a16:creationId xmlns:a16="http://schemas.microsoft.com/office/drawing/2014/main"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a:extLst>
            <a:ext uri="{FF2B5EF4-FFF2-40B4-BE49-F238E27FC236}">
              <a16:creationId xmlns:a16="http://schemas.microsoft.com/office/drawing/2014/main"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a:extLst>
            <a:ext uri="{FF2B5EF4-FFF2-40B4-BE49-F238E27FC236}">
              <a16:creationId xmlns:a16="http://schemas.microsoft.com/office/drawing/2014/main"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a:extLst>
            <a:ext uri="{FF2B5EF4-FFF2-40B4-BE49-F238E27FC236}">
              <a16:creationId xmlns:a16="http://schemas.microsoft.com/office/drawing/2014/main"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idep.edu.co/sites/default/files/PRO-GRF-11-03%20Inv%20prop%20planta%20y%20equ%20V7.pdf" TargetMode="External"/><Relationship Id="rId13" Type="http://schemas.openxmlformats.org/officeDocument/2006/relationships/image" Target="../media/image2.emf"/><Relationship Id="rId3" Type="http://schemas.openxmlformats.org/officeDocument/2006/relationships/hyperlink" Target="http://www.idep.edu.co/sites/default/files/PRO-GRF-11-03_Inventario_propiedad_planta_y_equipo_V6.pdf" TargetMode="External"/><Relationship Id="rId7" Type="http://schemas.openxmlformats.org/officeDocument/2006/relationships/hyperlink" Target="http://www.idep.edu.co/sites/default/files/PRO-GRF-11-03%20Inv%20prop%20planta%20y%20equ%20V7.pdf" TargetMode="External"/><Relationship Id="rId12" Type="http://schemas.openxmlformats.org/officeDocument/2006/relationships/oleObject" Target="../embeddings/oleObject1.bin"/><Relationship Id="rId2" Type="http://schemas.openxmlformats.org/officeDocument/2006/relationships/hyperlink" Target="http://www.idep.edu.co/sites/default/files/PRO-GRF-11-03_Inventario_propiedad_planta_y_equipo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hyperlink" Target="http://www.idep.edu.co/sites/default/files/PRO-GRF-11-01_Egresos_o_salidas_de_bienes_V6.pdf" TargetMode="External"/><Relationship Id="rId11" Type="http://schemas.openxmlformats.org/officeDocument/2006/relationships/vmlDrawing" Target="../drawings/vmlDrawing1.vml"/><Relationship Id="rId5" Type="http://schemas.openxmlformats.org/officeDocument/2006/relationships/hyperlink" Target="http://www.idep.edu.co/sites/default/files/PRO-GRF-11-01_Egresos_o_salidas_de_bienes_V6.pdf" TargetMode="External"/><Relationship Id="rId15" Type="http://schemas.openxmlformats.org/officeDocument/2006/relationships/image" Target="../media/image3.emf"/><Relationship Id="rId10" Type="http://schemas.openxmlformats.org/officeDocument/2006/relationships/drawing" Target="../drawings/drawing12.xml"/><Relationship Id="rId4" Type="http://schemas.openxmlformats.org/officeDocument/2006/relationships/hyperlink" Target="http://www.idep.edu.co/sites/default/files/PRO-GRF-11-01_Egresos_o_salidas_de_bienes_V6.pdf" TargetMode="External"/><Relationship Id="rId9" Type="http://schemas.openxmlformats.org/officeDocument/2006/relationships/printerSettings" Target="../printerSettings/printerSettings11.bin"/><Relationship Id="rId14" Type="http://schemas.openxmlformats.org/officeDocument/2006/relationships/oleObject" Target="../embeddings/oleObject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www.idep.edu.co/sites/default/files/PRO-GF-14-11%20Gesti%C3%B3n%20Contable%20V7.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drawing" Target="../drawings/drawing2.xml"/><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printerSettings" Target="../printerSettings/printerSettings2.bin"/><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tabSelected="1" zoomScale="70" zoomScaleNormal="70" workbookViewId="0">
      <selection activeCell="W5" sqref="W5"/>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6.42578125" style="261"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658" t="s">
        <v>63</v>
      </c>
      <c r="B1" s="659"/>
      <c r="C1" s="659"/>
      <c r="D1" s="659"/>
      <c r="E1" s="659"/>
      <c r="F1" s="659"/>
      <c r="G1" s="659"/>
      <c r="H1" s="659"/>
      <c r="I1" s="659"/>
      <c r="J1" s="659"/>
      <c r="K1" s="659"/>
      <c r="L1" s="659"/>
      <c r="M1" s="659"/>
      <c r="N1" s="659"/>
      <c r="O1" s="659"/>
      <c r="P1" s="659"/>
      <c r="Q1" s="659"/>
      <c r="R1" s="659"/>
      <c r="S1" s="659"/>
      <c r="T1" s="659"/>
      <c r="U1" s="660"/>
    </row>
    <row r="2" spans="1:24" ht="41.25" customHeight="1" thickBot="1" x14ac:dyDescent="0.3">
      <c r="A2" s="29"/>
      <c r="B2" s="30"/>
      <c r="C2" s="31"/>
      <c r="D2" s="31"/>
      <c r="E2" s="31"/>
      <c r="F2" s="31"/>
      <c r="G2" s="31"/>
      <c r="H2" s="690" t="s">
        <v>64</v>
      </c>
      <c r="I2" s="691"/>
      <c r="J2" s="691"/>
      <c r="K2" s="691"/>
      <c r="L2" s="691"/>
      <c r="M2" s="691"/>
      <c r="N2" s="692"/>
      <c r="O2" s="32"/>
      <c r="P2" s="723" t="s">
        <v>68</v>
      </c>
      <c r="Q2" s="659"/>
      <c r="R2" s="660"/>
      <c r="S2" s="724" t="s">
        <v>1019</v>
      </c>
      <c r="T2" s="659"/>
      <c r="U2" s="660"/>
    </row>
    <row r="3" spans="1:24" ht="54.75" customHeight="1" thickBot="1" x14ac:dyDescent="0.4">
      <c r="A3" s="34"/>
      <c r="B3" s="35"/>
      <c r="C3" s="36"/>
      <c r="D3" s="36"/>
      <c r="E3" s="36"/>
      <c r="F3" s="36"/>
      <c r="G3" s="36"/>
      <c r="H3" s="693" t="str">
        <f>+_1._RESULTADOS_GENERALES_DEL_PLAN__DE_MEJORAMIENTO_IDEP</f>
        <v>1. RESULTADOS GENERALES DEL PLAN  DE MEJORAMIENTO IDEP</v>
      </c>
      <c r="I3" s="694"/>
      <c r="J3" s="694"/>
      <c r="K3" s="694"/>
      <c r="L3" s="694"/>
      <c r="M3" s="694"/>
      <c r="N3" s="695"/>
      <c r="O3" s="38"/>
      <c r="P3" s="723" t="s">
        <v>71</v>
      </c>
      <c r="Q3" s="659"/>
      <c r="R3" s="660"/>
      <c r="S3" s="724" t="s">
        <v>1019</v>
      </c>
      <c r="T3" s="659"/>
      <c r="U3" s="660"/>
    </row>
    <row r="4" spans="1:24" ht="36.75" customHeight="1" thickBot="1" x14ac:dyDescent="0.4">
      <c r="A4" s="34"/>
      <c r="B4" s="35"/>
      <c r="C4" s="36"/>
      <c r="D4" s="36"/>
      <c r="E4" s="36"/>
      <c r="F4" s="36"/>
      <c r="G4" s="36"/>
      <c r="H4" s="696" t="s">
        <v>72</v>
      </c>
      <c r="I4" s="697"/>
      <c r="J4" s="697"/>
      <c r="K4" s="697"/>
      <c r="L4" s="697"/>
      <c r="M4" s="697"/>
      <c r="N4" s="698"/>
      <c r="O4" s="39"/>
      <c r="P4" s="39"/>
      <c r="Q4" s="39"/>
      <c r="R4" s="39"/>
      <c r="S4" s="40"/>
      <c r="T4" s="39"/>
      <c r="U4" s="41"/>
    </row>
    <row r="5" spans="1:24" ht="14.25" customHeight="1" thickBot="1" x14ac:dyDescent="0.3">
      <c r="A5" s="42"/>
      <c r="B5" s="43"/>
      <c r="C5" s="44"/>
      <c r="D5" s="44"/>
      <c r="E5" s="44"/>
      <c r="F5" s="44"/>
      <c r="G5" s="44"/>
      <c r="H5" s="44"/>
      <c r="I5" s="44"/>
      <c r="J5" s="44"/>
      <c r="K5" s="45"/>
      <c r="L5" s="44"/>
      <c r="M5" s="44"/>
      <c r="N5" s="44"/>
      <c r="O5" s="44"/>
      <c r="P5" s="47"/>
      <c r="Q5" s="47"/>
      <c r="R5" s="47"/>
      <c r="S5" s="48"/>
      <c r="T5" s="47"/>
      <c r="U5" s="49"/>
    </row>
    <row r="6" spans="1:24" ht="32.25" customHeight="1" thickBot="1" x14ac:dyDescent="0.3">
      <c r="A6" s="726" t="s">
        <v>70</v>
      </c>
      <c r="B6" s="727"/>
      <c r="C6" s="727"/>
      <c r="D6" s="727"/>
      <c r="E6" s="727"/>
      <c r="F6" s="727"/>
      <c r="G6" s="727"/>
      <c r="H6" s="727"/>
      <c r="I6" s="727"/>
      <c r="J6" s="727"/>
      <c r="K6" s="727"/>
      <c r="L6" s="727"/>
      <c r="M6" s="727"/>
      <c r="N6" s="727"/>
      <c r="O6" s="727"/>
      <c r="P6" s="727"/>
      <c r="Q6" s="727"/>
      <c r="R6" s="727"/>
      <c r="S6" s="727"/>
      <c r="T6" s="727"/>
      <c r="U6" s="728"/>
    </row>
    <row r="7" spans="1:24" ht="42" customHeight="1" x14ac:dyDescent="0.25">
      <c r="A7" s="128"/>
      <c r="B7" s="129"/>
      <c r="C7" s="130"/>
      <c r="D7" s="130"/>
      <c r="E7" s="130"/>
      <c r="F7" s="130"/>
      <c r="G7" s="130"/>
      <c r="H7" s="130"/>
      <c r="I7" s="130"/>
      <c r="J7" s="130"/>
      <c r="K7" s="131"/>
      <c r="L7" s="130"/>
      <c r="M7" s="130"/>
      <c r="N7" s="130"/>
      <c r="O7" s="130"/>
      <c r="P7" s="132"/>
      <c r="Q7" s="132"/>
      <c r="R7" s="132"/>
      <c r="S7" s="133"/>
      <c r="T7" s="132"/>
      <c r="U7" s="134"/>
    </row>
    <row r="8" spans="1:24" ht="48.75" customHeight="1" x14ac:dyDescent="0.25">
      <c r="A8" s="135"/>
      <c r="B8" s="725" t="s">
        <v>73</v>
      </c>
      <c r="C8" s="725"/>
      <c r="D8" s="725"/>
      <c r="E8" s="725"/>
      <c r="F8" s="262"/>
      <c r="G8" s="144"/>
      <c r="H8" s="38"/>
      <c r="I8" s="39"/>
      <c r="J8" s="38"/>
      <c r="K8" s="50"/>
      <c r="L8" s="38"/>
      <c r="M8" s="38"/>
      <c r="N8" s="38"/>
      <c r="O8" s="38"/>
      <c r="P8" s="39"/>
      <c r="Q8" s="39"/>
      <c r="R8" s="39"/>
      <c r="S8" s="40"/>
      <c r="T8" s="39"/>
      <c r="U8" s="136"/>
      <c r="V8" s="126"/>
      <c r="W8" s="127"/>
      <c r="X8" s="95"/>
    </row>
    <row r="9" spans="1:24" ht="78.75" customHeight="1" x14ac:dyDescent="0.25">
      <c r="A9" s="135"/>
      <c r="B9" s="717" t="s">
        <v>156</v>
      </c>
      <c r="C9" s="718"/>
      <c r="D9" s="718"/>
      <c r="E9" s="595">
        <f>'DIC-01'!F23+'DIP-02'!F23+'AC-10'!F23+'IDP-04'!F23+'GD-07'!F23+'GC-08'!F23+'GJ-09'!F23+'GRF-11'!F23+'GT-12'!F23+'GTH-13'!F23+'GF-14'!F23+'CID-15'!F23+'EC-16'!F23+'MIC-03'!F23</f>
        <v>11</v>
      </c>
      <c r="F9" s="263"/>
      <c r="G9" s="145"/>
      <c r="H9" s="38"/>
      <c r="I9" s="137"/>
      <c r="J9" s="35"/>
      <c r="K9" s="35"/>
      <c r="L9" s="35"/>
      <c r="M9" s="52"/>
      <c r="N9" s="35"/>
      <c r="O9" s="35"/>
      <c r="P9" s="35"/>
      <c r="Q9" s="35"/>
      <c r="R9" s="35"/>
      <c r="S9" s="52"/>
      <c r="T9" s="137"/>
      <c r="U9" s="136"/>
      <c r="V9" s="126"/>
      <c r="W9" s="127"/>
      <c r="X9" s="95"/>
    </row>
    <row r="10" spans="1:24" ht="44.25" customHeight="1" x14ac:dyDescent="0.25">
      <c r="A10" s="135"/>
      <c r="B10" s="663" t="s">
        <v>62</v>
      </c>
      <c r="C10" s="664"/>
      <c r="D10" s="664"/>
      <c r="E10" s="595">
        <f>'DIC-01'!F24+'DIP-02'!F24+'AC-10'!F24+'IDP-04'!F24+'GD-07'!F24+'GC-08'!F24+'GJ-09'!F24+'GRF-11'!F24+'GT-12'!F24+'GTH-13'!F24+'GF-14'!F24+'CID-15'!F24+'EC-16'!F24+'MIC-03'!F24</f>
        <v>13</v>
      </c>
      <c r="F10" s="263"/>
      <c r="G10" s="146"/>
      <c r="H10" s="38"/>
      <c r="I10" s="53"/>
      <c r="J10" s="54"/>
      <c r="K10" s="55"/>
      <c r="L10" s="54"/>
      <c r="M10" s="38"/>
      <c r="N10" s="38"/>
      <c r="O10" s="39"/>
      <c r="P10" s="39"/>
      <c r="Q10" s="39"/>
      <c r="R10" s="40"/>
      <c r="S10" s="39"/>
      <c r="T10" s="39"/>
      <c r="U10" s="136"/>
      <c r="V10" s="126"/>
      <c r="W10" s="127"/>
      <c r="X10" s="95"/>
    </row>
    <row r="11" spans="1:24" ht="59.25" customHeight="1" x14ac:dyDescent="0.25">
      <c r="A11" s="135"/>
      <c r="B11" s="663" t="s">
        <v>149</v>
      </c>
      <c r="C11" s="664"/>
      <c r="D11" s="664"/>
      <c r="E11" s="595">
        <f>'DIC-01'!F25+'DIP-02'!F25+'AC-10'!F25+'IDP-04'!F25+'GD-07'!F25+'GC-08'!F25+'GJ-09'!F25+'GRF-11'!F25+'GT-12'!F25+'GTH-13'!F25+'GF-14'!F25+'CID-15'!F25+'EC-16'!F25+'MIC-03'!F25</f>
        <v>0</v>
      </c>
      <c r="F11" s="263"/>
      <c r="G11" s="146"/>
      <c r="H11" s="38"/>
      <c r="I11" s="137"/>
      <c r="J11" s="54"/>
      <c r="K11" s="55"/>
      <c r="L11" s="54"/>
      <c r="M11" s="38"/>
      <c r="N11" s="38"/>
      <c r="O11" s="39"/>
      <c r="P11" s="39"/>
      <c r="Q11" s="39"/>
      <c r="R11" s="40"/>
      <c r="S11" s="39"/>
      <c r="T11" s="39"/>
      <c r="U11" s="136"/>
      <c r="V11" s="126"/>
      <c r="W11" s="127"/>
      <c r="X11" s="95"/>
    </row>
    <row r="12" spans="1:24" ht="42" customHeight="1" x14ac:dyDescent="0.25">
      <c r="A12" s="135"/>
      <c r="B12" s="663" t="s">
        <v>150</v>
      </c>
      <c r="C12" s="664"/>
      <c r="D12" s="664"/>
      <c r="E12" s="595">
        <f>'DIC-01'!F26+'DIP-02'!F26+'AC-10'!F26+'IDP-04'!F26+'GD-07'!F26+'GC-08'!F26+'GJ-09'!F26+'GRF-11'!F26+'GT-12'!F26+'GTH-13'!F26+'GF-14'!F26+'CID-15'!F26+'EC-16'!F26+'MIC-03'!F26</f>
        <v>13</v>
      </c>
      <c r="F12" s="263"/>
      <c r="G12" s="146"/>
      <c r="H12" s="38"/>
      <c r="I12" s="35"/>
      <c r="J12" s="35"/>
      <c r="K12" s="35"/>
      <c r="L12" s="35"/>
      <c r="M12" s="52"/>
      <c r="N12" s="35"/>
      <c r="O12" s="35"/>
      <c r="P12" s="35"/>
      <c r="Q12" s="35"/>
      <c r="R12" s="35"/>
      <c r="S12" s="52"/>
      <c r="T12" s="39"/>
      <c r="U12" s="136"/>
      <c r="V12" s="126"/>
      <c r="W12" s="127"/>
      <c r="X12" s="95"/>
    </row>
    <row r="13" spans="1:24" ht="41.25" customHeight="1" x14ac:dyDescent="0.25">
      <c r="A13" s="135"/>
      <c r="B13" s="663" t="s">
        <v>157</v>
      </c>
      <c r="C13" s="664"/>
      <c r="D13" s="664"/>
      <c r="E13" s="595">
        <f>'DIC-01'!F27+'DIP-02'!F27+'AC-10'!F27+'IDP-04'!F27+'GD-07'!F27+'GC-08'!F27+'GJ-09'!F27+'GRF-11'!F27+'GT-12'!F27+'GTH-13'!F27+'GF-14'!F27+'CID-15'!F27+'EC-16'!F27+'MIC-03'!F27</f>
        <v>0</v>
      </c>
      <c r="F13" s="263"/>
      <c r="G13" s="146"/>
      <c r="H13" s="38"/>
      <c r="I13" s="38"/>
      <c r="J13" s="38"/>
      <c r="K13" s="50"/>
      <c r="L13" s="38"/>
      <c r="M13" s="38"/>
      <c r="N13" s="38"/>
      <c r="O13" s="38"/>
      <c r="P13" s="39"/>
      <c r="Q13" s="39"/>
      <c r="R13" s="39"/>
      <c r="S13" s="40"/>
      <c r="T13" s="39"/>
      <c r="U13" s="136"/>
      <c r="V13" s="95"/>
      <c r="W13" s="95"/>
      <c r="X13" s="95"/>
    </row>
    <row r="14" spans="1:24" ht="42" customHeight="1" x14ac:dyDescent="0.25">
      <c r="A14" s="135"/>
      <c r="B14" s="663" t="s">
        <v>545</v>
      </c>
      <c r="C14" s="664"/>
      <c r="D14" s="664"/>
      <c r="E14" s="595">
        <f>'DIC-01'!F28+'DIP-02'!F28+'AC-10'!F28+'IDP-04'!F28+'GD-07'!F28+'GC-08'!F28+'GJ-09'!F28+'GRF-11'!F28+'GT-12'!F28+'GTH-13'!F28+'GF-14'!F28+'CID-15'!F28+'EC-16'!F28+'MIC-03'!F28</f>
        <v>0</v>
      </c>
      <c r="F14" s="260"/>
      <c r="G14" s="144"/>
      <c r="H14" s="38"/>
      <c r="I14" s="38"/>
      <c r="J14" s="38"/>
      <c r="K14" s="50"/>
      <c r="L14" s="38"/>
      <c r="M14" s="38"/>
      <c r="N14" s="38"/>
      <c r="O14" s="35"/>
      <c r="P14" s="35"/>
      <c r="Q14" s="35"/>
      <c r="R14" s="35"/>
      <c r="S14" s="52"/>
      <c r="T14" s="39"/>
      <c r="U14" s="136"/>
    </row>
    <row r="15" spans="1:24" ht="42" customHeight="1" x14ac:dyDescent="0.25">
      <c r="A15" s="135"/>
      <c r="B15" s="661"/>
      <c r="C15" s="662"/>
      <c r="D15" s="662"/>
      <c r="E15" s="150"/>
      <c r="F15" s="150"/>
      <c r="G15" s="147"/>
      <c r="H15" s="38"/>
      <c r="I15" s="38"/>
      <c r="J15" s="38"/>
      <c r="K15" s="50"/>
      <c r="L15" s="38"/>
      <c r="M15" s="38"/>
      <c r="N15" s="38"/>
      <c r="O15" s="38"/>
      <c r="P15" s="39"/>
      <c r="Q15" s="39"/>
      <c r="R15" s="39"/>
      <c r="S15" s="40"/>
      <c r="T15" s="39"/>
      <c r="U15" s="136"/>
    </row>
    <row r="16" spans="1:24" ht="42" customHeight="1" x14ac:dyDescent="0.25">
      <c r="A16" s="135"/>
      <c r="B16" s="661"/>
      <c r="C16" s="662"/>
      <c r="D16" s="662"/>
      <c r="E16" s="150"/>
      <c r="F16" s="150"/>
      <c r="G16" s="147"/>
      <c r="H16" s="38"/>
      <c r="I16" s="35"/>
      <c r="J16" s="35"/>
      <c r="K16" s="35"/>
      <c r="L16" s="35"/>
      <c r="M16" s="38"/>
      <c r="N16" s="38"/>
      <c r="O16" s="38"/>
      <c r="P16" s="39"/>
      <c r="Q16" s="39"/>
      <c r="R16" s="39"/>
      <c r="S16" s="40"/>
      <c r="T16" s="39"/>
      <c r="U16" s="136"/>
    </row>
    <row r="17" spans="1:21" ht="42" customHeight="1" thickBot="1" x14ac:dyDescent="0.45">
      <c r="A17" s="138"/>
      <c r="B17" s="139"/>
      <c r="C17" s="140"/>
      <c r="D17" s="140"/>
      <c r="E17" s="140"/>
      <c r="F17" s="140"/>
      <c r="G17" s="140"/>
      <c r="H17" s="140"/>
      <c r="I17" s="140"/>
      <c r="J17" s="140"/>
      <c r="K17" s="141"/>
      <c r="L17" s="140"/>
      <c r="M17" s="140"/>
      <c r="N17" s="140"/>
      <c r="O17" s="140"/>
      <c r="P17" s="142"/>
      <c r="Q17" s="142"/>
      <c r="R17" s="142"/>
      <c r="S17" s="143"/>
      <c r="T17" s="721"/>
      <c r="U17" s="722"/>
    </row>
    <row r="18" spans="1:21" ht="42" customHeight="1" thickBot="1" x14ac:dyDescent="0.3">
      <c r="A18" s="719" t="s">
        <v>939</v>
      </c>
      <c r="B18" s="703"/>
      <c r="C18" s="703"/>
      <c r="D18" s="703"/>
      <c r="E18" s="703"/>
      <c r="F18" s="703"/>
      <c r="G18" s="703"/>
      <c r="H18" s="703"/>
      <c r="I18" s="703"/>
      <c r="J18" s="703"/>
      <c r="K18" s="703"/>
      <c r="L18" s="703"/>
      <c r="M18" s="703"/>
      <c r="N18" s="703"/>
      <c r="O18" s="703"/>
      <c r="P18" s="703"/>
      <c r="Q18" s="703"/>
      <c r="R18" s="703"/>
      <c r="S18" s="703"/>
      <c r="T18" s="703"/>
      <c r="U18" s="720"/>
    </row>
    <row r="19" spans="1:21" ht="32.25" customHeight="1" thickBot="1" x14ac:dyDescent="0.3">
      <c r="A19" s="59"/>
      <c r="B19" s="60"/>
      <c r="C19" s="60"/>
      <c r="D19" s="60"/>
      <c r="E19" s="60"/>
      <c r="F19" s="60"/>
      <c r="G19" s="60"/>
      <c r="H19" s="60"/>
      <c r="I19" s="30"/>
      <c r="J19" s="30"/>
      <c r="K19" s="30"/>
      <c r="L19" s="30"/>
      <c r="M19" s="30"/>
      <c r="N19" s="30"/>
      <c r="O19" s="30"/>
      <c r="P19" s="30"/>
      <c r="Q19" s="30"/>
      <c r="R19" s="30"/>
      <c r="S19" s="30"/>
      <c r="T19" s="30"/>
      <c r="U19" s="61"/>
    </row>
    <row r="20" spans="1:21" ht="55.5" customHeight="1" thickBot="1" x14ac:dyDescent="0.3">
      <c r="A20" s="56"/>
      <c r="B20" s="264" t="s">
        <v>80</v>
      </c>
      <c r="C20" s="732" t="s">
        <v>1</v>
      </c>
      <c r="D20" s="733"/>
      <c r="E20" s="734"/>
      <c r="F20" s="265" t="s">
        <v>419</v>
      </c>
      <c r="G20" s="735" t="s">
        <v>84</v>
      </c>
      <c r="H20" s="736"/>
      <c r="I20" s="686" t="s">
        <v>155</v>
      </c>
      <c r="J20" s="687"/>
      <c r="K20" s="699" t="s">
        <v>154</v>
      </c>
      <c r="L20" s="700"/>
      <c r="M20" s="673" t="s">
        <v>67</v>
      </c>
      <c r="N20" s="674"/>
      <c r="O20" s="669" t="s">
        <v>547</v>
      </c>
      <c r="P20" s="670"/>
      <c r="Q20" s="62"/>
      <c r="R20" s="62"/>
      <c r="S20" s="62"/>
      <c r="T20" s="35"/>
      <c r="U20" s="63"/>
    </row>
    <row r="21" spans="1:21" ht="33.75" customHeight="1" x14ac:dyDescent="0.25">
      <c r="A21" s="56"/>
      <c r="B21" s="306" t="s">
        <v>91</v>
      </c>
      <c r="C21" s="729" t="s">
        <v>92</v>
      </c>
      <c r="D21" s="730"/>
      <c r="E21" s="731"/>
      <c r="F21" s="307">
        <f>+'DIC-01'!F23</f>
        <v>2</v>
      </c>
      <c r="G21" s="675">
        <f>+'DIC-01'!F24</f>
        <v>2</v>
      </c>
      <c r="H21" s="688"/>
      <c r="I21" s="675">
        <f>+'DIC-01'!F25</f>
        <v>0</v>
      </c>
      <c r="J21" s="688"/>
      <c r="K21" s="675">
        <f>+'DIC-01'!F26</f>
        <v>2</v>
      </c>
      <c r="L21" s="676"/>
      <c r="M21" s="671">
        <f>+'DIC-01'!F27</f>
        <v>0</v>
      </c>
      <c r="N21" s="672"/>
      <c r="O21" s="671">
        <v>0</v>
      </c>
      <c r="P21" s="672"/>
      <c r="Q21" s="35"/>
      <c r="R21" s="64"/>
      <c r="S21" s="35"/>
      <c r="T21" s="35"/>
      <c r="U21" s="57"/>
    </row>
    <row r="22" spans="1:21" ht="31.5" customHeight="1" x14ac:dyDescent="0.25">
      <c r="A22" s="56"/>
      <c r="B22" s="308" t="s">
        <v>93</v>
      </c>
      <c r="C22" s="680" t="s">
        <v>94</v>
      </c>
      <c r="D22" s="681"/>
      <c r="E22" s="682"/>
      <c r="F22" s="309">
        <f>+'DIP-02'!F23</f>
        <v>0</v>
      </c>
      <c r="G22" s="667">
        <f>+'DIP-02'!F24</f>
        <v>0</v>
      </c>
      <c r="H22" s="668"/>
      <c r="I22" s="667">
        <f>+'DIP-02'!F25</f>
        <v>0</v>
      </c>
      <c r="J22" s="668"/>
      <c r="K22" s="667">
        <f>+'DIP-02'!F26</f>
        <v>0</v>
      </c>
      <c r="L22" s="666"/>
      <c r="M22" s="677">
        <f>+'DIP-02'!F27</f>
        <v>0</v>
      </c>
      <c r="N22" s="678"/>
      <c r="O22" s="677">
        <v>0</v>
      </c>
      <c r="P22" s="678"/>
      <c r="Q22" s="35"/>
      <c r="R22" s="64"/>
      <c r="S22" s="35"/>
      <c r="T22" s="35"/>
      <c r="U22" s="57"/>
    </row>
    <row r="23" spans="1:21" ht="31.5" customHeight="1" x14ac:dyDescent="0.25">
      <c r="A23" s="56"/>
      <c r="B23" s="308" t="s">
        <v>95</v>
      </c>
      <c r="C23" s="683" t="s">
        <v>96</v>
      </c>
      <c r="D23" s="681"/>
      <c r="E23" s="682"/>
      <c r="F23" s="309">
        <f>+'AC-10'!F23</f>
        <v>0</v>
      </c>
      <c r="G23" s="665">
        <f>+'AC-10'!F24</f>
        <v>0</v>
      </c>
      <c r="H23" s="668"/>
      <c r="I23" s="665">
        <f>+'AC-10'!F25</f>
        <v>0</v>
      </c>
      <c r="J23" s="668"/>
      <c r="K23" s="665">
        <f>+'AC-10'!F26</f>
        <v>0</v>
      </c>
      <c r="L23" s="666"/>
      <c r="M23" s="679">
        <f>+'AC-10'!F27</f>
        <v>0</v>
      </c>
      <c r="N23" s="678"/>
      <c r="O23" s="679">
        <v>0</v>
      </c>
      <c r="P23" s="678"/>
      <c r="Q23" s="35"/>
      <c r="R23" s="64"/>
      <c r="S23" s="35"/>
      <c r="T23" s="35"/>
      <c r="U23" s="57"/>
    </row>
    <row r="24" spans="1:21" ht="31.5" customHeight="1" x14ac:dyDescent="0.25">
      <c r="A24" s="56"/>
      <c r="B24" s="310" t="s">
        <v>97</v>
      </c>
      <c r="C24" s="680" t="s">
        <v>98</v>
      </c>
      <c r="D24" s="681"/>
      <c r="E24" s="682"/>
      <c r="F24" s="309">
        <f>+'IDP-04'!F23</f>
        <v>0</v>
      </c>
      <c r="G24" s="667">
        <f>+'IDP-04'!F24</f>
        <v>0</v>
      </c>
      <c r="H24" s="668"/>
      <c r="I24" s="667">
        <f>+'IDP-04'!F25</f>
        <v>0</v>
      </c>
      <c r="J24" s="668"/>
      <c r="K24" s="667">
        <f>+'IDP-04'!F26</f>
        <v>0</v>
      </c>
      <c r="L24" s="666"/>
      <c r="M24" s="677">
        <f>+'IDP-04'!F27</f>
        <v>0</v>
      </c>
      <c r="N24" s="678"/>
      <c r="O24" s="677">
        <v>0</v>
      </c>
      <c r="P24" s="678"/>
      <c r="Q24" s="35"/>
      <c r="R24" s="64"/>
      <c r="S24" s="35"/>
      <c r="T24" s="35"/>
      <c r="U24" s="57"/>
    </row>
    <row r="25" spans="1:21" ht="31.5" customHeight="1" x14ac:dyDescent="0.25">
      <c r="A25" s="56"/>
      <c r="B25" s="311" t="s">
        <v>99</v>
      </c>
      <c r="C25" s="701" t="s">
        <v>100</v>
      </c>
      <c r="D25" s="681"/>
      <c r="E25" s="682"/>
      <c r="F25" s="652">
        <f>'GD-07'!F23</f>
        <v>2</v>
      </c>
      <c r="G25" s="667">
        <f>'GD-07'!F24</f>
        <v>3</v>
      </c>
      <c r="H25" s="668"/>
      <c r="I25" s="667">
        <f>'GD-07'!F25</f>
        <v>0</v>
      </c>
      <c r="J25" s="668"/>
      <c r="K25" s="667">
        <f>'GD-07'!F26</f>
        <v>3</v>
      </c>
      <c r="L25" s="666"/>
      <c r="M25" s="677">
        <f>'GD-07'!F27</f>
        <v>0</v>
      </c>
      <c r="N25" s="678"/>
      <c r="O25" s="677">
        <v>0</v>
      </c>
      <c r="P25" s="678"/>
      <c r="Q25" s="35"/>
      <c r="R25" s="64"/>
      <c r="S25" s="35"/>
      <c r="T25" s="35"/>
      <c r="U25" s="57"/>
    </row>
    <row r="26" spans="1:21" ht="31.5" customHeight="1" x14ac:dyDescent="0.25">
      <c r="A26" s="56"/>
      <c r="B26" s="311" t="s">
        <v>101</v>
      </c>
      <c r="C26" s="701" t="s">
        <v>102</v>
      </c>
      <c r="D26" s="681"/>
      <c r="E26" s="682"/>
      <c r="F26" s="309">
        <f>+'GC-08'!F23</f>
        <v>0</v>
      </c>
      <c r="G26" s="667">
        <f>+'GC-08'!F24</f>
        <v>0</v>
      </c>
      <c r="H26" s="668"/>
      <c r="I26" s="667"/>
      <c r="J26" s="668"/>
      <c r="K26" s="667">
        <f>+'GC-08'!F26</f>
        <v>0</v>
      </c>
      <c r="L26" s="666"/>
      <c r="M26" s="677">
        <f>+'GC-08'!F27</f>
        <v>0</v>
      </c>
      <c r="N26" s="678"/>
      <c r="O26" s="677">
        <v>0</v>
      </c>
      <c r="P26" s="678"/>
      <c r="Q26" s="35"/>
      <c r="R26" s="64"/>
      <c r="S26" s="35"/>
      <c r="T26" s="35"/>
      <c r="U26" s="57"/>
    </row>
    <row r="27" spans="1:21" ht="31.5" customHeight="1" x14ac:dyDescent="0.25">
      <c r="A27" s="56"/>
      <c r="B27" s="311" t="s">
        <v>103</v>
      </c>
      <c r="C27" s="683" t="s">
        <v>104</v>
      </c>
      <c r="D27" s="681"/>
      <c r="E27" s="682"/>
      <c r="F27" s="309">
        <f>+'GJ-09'!F23</f>
        <v>0</v>
      </c>
      <c r="G27" s="665">
        <f>+'GJ-09'!F24</f>
        <v>0</v>
      </c>
      <c r="H27" s="668"/>
      <c r="I27" s="665">
        <f>+'GJ-09'!F25</f>
        <v>0</v>
      </c>
      <c r="J27" s="668"/>
      <c r="K27" s="665">
        <f>+'GJ-09'!F26</f>
        <v>0</v>
      </c>
      <c r="L27" s="666"/>
      <c r="M27" s="679">
        <f>+'GJ-09'!F27</f>
        <v>0</v>
      </c>
      <c r="N27" s="678"/>
      <c r="O27" s="679">
        <v>0</v>
      </c>
      <c r="P27" s="678"/>
      <c r="Q27" s="35"/>
      <c r="R27" s="64"/>
      <c r="S27" s="35"/>
      <c r="T27" s="35"/>
      <c r="U27" s="57"/>
    </row>
    <row r="28" spans="1:21" ht="31.5" customHeight="1" x14ac:dyDescent="0.25">
      <c r="A28" s="56"/>
      <c r="B28" s="311" t="s">
        <v>105</v>
      </c>
      <c r="C28" s="689" t="s">
        <v>106</v>
      </c>
      <c r="D28" s="681"/>
      <c r="E28" s="682"/>
      <c r="F28" s="309">
        <f>'GRF-11'!F23</f>
        <v>5</v>
      </c>
      <c r="G28" s="665">
        <f>+'GRF-11'!F24</f>
        <v>6</v>
      </c>
      <c r="H28" s="668"/>
      <c r="I28" s="665">
        <f>+'GRF-11'!F25</f>
        <v>0</v>
      </c>
      <c r="J28" s="668"/>
      <c r="K28" s="665">
        <f>+'GRF-11'!F26</f>
        <v>6</v>
      </c>
      <c r="L28" s="666"/>
      <c r="M28" s="679">
        <f>+'GRF-11'!F27</f>
        <v>0</v>
      </c>
      <c r="N28" s="678"/>
      <c r="O28" s="679">
        <v>0</v>
      </c>
      <c r="P28" s="678"/>
      <c r="Q28" s="35"/>
      <c r="R28" s="64"/>
      <c r="S28" s="35"/>
      <c r="T28" s="35"/>
      <c r="U28" s="57"/>
    </row>
    <row r="29" spans="1:21" ht="31.5" customHeight="1" x14ac:dyDescent="0.25">
      <c r="A29" s="56"/>
      <c r="B29" s="311" t="s">
        <v>107</v>
      </c>
      <c r="C29" s="689" t="s">
        <v>108</v>
      </c>
      <c r="D29" s="681"/>
      <c r="E29" s="682"/>
      <c r="F29" s="309">
        <f>'GT-12'!F23</f>
        <v>0</v>
      </c>
      <c r="G29" s="667">
        <f>'GT-12'!F24</f>
        <v>0</v>
      </c>
      <c r="H29" s="668"/>
      <c r="I29" s="665">
        <f>'GT-12'!F25</f>
        <v>0</v>
      </c>
      <c r="J29" s="668"/>
      <c r="K29" s="684">
        <f>'GT-12'!F26</f>
        <v>0</v>
      </c>
      <c r="L29" s="685"/>
      <c r="M29" s="679">
        <f>'GT-12'!F27</f>
        <v>0</v>
      </c>
      <c r="N29" s="678"/>
      <c r="O29" s="679">
        <f>'GT-12'!F28</f>
        <v>0</v>
      </c>
      <c r="P29" s="678"/>
      <c r="Q29" s="35"/>
      <c r="R29" s="64"/>
      <c r="S29" s="35"/>
      <c r="T29" s="35"/>
      <c r="U29" s="57"/>
    </row>
    <row r="30" spans="1:21" ht="31.5" customHeight="1" x14ac:dyDescent="0.25">
      <c r="A30" s="56"/>
      <c r="B30" s="311" t="s">
        <v>109</v>
      </c>
      <c r="C30" s="689" t="s">
        <v>110</v>
      </c>
      <c r="D30" s="681"/>
      <c r="E30" s="682"/>
      <c r="F30" s="309">
        <f>+'GTH-13'!F23</f>
        <v>0</v>
      </c>
      <c r="G30" s="667">
        <f>+'GTH-13'!F24</f>
        <v>0</v>
      </c>
      <c r="H30" s="668"/>
      <c r="I30" s="665">
        <f>+'GTH-13'!F25</f>
        <v>0</v>
      </c>
      <c r="J30" s="668"/>
      <c r="K30" s="665">
        <f>+'GTH-13'!F26</f>
        <v>0</v>
      </c>
      <c r="L30" s="666"/>
      <c r="M30" s="679">
        <f>+'GTH-13'!F27</f>
        <v>0</v>
      </c>
      <c r="N30" s="678"/>
      <c r="O30" s="679"/>
      <c r="P30" s="678"/>
      <c r="Q30" s="35"/>
      <c r="R30" s="64"/>
      <c r="S30" s="35"/>
      <c r="T30" s="35"/>
      <c r="U30" s="57"/>
    </row>
    <row r="31" spans="1:21" ht="31.5" customHeight="1" x14ac:dyDescent="0.25">
      <c r="A31" s="56"/>
      <c r="B31" s="311" t="s">
        <v>111</v>
      </c>
      <c r="C31" s="689" t="s">
        <v>112</v>
      </c>
      <c r="D31" s="681"/>
      <c r="E31" s="682"/>
      <c r="F31" s="578">
        <f>'GF-14'!F23</f>
        <v>2</v>
      </c>
      <c r="G31" s="665">
        <f>'GF-14'!F24</f>
        <v>2</v>
      </c>
      <c r="H31" s="668"/>
      <c r="I31" s="665">
        <f>'GF-14'!F25</f>
        <v>0</v>
      </c>
      <c r="J31" s="668"/>
      <c r="K31" s="665">
        <f>'GF-14'!F26</f>
        <v>2</v>
      </c>
      <c r="L31" s="666"/>
      <c r="M31" s="679">
        <f>'GF-14'!F27</f>
        <v>0</v>
      </c>
      <c r="N31" s="678"/>
      <c r="O31" s="679"/>
      <c r="P31" s="678"/>
      <c r="Q31" s="35"/>
      <c r="R31" s="64"/>
      <c r="S31" s="35"/>
      <c r="T31" s="35"/>
      <c r="U31" s="57"/>
    </row>
    <row r="32" spans="1:21" ht="31.5" customHeight="1" x14ac:dyDescent="0.25">
      <c r="A32" s="56"/>
      <c r="B32" s="311" t="s">
        <v>113</v>
      </c>
      <c r="C32" s="689" t="s">
        <v>114</v>
      </c>
      <c r="D32" s="681"/>
      <c r="E32" s="682"/>
      <c r="F32" s="309">
        <f>+'CID-15'!F23</f>
        <v>0</v>
      </c>
      <c r="G32" s="665">
        <f>+'CID-15'!F24</f>
        <v>0</v>
      </c>
      <c r="H32" s="668"/>
      <c r="I32" s="665">
        <f>+'CID-15'!F25</f>
        <v>0</v>
      </c>
      <c r="J32" s="668"/>
      <c r="K32" s="665">
        <f>+'CID-15'!F26</f>
        <v>0</v>
      </c>
      <c r="L32" s="666"/>
      <c r="M32" s="679">
        <f>+'CID-15'!F27</f>
        <v>0</v>
      </c>
      <c r="N32" s="678"/>
      <c r="O32" s="679"/>
      <c r="P32" s="678"/>
      <c r="Q32" s="35"/>
      <c r="R32" s="64"/>
      <c r="S32" s="35"/>
      <c r="T32" s="35"/>
      <c r="U32" s="57"/>
    </row>
    <row r="33" spans="1:21" ht="31.5" customHeight="1" x14ac:dyDescent="0.25">
      <c r="A33" s="56"/>
      <c r="B33" s="312" t="s">
        <v>115</v>
      </c>
      <c r="C33" s="689" t="s">
        <v>116</v>
      </c>
      <c r="D33" s="681"/>
      <c r="E33" s="682"/>
      <c r="F33" s="309">
        <f>+'EC-16'!F23</f>
        <v>0</v>
      </c>
      <c r="G33" s="665">
        <f>+'EC-16'!F24</f>
        <v>0</v>
      </c>
      <c r="H33" s="668"/>
      <c r="I33" s="665">
        <f>+'EC-16'!F25</f>
        <v>0</v>
      </c>
      <c r="J33" s="668"/>
      <c r="K33" s="665">
        <f>+'EC-16'!F26</f>
        <v>0</v>
      </c>
      <c r="L33" s="666"/>
      <c r="M33" s="679">
        <f>+'EC-16'!F27</f>
        <v>0</v>
      </c>
      <c r="N33" s="678"/>
      <c r="O33" s="679"/>
      <c r="P33" s="678"/>
      <c r="Q33" s="35"/>
      <c r="R33" s="64"/>
      <c r="S33" s="35"/>
      <c r="T33" s="35"/>
      <c r="U33" s="57"/>
    </row>
    <row r="34" spans="1:21" ht="33" customHeight="1" thickBot="1" x14ac:dyDescent="0.3">
      <c r="A34" s="56"/>
      <c r="B34" s="313" t="s">
        <v>117</v>
      </c>
      <c r="C34" s="709" t="s">
        <v>118</v>
      </c>
      <c r="D34" s="710"/>
      <c r="E34" s="711"/>
      <c r="F34" s="314">
        <f>+'MIC-03'!F23</f>
        <v>0</v>
      </c>
      <c r="G34" s="707">
        <f>+'MIC-03'!F24</f>
        <v>0</v>
      </c>
      <c r="H34" s="708"/>
      <c r="I34" s="707">
        <f>+'MIC-03'!F25</f>
        <v>0</v>
      </c>
      <c r="J34" s="708"/>
      <c r="K34" s="707">
        <f>+'MIC-03'!F26</f>
        <v>0</v>
      </c>
      <c r="L34" s="714"/>
      <c r="M34" s="715">
        <f>+'MIC-03'!F27</f>
        <v>0</v>
      </c>
      <c r="N34" s="716"/>
      <c r="O34" s="715"/>
      <c r="P34" s="716"/>
      <c r="Q34" s="35"/>
      <c r="R34" s="64"/>
      <c r="S34" s="35"/>
      <c r="T34" s="35"/>
      <c r="U34" s="57"/>
    </row>
    <row r="35" spans="1:21" ht="31.5" customHeight="1" thickBot="1" x14ac:dyDescent="0.3">
      <c r="A35" s="56"/>
      <c r="C35" s="357" t="s">
        <v>119</v>
      </c>
      <c r="D35" s="358"/>
      <c r="E35" s="358"/>
      <c r="F35" s="315">
        <f>SUM(F21:F34)</f>
        <v>11</v>
      </c>
      <c r="G35" s="705">
        <f>SUM(G21:H34)</f>
        <v>13</v>
      </c>
      <c r="H35" s="706"/>
      <c r="I35" s="705">
        <f>SUM(I21:J34)</f>
        <v>0</v>
      </c>
      <c r="J35" s="706"/>
      <c r="K35" s="705">
        <f>SUM(K21:L34)</f>
        <v>13</v>
      </c>
      <c r="L35" s="706"/>
      <c r="M35" s="705">
        <f>SUM(M21:N34)</f>
        <v>0</v>
      </c>
      <c r="N35" s="706"/>
      <c r="O35" s="705">
        <f>SUM(O21:P34)</f>
        <v>0</v>
      </c>
      <c r="P35" s="706"/>
      <c r="Q35" s="35"/>
      <c r="R35" s="64"/>
      <c r="S35" s="35"/>
      <c r="T35" s="35"/>
      <c r="U35" s="57"/>
    </row>
    <row r="36" spans="1:21" ht="43.5" customHeight="1" thickBot="1" x14ac:dyDescent="0.45">
      <c r="A36" s="65"/>
      <c r="B36" s="702" t="s">
        <v>120</v>
      </c>
      <c r="C36" s="703"/>
      <c r="D36" s="703"/>
      <c r="E36" s="703"/>
      <c r="F36" s="259"/>
      <c r="G36" s="704"/>
      <c r="H36" s="703"/>
      <c r="I36" s="704"/>
      <c r="J36" s="703"/>
      <c r="K36" s="704"/>
      <c r="L36" s="703"/>
      <c r="M36" s="704"/>
      <c r="N36" s="703"/>
      <c r="O36" s="704"/>
      <c r="P36" s="703"/>
      <c r="Q36" s="66"/>
      <c r="R36" s="67"/>
      <c r="S36" s="67"/>
      <c r="T36" s="712" t="s">
        <v>75</v>
      </c>
      <c r="U36" s="713"/>
    </row>
    <row r="37" spans="1:21" hidden="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 ref="I32:J32"/>
    <mergeCell ref="I31:J31"/>
    <mergeCell ref="O32:P32"/>
    <mergeCell ref="O31:P31"/>
    <mergeCell ref="O30:P30"/>
    <mergeCell ref="M32:N32"/>
    <mergeCell ref="K30:L30"/>
    <mergeCell ref="M30:N30"/>
    <mergeCell ref="K31:L31"/>
    <mergeCell ref="K32:L32"/>
    <mergeCell ref="I30:J30"/>
    <mergeCell ref="T36:U36"/>
    <mergeCell ref="K36:L36"/>
    <mergeCell ref="I36:J36"/>
    <mergeCell ref="M36:N36"/>
    <mergeCell ref="O36:P36"/>
    <mergeCell ref="I34:J34"/>
    <mergeCell ref="K34:L34"/>
    <mergeCell ref="O33:P33"/>
    <mergeCell ref="M33:N33"/>
    <mergeCell ref="M34:N34"/>
    <mergeCell ref="O34:P34"/>
    <mergeCell ref="B36:E36"/>
    <mergeCell ref="G36:H36"/>
    <mergeCell ref="G35:H35"/>
    <mergeCell ref="O35:P35"/>
    <mergeCell ref="I35:J35"/>
    <mergeCell ref="K35:L35"/>
    <mergeCell ref="M35:N35"/>
    <mergeCell ref="G34:H34"/>
    <mergeCell ref="C34:E3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T36:U36" location="CONSOLIDADO!A1" display="IR AL INICIO"/>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7" zoomScale="60" zoomScaleNormal="60" workbookViewId="0">
      <selection activeCell="B33" sqref="B33"/>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GESTIÓN CONTRACTUAL</v>
      </c>
      <c r="F22" s="885"/>
      <c r="G22" s="21"/>
      <c r="H22" s="873" t="s">
        <v>60</v>
      </c>
      <c r="I22" s="874"/>
      <c r="J22" s="875"/>
      <c r="K22" s="100"/>
      <c r="L22" s="100"/>
      <c r="M22" s="881" t="s">
        <v>61</v>
      </c>
      <c r="N22" s="882"/>
      <c r="O22" s="883"/>
      <c r="P22" s="104"/>
      <c r="Q22" s="104"/>
      <c r="R22" s="104"/>
      <c r="S22" s="104"/>
      <c r="T22" s="104"/>
      <c r="U22" s="104"/>
      <c r="V22" s="104"/>
      <c r="W22" s="104"/>
      <c r="X22" s="103"/>
    </row>
    <row r="23" spans="1:27" ht="53.25" customHeight="1" thickBot="1" x14ac:dyDescent="0.3">
      <c r="A23" s="887" t="s">
        <v>42</v>
      </c>
      <c r="B23" s="888"/>
      <c r="C23" s="889"/>
      <c r="D23" s="23"/>
      <c r="E23" s="118" t="s">
        <v>148</v>
      </c>
      <c r="F23" s="119">
        <f>COUNTA(E31:E40)</f>
        <v>0</v>
      </c>
      <c r="G23" s="21"/>
      <c r="H23" s="876" t="s">
        <v>69</v>
      </c>
      <c r="I23" s="877"/>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78" t="s">
        <v>153</v>
      </c>
      <c r="I24" s="879"/>
      <c r="J24" s="124">
        <f>COUNTIF(I31:I40,"Acción Preventiva y/o de mejora")</f>
        <v>0</v>
      </c>
      <c r="K24" s="105"/>
      <c r="L24" s="101"/>
      <c r="M24" s="107">
        <v>2016</v>
      </c>
      <c r="N24" s="37"/>
      <c r="O24" s="108">
        <v>18</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80"/>
      <c r="I25" s="880"/>
      <c r="J25" s="111"/>
      <c r="K25" s="105"/>
      <c r="L25" s="101"/>
      <c r="M25" s="109">
        <v>2017</v>
      </c>
      <c r="N25" s="46"/>
      <c r="O25" s="110">
        <v>9</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880"/>
      <c r="I26" s="880"/>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27</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895"/>
      <c r="P31" s="896"/>
      <c r="Q31" s="896"/>
      <c r="R31" s="897"/>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898"/>
      <c r="P32" s="899"/>
      <c r="Q32" s="899"/>
      <c r="R32" s="900"/>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901"/>
      <c r="P33" s="902"/>
      <c r="Q33" s="902"/>
      <c r="R33" s="903"/>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53" priority="1" stopIfTrue="1" operator="containsText" text="Cerrada">
      <formula>NOT(ISERROR(SEARCH("Cerrada",W31)))</formula>
    </cfRule>
    <cfRule type="containsText" dxfId="52" priority="2" stopIfTrue="1" operator="containsText" text="En ejecución">
      <formula>NOT(ISERROR(SEARCH("En ejecución",W31)))</formula>
    </cfRule>
    <cfRule type="containsText" dxfId="51"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6" zoomScale="80" zoomScaleNormal="80" workbookViewId="0">
      <selection activeCell="A31" sqref="A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GESTIÓN JURÍDICA</v>
      </c>
      <c r="F22" s="885"/>
      <c r="G22" s="21"/>
      <c r="H22" s="873" t="s">
        <v>60</v>
      </c>
      <c r="I22" s="874"/>
      <c r="J22" s="875"/>
      <c r="K22" s="100"/>
      <c r="L22" s="100"/>
      <c r="M22" s="881" t="s">
        <v>61</v>
      </c>
      <c r="N22" s="882"/>
      <c r="O22" s="883"/>
      <c r="P22" s="104"/>
      <c r="Q22" s="104"/>
      <c r="R22" s="104"/>
      <c r="S22" s="104"/>
      <c r="T22" s="104"/>
      <c r="U22" s="104"/>
      <c r="V22" s="104"/>
      <c r="W22" s="104"/>
      <c r="X22" s="103"/>
    </row>
    <row r="23" spans="1:27" ht="53.25" customHeight="1" thickBot="1" x14ac:dyDescent="0.3">
      <c r="A23" s="887" t="s">
        <v>45</v>
      </c>
      <c r="B23" s="888"/>
      <c r="C23" s="889"/>
      <c r="D23" s="23"/>
      <c r="E23" s="118" t="s">
        <v>148</v>
      </c>
      <c r="F23" s="119">
        <f>COUNTA(E31:E40)</f>
        <v>0</v>
      </c>
      <c r="G23" s="21"/>
      <c r="H23" s="876" t="s">
        <v>69</v>
      </c>
      <c r="I23" s="877"/>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78" t="s">
        <v>153</v>
      </c>
      <c r="I24" s="879"/>
      <c r="J24" s="124">
        <f>COUNTIF(I31:I40,"Acción Preventiva y/o de mejora")</f>
        <v>0</v>
      </c>
      <c r="K24" s="105"/>
      <c r="L24" s="101"/>
      <c r="M24" s="107">
        <v>2016</v>
      </c>
      <c r="N24" s="37"/>
      <c r="O24" s="108">
        <v>0</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80"/>
      <c r="I25" s="880"/>
      <c r="J25" s="111"/>
      <c r="K25" s="105"/>
      <c r="L25" s="101"/>
      <c r="M25" s="109">
        <v>2017</v>
      </c>
      <c r="N25" s="46"/>
      <c r="O25" s="110">
        <v>0</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880"/>
      <c r="I26" s="880"/>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0</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895"/>
      <c r="P31" s="896"/>
      <c r="Q31" s="896"/>
      <c r="R31" s="897"/>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898"/>
      <c r="P32" s="899"/>
      <c r="Q32" s="899"/>
      <c r="R32" s="900"/>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901"/>
      <c r="P33" s="902"/>
      <c r="Q33" s="902"/>
      <c r="R33" s="903"/>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50" priority="1" stopIfTrue="1" operator="containsText" text="Cerrada">
      <formula>NOT(ISERROR(SEARCH("Cerrada",W31)))</formula>
    </cfRule>
    <cfRule type="containsText" dxfId="49" priority="2" stopIfTrue="1" operator="containsText" text="En ejecución">
      <formula>NOT(ISERROR(SEARCH("En ejecución",W31)))</formula>
    </cfRule>
    <cfRule type="containsText" dxfId="48"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A909"/>
  <sheetViews>
    <sheetView showGridLines="0" topLeftCell="I32" zoomScale="85" zoomScaleNormal="85" workbookViewId="0">
      <selection activeCell="O32" sqref="O32:R32"/>
    </sheetView>
  </sheetViews>
  <sheetFormatPr baseColWidth="10" defaultColWidth="14.42578125" defaultRowHeight="15" customHeight="1" x14ac:dyDescent="0.25"/>
  <cols>
    <col min="1" max="1" width="7.42578125" style="227" customWidth="1"/>
    <col min="2" max="2" width="10.7109375" style="227" customWidth="1"/>
    <col min="3" max="3" width="17.5703125" style="227" customWidth="1"/>
    <col min="4" max="4" width="21.5703125" style="227" customWidth="1"/>
    <col min="5" max="5" width="60.42578125" style="227" customWidth="1"/>
    <col min="6" max="6" width="24.140625" style="227" customWidth="1"/>
    <col min="7" max="7" width="31.42578125" style="227" customWidth="1"/>
    <col min="8" max="8" width="84.85546875" style="227" customWidth="1"/>
    <col min="9" max="9" width="14" style="227" customWidth="1"/>
    <col min="10" max="10" width="18" style="227" customWidth="1"/>
    <col min="11" max="11" width="18.5703125" style="227" customWidth="1"/>
    <col min="12" max="12" width="20" style="227" customWidth="1"/>
    <col min="13" max="13" width="18.28515625" style="227" customWidth="1"/>
    <col min="14" max="15" width="18" style="227" customWidth="1"/>
    <col min="16" max="16" width="26.28515625" style="227" customWidth="1"/>
    <col min="17" max="17" width="24.85546875" style="227" customWidth="1"/>
    <col min="18" max="18" width="19.42578125" style="227" customWidth="1"/>
    <col min="19" max="19" width="28.140625" style="227" customWidth="1"/>
    <col min="20" max="20" width="89" style="227" customWidth="1"/>
    <col min="21" max="21" width="40.140625" style="227" customWidth="1"/>
    <col min="22" max="22" width="18.42578125" style="199" customWidth="1"/>
    <col min="23" max="23" width="19.42578125" style="227" customWidth="1"/>
    <col min="24" max="24" width="80.28515625" style="227" customWidth="1"/>
    <col min="25" max="25" width="31.140625" style="227" customWidth="1"/>
    <col min="26" max="26" width="14.42578125" style="227" customWidth="1"/>
    <col min="27" max="28" width="11" style="227" customWidth="1"/>
    <col min="29" max="256" width="14.42578125" style="227"/>
    <col min="257" max="257" width="6.5703125" style="227" customWidth="1"/>
    <col min="258" max="258" width="10.7109375" style="227" customWidth="1"/>
    <col min="259" max="259" width="17.5703125" style="227" customWidth="1"/>
    <col min="260" max="260" width="21.5703125" style="227" customWidth="1"/>
    <col min="261" max="261" width="52.28515625" style="227" customWidth="1"/>
    <col min="262" max="262" width="24.140625" style="227" customWidth="1"/>
    <col min="263" max="263" width="26.5703125" style="227" customWidth="1"/>
    <col min="264" max="264" width="25.85546875" style="227" customWidth="1"/>
    <col min="265" max="265" width="14" style="227" customWidth="1"/>
    <col min="266" max="266" width="18" style="227" customWidth="1"/>
    <col min="267" max="267" width="18.5703125" style="227" customWidth="1"/>
    <col min="268" max="268" width="20" style="227" customWidth="1"/>
    <col min="269" max="269" width="18.28515625" style="227" customWidth="1"/>
    <col min="270" max="271" width="18" style="227" customWidth="1"/>
    <col min="272" max="272" width="26.28515625" style="227" customWidth="1"/>
    <col min="273" max="273" width="24.85546875" style="227" customWidth="1"/>
    <col min="274" max="274" width="19.42578125" style="227" customWidth="1"/>
    <col min="275" max="275" width="28.140625" style="227" customWidth="1"/>
    <col min="276" max="276" width="89.140625" style="227" customWidth="1"/>
    <col min="277" max="277" width="40.140625" style="227" customWidth="1"/>
    <col min="278" max="278" width="18.42578125" style="227" customWidth="1"/>
    <col min="279" max="279" width="19.42578125" style="227" customWidth="1"/>
    <col min="280" max="280" width="80.28515625" style="227" customWidth="1"/>
    <col min="281" max="281" width="31.140625" style="227" customWidth="1"/>
    <col min="282" max="282" width="14.42578125" style="227" customWidth="1"/>
    <col min="283" max="284" width="11" style="227" customWidth="1"/>
    <col min="285" max="512" width="14.42578125" style="227"/>
    <col min="513" max="513" width="6.5703125" style="227" customWidth="1"/>
    <col min="514" max="514" width="10.7109375" style="227" customWidth="1"/>
    <col min="515" max="515" width="17.5703125" style="227" customWidth="1"/>
    <col min="516" max="516" width="21.5703125" style="227" customWidth="1"/>
    <col min="517" max="517" width="52.28515625" style="227" customWidth="1"/>
    <col min="518" max="518" width="24.140625" style="227" customWidth="1"/>
    <col min="519" max="519" width="26.5703125" style="227" customWidth="1"/>
    <col min="520" max="520" width="25.85546875" style="227" customWidth="1"/>
    <col min="521" max="521" width="14" style="227" customWidth="1"/>
    <col min="522" max="522" width="18" style="227" customWidth="1"/>
    <col min="523" max="523" width="18.5703125" style="227" customWidth="1"/>
    <col min="524" max="524" width="20" style="227" customWidth="1"/>
    <col min="525" max="525" width="18.28515625" style="227" customWidth="1"/>
    <col min="526" max="527" width="18" style="227" customWidth="1"/>
    <col min="528" max="528" width="26.28515625" style="227" customWidth="1"/>
    <col min="529" max="529" width="24.85546875" style="227" customWidth="1"/>
    <col min="530" max="530" width="19.42578125" style="227" customWidth="1"/>
    <col min="531" max="531" width="28.140625" style="227" customWidth="1"/>
    <col min="532" max="532" width="89.140625" style="227" customWidth="1"/>
    <col min="533" max="533" width="40.140625" style="227" customWidth="1"/>
    <col min="534" max="534" width="18.42578125" style="227" customWidth="1"/>
    <col min="535" max="535" width="19.42578125" style="227" customWidth="1"/>
    <col min="536" max="536" width="80.28515625" style="227" customWidth="1"/>
    <col min="537" max="537" width="31.140625" style="227" customWidth="1"/>
    <col min="538" max="538" width="14.42578125" style="227" customWidth="1"/>
    <col min="539" max="540" width="11" style="227" customWidth="1"/>
    <col min="541" max="768" width="14.42578125" style="227"/>
    <col min="769" max="769" width="6.5703125" style="227" customWidth="1"/>
    <col min="770" max="770" width="10.7109375" style="227" customWidth="1"/>
    <col min="771" max="771" width="17.5703125" style="227" customWidth="1"/>
    <col min="772" max="772" width="21.5703125" style="227" customWidth="1"/>
    <col min="773" max="773" width="52.28515625" style="227" customWidth="1"/>
    <col min="774" max="774" width="24.140625" style="227" customWidth="1"/>
    <col min="775" max="775" width="26.5703125" style="227" customWidth="1"/>
    <col min="776" max="776" width="25.85546875" style="227" customWidth="1"/>
    <col min="777" max="777" width="14" style="227" customWidth="1"/>
    <col min="778" max="778" width="18" style="227" customWidth="1"/>
    <col min="779" max="779" width="18.5703125" style="227" customWidth="1"/>
    <col min="780" max="780" width="20" style="227" customWidth="1"/>
    <col min="781" max="781" width="18.28515625" style="227" customWidth="1"/>
    <col min="782" max="783" width="18" style="227" customWidth="1"/>
    <col min="784" max="784" width="26.28515625" style="227" customWidth="1"/>
    <col min="785" max="785" width="24.85546875" style="227" customWidth="1"/>
    <col min="786" max="786" width="19.42578125" style="227" customWidth="1"/>
    <col min="787" max="787" width="28.140625" style="227" customWidth="1"/>
    <col min="788" max="788" width="89.140625" style="227" customWidth="1"/>
    <col min="789" max="789" width="40.140625" style="227" customWidth="1"/>
    <col min="790" max="790" width="18.42578125" style="227" customWidth="1"/>
    <col min="791" max="791" width="19.42578125" style="227" customWidth="1"/>
    <col min="792" max="792" width="80.28515625" style="227" customWidth="1"/>
    <col min="793" max="793" width="31.140625" style="227" customWidth="1"/>
    <col min="794" max="794" width="14.42578125" style="227" customWidth="1"/>
    <col min="795" max="796" width="11" style="227" customWidth="1"/>
    <col min="797" max="1024" width="14.42578125" style="227"/>
    <col min="1025" max="1025" width="6.5703125" style="227" customWidth="1"/>
    <col min="1026" max="1026" width="10.7109375" style="227" customWidth="1"/>
    <col min="1027" max="1027" width="17.5703125" style="227" customWidth="1"/>
    <col min="1028" max="1028" width="21.5703125" style="227" customWidth="1"/>
    <col min="1029" max="1029" width="52.28515625" style="227" customWidth="1"/>
    <col min="1030" max="1030" width="24.140625" style="227" customWidth="1"/>
    <col min="1031" max="1031" width="26.5703125" style="227" customWidth="1"/>
    <col min="1032" max="1032" width="25.85546875" style="227" customWidth="1"/>
    <col min="1033" max="1033" width="14" style="227" customWidth="1"/>
    <col min="1034" max="1034" width="18" style="227" customWidth="1"/>
    <col min="1035" max="1035" width="18.5703125" style="227" customWidth="1"/>
    <col min="1036" max="1036" width="20" style="227" customWidth="1"/>
    <col min="1037" max="1037" width="18.28515625" style="227" customWidth="1"/>
    <col min="1038" max="1039" width="18" style="227" customWidth="1"/>
    <col min="1040" max="1040" width="26.28515625" style="227" customWidth="1"/>
    <col min="1041" max="1041" width="24.85546875" style="227" customWidth="1"/>
    <col min="1042" max="1042" width="19.42578125" style="227" customWidth="1"/>
    <col min="1043" max="1043" width="28.140625" style="227" customWidth="1"/>
    <col min="1044" max="1044" width="89.140625" style="227" customWidth="1"/>
    <col min="1045" max="1045" width="40.140625" style="227" customWidth="1"/>
    <col min="1046" max="1046" width="18.42578125" style="227" customWidth="1"/>
    <col min="1047" max="1047" width="19.42578125" style="227" customWidth="1"/>
    <col min="1048" max="1048" width="80.28515625" style="227" customWidth="1"/>
    <col min="1049" max="1049" width="31.140625" style="227" customWidth="1"/>
    <col min="1050" max="1050" width="14.42578125" style="227" customWidth="1"/>
    <col min="1051" max="1052" width="11" style="227" customWidth="1"/>
    <col min="1053" max="1280" width="14.42578125" style="227"/>
    <col min="1281" max="1281" width="6.5703125" style="227" customWidth="1"/>
    <col min="1282" max="1282" width="10.7109375" style="227" customWidth="1"/>
    <col min="1283" max="1283" width="17.5703125" style="227" customWidth="1"/>
    <col min="1284" max="1284" width="21.5703125" style="227" customWidth="1"/>
    <col min="1285" max="1285" width="52.28515625" style="227" customWidth="1"/>
    <col min="1286" max="1286" width="24.140625" style="227" customWidth="1"/>
    <col min="1287" max="1287" width="26.5703125" style="227" customWidth="1"/>
    <col min="1288" max="1288" width="25.85546875" style="227" customWidth="1"/>
    <col min="1289" max="1289" width="14" style="227" customWidth="1"/>
    <col min="1290" max="1290" width="18" style="227" customWidth="1"/>
    <col min="1291" max="1291" width="18.5703125" style="227" customWidth="1"/>
    <col min="1292" max="1292" width="20" style="227" customWidth="1"/>
    <col min="1293" max="1293" width="18.28515625" style="227" customWidth="1"/>
    <col min="1294" max="1295" width="18" style="227" customWidth="1"/>
    <col min="1296" max="1296" width="26.28515625" style="227" customWidth="1"/>
    <col min="1297" max="1297" width="24.85546875" style="227" customWidth="1"/>
    <col min="1298" max="1298" width="19.42578125" style="227" customWidth="1"/>
    <col min="1299" max="1299" width="28.140625" style="227" customWidth="1"/>
    <col min="1300" max="1300" width="89.140625" style="227" customWidth="1"/>
    <col min="1301" max="1301" width="40.140625" style="227" customWidth="1"/>
    <col min="1302" max="1302" width="18.42578125" style="227" customWidth="1"/>
    <col min="1303" max="1303" width="19.42578125" style="227" customWidth="1"/>
    <col min="1304" max="1304" width="80.28515625" style="227" customWidth="1"/>
    <col min="1305" max="1305" width="31.140625" style="227" customWidth="1"/>
    <col min="1306" max="1306" width="14.42578125" style="227" customWidth="1"/>
    <col min="1307" max="1308" width="11" style="227" customWidth="1"/>
    <col min="1309" max="1536" width="14.42578125" style="227"/>
    <col min="1537" max="1537" width="6.5703125" style="227" customWidth="1"/>
    <col min="1538" max="1538" width="10.7109375" style="227" customWidth="1"/>
    <col min="1539" max="1539" width="17.5703125" style="227" customWidth="1"/>
    <col min="1540" max="1540" width="21.5703125" style="227" customWidth="1"/>
    <col min="1541" max="1541" width="52.28515625" style="227" customWidth="1"/>
    <col min="1542" max="1542" width="24.140625" style="227" customWidth="1"/>
    <col min="1543" max="1543" width="26.5703125" style="227" customWidth="1"/>
    <col min="1544" max="1544" width="25.85546875" style="227" customWidth="1"/>
    <col min="1545" max="1545" width="14" style="227" customWidth="1"/>
    <col min="1546" max="1546" width="18" style="227" customWidth="1"/>
    <col min="1547" max="1547" width="18.5703125" style="227" customWidth="1"/>
    <col min="1548" max="1548" width="20" style="227" customWidth="1"/>
    <col min="1549" max="1549" width="18.28515625" style="227" customWidth="1"/>
    <col min="1550" max="1551" width="18" style="227" customWidth="1"/>
    <col min="1552" max="1552" width="26.28515625" style="227" customWidth="1"/>
    <col min="1553" max="1553" width="24.85546875" style="227" customWidth="1"/>
    <col min="1554" max="1554" width="19.42578125" style="227" customWidth="1"/>
    <col min="1555" max="1555" width="28.140625" style="227" customWidth="1"/>
    <col min="1556" max="1556" width="89.140625" style="227" customWidth="1"/>
    <col min="1557" max="1557" width="40.140625" style="227" customWidth="1"/>
    <col min="1558" max="1558" width="18.42578125" style="227" customWidth="1"/>
    <col min="1559" max="1559" width="19.42578125" style="227" customWidth="1"/>
    <col min="1560" max="1560" width="80.28515625" style="227" customWidth="1"/>
    <col min="1561" max="1561" width="31.140625" style="227" customWidth="1"/>
    <col min="1562" max="1562" width="14.42578125" style="227" customWidth="1"/>
    <col min="1563" max="1564" width="11" style="227" customWidth="1"/>
    <col min="1565" max="1792" width="14.42578125" style="227"/>
    <col min="1793" max="1793" width="6.5703125" style="227" customWidth="1"/>
    <col min="1794" max="1794" width="10.7109375" style="227" customWidth="1"/>
    <col min="1795" max="1795" width="17.5703125" style="227" customWidth="1"/>
    <col min="1796" max="1796" width="21.5703125" style="227" customWidth="1"/>
    <col min="1797" max="1797" width="52.28515625" style="227" customWidth="1"/>
    <col min="1798" max="1798" width="24.140625" style="227" customWidth="1"/>
    <col min="1799" max="1799" width="26.5703125" style="227" customWidth="1"/>
    <col min="1800" max="1800" width="25.85546875" style="227" customWidth="1"/>
    <col min="1801" max="1801" width="14" style="227" customWidth="1"/>
    <col min="1802" max="1802" width="18" style="227" customWidth="1"/>
    <col min="1803" max="1803" width="18.5703125" style="227" customWidth="1"/>
    <col min="1804" max="1804" width="20" style="227" customWidth="1"/>
    <col min="1805" max="1805" width="18.28515625" style="227" customWidth="1"/>
    <col min="1806" max="1807" width="18" style="227" customWidth="1"/>
    <col min="1808" max="1808" width="26.28515625" style="227" customWidth="1"/>
    <col min="1809" max="1809" width="24.85546875" style="227" customWidth="1"/>
    <col min="1810" max="1810" width="19.42578125" style="227" customWidth="1"/>
    <col min="1811" max="1811" width="28.140625" style="227" customWidth="1"/>
    <col min="1812" max="1812" width="89.140625" style="227" customWidth="1"/>
    <col min="1813" max="1813" width="40.140625" style="227" customWidth="1"/>
    <col min="1814" max="1814" width="18.42578125" style="227" customWidth="1"/>
    <col min="1815" max="1815" width="19.42578125" style="227" customWidth="1"/>
    <col min="1816" max="1816" width="80.28515625" style="227" customWidth="1"/>
    <col min="1817" max="1817" width="31.140625" style="227" customWidth="1"/>
    <col min="1818" max="1818" width="14.42578125" style="227" customWidth="1"/>
    <col min="1819" max="1820" width="11" style="227" customWidth="1"/>
    <col min="1821" max="2048" width="14.42578125" style="227"/>
    <col min="2049" max="2049" width="6.5703125" style="227" customWidth="1"/>
    <col min="2050" max="2050" width="10.7109375" style="227" customWidth="1"/>
    <col min="2051" max="2051" width="17.5703125" style="227" customWidth="1"/>
    <col min="2052" max="2052" width="21.5703125" style="227" customWidth="1"/>
    <col min="2053" max="2053" width="52.28515625" style="227" customWidth="1"/>
    <col min="2054" max="2054" width="24.140625" style="227" customWidth="1"/>
    <col min="2055" max="2055" width="26.5703125" style="227" customWidth="1"/>
    <col min="2056" max="2056" width="25.85546875" style="227" customWidth="1"/>
    <col min="2057" max="2057" width="14" style="227" customWidth="1"/>
    <col min="2058" max="2058" width="18" style="227" customWidth="1"/>
    <col min="2059" max="2059" width="18.5703125" style="227" customWidth="1"/>
    <col min="2060" max="2060" width="20" style="227" customWidth="1"/>
    <col min="2061" max="2061" width="18.28515625" style="227" customWidth="1"/>
    <col min="2062" max="2063" width="18" style="227" customWidth="1"/>
    <col min="2064" max="2064" width="26.28515625" style="227" customWidth="1"/>
    <col min="2065" max="2065" width="24.85546875" style="227" customWidth="1"/>
    <col min="2066" max="2066" width="19.42578125" style="227" customWidth="1"/>
    <col min="2067" max="2067" width="28.140625" style="227" customWidth="1"/>
    <col min="2068" max="2068" width="89.140625" style="227" customWidth="1"/>
    <col min="2069" max="2069" width="40.140625" style="227" customWidth="1"/>
    <col min="2070" max="2070" width="18.42578125" style="227" customWidth="1"/>
    <col min="2071" max="2071" width="19.42578125" style="227" customWidth="1"/>
    <col min="2072" max="2072" width="80.28515625" style="227" customWidth="1"/>
    <col min="2073" max="2073" width="31.140625" style="227" customWidth="1"/>
    <col min="2074" max="2074" width="14.42578125" style="227" customWidth="1"/>
    <col min="2075" max="2076" width="11" style="227" customWidth="1"/>
    <col min="2077" max="2304" width="14.42578125" style="227"/>
    <col min="2305" max="2305" width="6.5703125" style="227" customWidth="1"/>
    <col min="2306" max="2306" width="10.7109375" style="227" customWidth="1"/>
    <col min="2307" max="2307" width="17.5703125" style="227" customWidth="1"/>
    <col min="2308" max="2308" width="21.5703125" style="227" customWidth="1"/>
    <col min="2309" max="2309" width="52.28515625" style="227" customWidth="1"/>
    <col min="2310" max="2310" width="24.140625" style="227" customWidth="1"/>
    <col min="2311" max="2311" width="26.5703125" style="227" customWidth="1"/>
    <col min="2312" max="2312" width="25.85546875" style="227" customWidth="1"/>
    <col min="2313" max="2313" width="14" style="227" customWidth="1"/>
    <col min="2314" max="2314" width="18" style="227" customWidth="1"/>
    <col min="2315" max="2315" width="18.5703125" style="227" customWidth="1"/>
    <col min="2316" max="2316" width="20" style="227" customWidth="1"/>
    <col min="2317" max="2317" width="18.28515625" style="227" customWidth="1"/>
    <col min="2318" max="2319" width="18" style="227" customWidth="1"/>
    <col min="2320" max="2320" width="26.28515625" style="227" customWidth="1"/>
    <col min="2321" max="2321" width="24.85546875" style="227" customWidth="1"/>
    <col min="2322" max="2322" width="19.42578125" style="227" customWidth="1"/>
    <col min="2323" max="2323" width="28.140625" style="227" customWidth="1"/>
    <col min="2324" max="2324" width="89.140625" style="227" customWidth="1"/>
    <col min="2325" max="2325" width="40.140625" style="227" customWidth="1"/>
    <col min="2326" max="2326" width="18.42578125" style="227" customWidth="1"/>
    <col min="2327" max="2327" width="19.42578125" style="227" customWidth="1"/>
    <col min="2328" max="2328" width="80.28515625" style="227" customWidth="1"/>
    <col min="2329" max="2329" width="31.140625" style="227" customWidth="1"/>
    <col min="2330" max="2330" width="14.42578125" style="227" customWidth="1"/>
    <col min="2331" max="2332" width="11" style="227" customWidth="1"/>
    <col min="2333" max="2560" width="14.42578125" style="227"/>
    <col min="2561" max="2561" width="6.5703125" style="227" customWidth="1"/>
    <col min="2562" max="2562" width="10.7109375" style="227" customWidth="1"/>
    <col min="2563" max="2563" width="17.5703125" style="227" customWidth="1"/>
    <col min="2564" max="2564" width="21.5703125" style="227" customWidth="1"/>
    <col min="2565" max="2565" width="52.28515625" style="227" customWidth="1"/>
    <col min="2566" max="2566" width="24.140625" style="227" customWidth="1"/>
    <col min="2567" max="2567" width="26.5703125" style="227" customWidth="1"/>
    <col min="2568" max="2568" width="25.85546875" style="227" customWidth="1"/>
    <col min="2569" max="2569" width="14" style="227" customWidth="1"/>
    <col min="2570" max="2570" width="18" style="227" customWidth="1"/>
    <col min="2571" max="2571" width="18.5703125" style="227" customWidth="1"/>
    <col min="2572" max="2572" width="20" style="227" customWidth="1"/>
    <col min="2573" max="2573" width="18.28515625" style="227" customWidth="1"/>
    <col min="2574" max="2575" width="18" style="227" customWidth="1"/>
    <col min="2576" max="2576" width="26.28515625" style="227" customWidth="1"/>
    <col min="2577" max="2577" width="24.85546875" style="227" customWidth="1"/>
    <col min="2578" max="2578" width="19.42578125" style="227" customWidth="1"/>
    <col min="2579" max="2579" width="28.140625" style="227" customWidth="1"/>
    <col min="2580" max="2580" width="89.140625" style="227" customWidth="1"/>
    <col min="2581" max="2581" width="40.140625" style="227" customWidth="1"/>
    <col min="2582" max="2582" width="18.42578125" style="227" customWidth="1"/>
    <col min="2583" max="2583" width="19.42578125" style="227" customWidth="1"/>
    <col min="2584" max="2584" width="80.28515625" style="227" customWidth="1"/>
    <col min="2585" max="2585" width="31.140625" style="227" customWidth="1"/>
    <col min="2586" max="2586" width="14.42578125" style="227" customWidth="1"/>
    <col min="2587" max="2588" width="11" style="227" customWidth="1"/>
    <col min="2589" max="2816" width="14.42578125" style="227"/>
    <col min="2817" max="2817" width="6.5703125" style="227" customWidth="1"/>
    <col min="2818" max="2818" width="10.7109375" style="227" customWidth="1"/>
    <col min="2819" max="2819" width="17.5703125" style="227" customWidth="1"/>
    <col min="2820" max="2820" width="21.5703125" style="227" customWidth="1"/>
    <col min="2821" max="2821" width="52.28515625" style="227" customWidth="1"/>
    <col min="2822" max="2822" width="24.140625" style="227" customWidth="1"/>
    <col min="2823" max="2823" width="26.5703125" style="227" customWidth="1"/>
    <col min="2824" max="2824" width="25.85546875" style="227" customWidth="1"/>
    <col min="2825" max="2825" width="14" style="227" customWidth="1"/>
    <col min="2826" max="2826" width="18" style="227" customWidth="1"/>
    <col min="2827" max="2827" width="18.5703125" style="227" customWidth="1"/>
    <col min="2828" max="2828" width="20" style="227" customWidth="1"/>
    <col min="2829" max="2829" width="18.28515625" style="227" customWidth="1"/>
    <col min="2830" max="2831" width="18" style="227" customWidth="1"/>
    <col min="2832" max="2832" width="26.28515625" style="227" customWidth="1"/>
    <col min="2833" max="2833" width="24.85546875" style="227" customWidth="1"/>
    <col min="2834" max="2834" width="19.42578125" style="227" customWidth="1"/>
    <col min="2835" max="2835" width="28.140625" style="227" customWidth="1"/>
    <col min="2836" max="2836" width="89.140625" style="227" customWidth="1"/>
    <col min="2837" max="2837" width="40.140625" style="227" customWidth="1"/>
    <col min="2838" max="2838" width="18.42578125" style="227" customWidth="1"/>
    <col min="2839" max="2839" width="19.42578125" style="227" customWidth="1"/>
    <col min="2840" max="2840" width="80.28515625" style="227" customWidth="1"/>
    <col min="2841" max="2841" width="31.140625" style="227" customWidth="1"/>
    <col min="2842" max="2842" width="14.42578125" style="227" customWidth="1"/>
    <col min="2843" max="2844" width="11" style="227" customWidth="1"/>
    <col min="2845" max="3072" width="14.42578125" style="227"/>
    <col min="3073" max="3073" width="6.5703125" style="227" customWidth="1"/>
    <col min="3074" max="3074" width="10.7109375" style="227" customWidth="1"/>
    <col min="3075" max="3075" width="17.5703125" style="227" customWidth="1"/>
    <col min="3076" max="3076" width="21.5703125" style="227" customWidth="1"/>
    <col min="3077" max="3077" width="52.28515625" style="227" customWidth="1"/>
    <col min="3078" max="3078" width="24.140625" style="227" customWidth="1"/>
    <col min="3079" max="3079" width="26.5703125" style="227" customWidth="1"/>
    <col min="3080" max="3080" width="25.85546875" style="227" customWidth="1"/>
    <col min="3081" max="3081" width="14" style="227" customWidth="1"/>
    <col min="3082" max="3082" width="18" style="227" customWidth="1"/>
    <col min="3083" max="3083" width="18.5703125" style="227" customWidth="1"/>
    <col min="3084" max="3084" width="20" style="227" customWidth="1"/>
    <col min="3085" max="3085" width="18.28515625" style="227" customWidth="1"/>
    <col min="3086" max="3087" width="18" style="227" customWidth="1"/>
    <col min="3088" max="3088" width="26.28515625" style="227" customWidth="1"/>
    <col min="3089" max="3089" width="24.85546875" style="227" customWidth="1"/>
    <col min="3090" max="3090" width="19.42578125" style="227" customWidth="1"/>
    <col min="3091" max="3091" width="28.140625" style="227" customWidth="1"/>
    <col min="3092" max="3092" width="89.140625" style="227" customWidth="1"/>
    <col min="3093" max="3093" width="40.140625" style="227" customWidth="1"/>
    <col min="3094" max="3094" width="18.42578125" style="227" customWidth="1"/>
    <col min="3095" max="3095" width="19.42578125" style="227" customWidth="1"/>
    <col min="3096" max="3096" width="80.28515625" style="227" customWidth="1"/>
    <col min="3097" max="3097" width="31.140625" style="227" customWidth="1"/>
    <col min="3098" max="3098" width="14.42578125" style="227" customWidth="1"/>
    <col min="3099" max="3100" width="11" style="227" customWidth="1"/>
    <col min="3101" max="3328" width="14.42578125" style="227"/>
    <col min="3329" max="3329" width="6.5703125" style="227" customWidth="1"/>
    <col min="3330" max="3330" width="10.7109375" style="227" customWidth="1"/>
    <col min="3331" max="3331" width="17.5703125" style="227" customWidth="1"/>
    <col min="3332" max="3332" width="21.5703125" style="227" customWidth="1"/>
    <col min="3333" max="3333" width="52.28515625" style="227" customWidth="1"/>
    <col min="3334" max="3334" width="24.140625" style="227" customWidth="1"/>
    <col min="3335" max="3335" width="26.5703125" style="227" customWidth="1"/>
    <col min="3336" max="3336" width="25.85546875" style="227" customWidth="1"/>
    <col min="3337" max="3337" width="14" style="227" customWidth="1"/>
    <col min="3338" max="3338" width="18" style="227" customWidth="1"/>
    <col min="3339" max="3339" width="18.5703125" style="227" customWidth="1"/>
    <col min="3340" max="3340" width="20" style="227" customWidth="1"/>
    <col min="3341" max="3341" width="18.28515625" style="227" customWidth="1"/>
    <col min="3342" max="3343" width="18" style="227" customWidth="1"/>
    <col min="3344" max="3344" width="26.28515625" style="227" customWidth="1"/>
    <col min="3345" max="3345" width="24.85546875" style="227" customWidth="1"/>
    <col min="3346" max="3346" width="19.42578125" style="227" customWidth="1"/>
    <col min="3347" max="3347" width="28.140625" style="227" customWidth="1"/>
    <col min="3348" max="3348" width="89.140625" style="227" customWidth="1"/>
    <col min="3349" max="3349" width="40.140625" style="227" customWidth="1"/>
    <col min="3350" max="3350" width="18.42578125" style="227" customWidth="1"/>
    <col min="3351" max="3351" width="19.42578125" style="227" customWidth="1"/>
    <col min="3352" max="3352" width="80.28515625" style="227" customWidth="1"/>
    <col min="3353" max="3353" width="31.140625" style="227" customWidth="1"/>
    <col min="3354" max="3354" width="14.42578125" style="227" customWidth="1"/>
    <col min="3355" max="3356" width="11" style="227" customWidth="1"/>
    <col min="3357" max="3584" width="14.42578125" style="227"/>
    <col min="3585" max="3585" width="6.5703125" style="227" customWidth="1"/>
    <col min="3586" max="3586" width="10.7109375" style="227" customWidth="1"/>
    <col min="3587" max="3587" width="17.5703125" style="227" customWidth="1"/>
    <col min="3588" max="3588" width="21.5703125" style="227" customWidth="1"/>
    <col min="3589" max="3589" width="52.28515625" style="227" customWidth="1"/>
    <col min="3590" max="3590" width="24.140625" style="227" customWidth="1"/>
    <col min="3591" max="3591" width="26.5703125" style="227" customWidth="1"/>
    <col min="3592" max="3592" width="25.85546875" style="227" customWidth="1"/>
    <col min="3593" max="3593" width="14" style="227" customWidth="1"/>
    <col min="3594" max="3594" width="18" style="227" customWidth="1"/>
    <col min="3595" max="3595" width="18.5703125" style="227" customWidth="1"/>
    <col min="3596" max="3596" width="20" style="227" customWidth="1"/>
    <col min="3597" max="3597" width="18.28515625" style="227" customWidth="1"/>
    <col min="3598" max="3599" width="18" style="227" customWidth="1"/>
    <col min="3600" max="3600" width="26.28515625" style="227" customWidth="1"/>
    <col min="3601" max="3601" width="24.85546875" style="227" customWidth="1"/>
    <col min="3602" max="3602" width="19.42578125" style="227" customWidth="1"/>
    <col min="3603" max="3603" width="28.140625" style="227" customWidth="1"/>
    <col min="3604" max="3604" width="89.140625" style="227" customWidth="1"/>
    <col min="3605" max="3605" width="40.140625" style="227" customWidth="1"/>
    <col min="3606" max="3606" width="18.42578125" style="227" customWidth="1"/>
    <col min="3607" max="3607" width="19.42578125" style="227" customWidth="1"/>
    <col min="3608" max="3608" width="80.28515625" style="227" customWidth="1"/>
    <col min="3609" max="3609" width="31.140625" style="227" customWidth="1"/>
    <col min="3610" max="3610" width="14.42578125" style="227" customWidth="1"/>
    <col min="3611" max="3612" width="11" style="227" customWidth="1"/>
    <col min="3613" max="3840" width="14.42578125" style="227"/>
    <col min="3841" max="3841" width="6.5703125" style="227" customWidth="1"/>
    <col min="3842" max="3842" width="10.7109375" style="227" customWidth="1"/>
    <col min="3843" max="3843" width="17.5703125" style="227" customWidth="1"/>
    <col min="3844" max="3844" width="21.5703125" style="227" customWidth="1"/>
    <col min="3845" max="3845" width="52.28515625" style="227" customWidth="1"/>
    <col min="3846" max="3846" width="24.140625" style="227" customWidth="1"/>
    <col min="3847" max="3847" width="26.5703125" style="227" customWidth="1"/>
    <col min="3848" max="3848" width="25.85546875" style="227" customWidth="1"/>
    <col min="3849" max="3849" width="14" style="227" customWidth="1"/>
    <col min="3850" max="3850" width="18" style="227" customWidth="1"/>
    <col min="3851" max="3851" width="18.5703125" style="227" customWidth="1"/>
    <col min="3852" max="3852" width="20" style="227" customWidth="1"/>
    <col min="3853" max="3853" width="18.28515625" style="227" customWidth="1"/>
    <col min="3854" max="3855" width="18" style="227" customWidth="1"/>
    <col min="3856" max="3856" width="26.28515625" style="227" customWidth="1"/>
    <col min="3857" max="3857" width="24.85546875" style="227" customWidth="1"/>
    <col min="3858" max="3858" width="19.42578125" style="227" customWidth="1"/>
    <col min="3859" max="3859" width="28.140625" style="227" customWidth="1"/>
    <col min="3860" max="3860" width="89.140625" style="227" customWidth="1"/>
    <col min="3861" max="3861" width="40.140625" style="227" customWidth="1"/>
    <col min="3862" max="3862" width="18.42578125" style="227" customWidth="1"/>
    <col min="3863" max="3863" width="19.42578125" style="227" customWidth="1"/>
    <col min="3864" max="3864" width="80.28515625" style="227" customWidth="1"/>
    <col min="3865" max="3865" width="31.140625" style="227" customWidth="1"/>
    <col min="3866" max="3866" width="14.42578125" style="227" customWidth="1"/>
    <col min="3867" max="3868" width="11" style="227" customWidth="1"/>
    <col min="3869" max="4096" width="14.42578125" style="227"/>
    <col min="4097" max="4097" width="6.5703125" style="227" customWidth="1"/>
    <col min="4098" max="4098" width="10.7109375" style="227" customWidth="1"/>
    <col min="4099" max="4099" width="17.5703125" style="227" customWidth="1"/>
    <col min="4100" max="4100" width="21.5703125" style="227" customWidth="1"/>
    <col min="4101" max="4101" width="52.28515625" style="227" customWidth="1"/>
    <col min="4102" max="4102" width="24.140625" style="227" customWidth="1"/>
    <col min="4103" max="4103" width="26.5703125" style="227" customWidth="1"/>
    <col min="4104" max="4104" width="25.85546875" style="227" customWidth="1"/>
    <col min="4105" max="4105" width="14" style="227" customWidth="1"/>
    <col min="4106" max="4106" width="18" style="227" customWidth="1"/>
    <col min="4107" max="4107" width="18.5703125" style="227" customWidth="1"/>
    <col min="4108" max="4108" width="20" style="227" customWidth="1"/>
    <col min="4109" max="4109" width="18.28515625" style="227" customWidth="1"/>
    <col min="4110" max="4111" width="18" style="227" customWidth="1"/>
    <col min="4112" max="4112" width="26.28515625" style="227" customWidth="1"/>
    <col min="4113" max="4113" width="24.85546875" style="227" customWidth="1"/>
    <col min="4114" max="4114" width="19.42578125" style="227" customWidth="1"/>
    <col min="4115" max="4115" width="28.140625" style="227" customWidth="1"/>
    <col min="4116" max="4116" width="89.140625" style="227" customWidth="1"/>
    <col min="4117" max="4117" width="40.140625" style="227" customWidth="1"/>
    <col min="4118" max="4118" width="18.42578125" style="227" customWidth="1"/>
    <col min="4119" max="4119" width="19.42578125" style="227" customWidth="1"/>
    <col min="4120" max="4120" width="80.28515625" style="227" customWidth="1"/>
    <col min="4121" max="4121" width="31.140625" style="227" customWidth="1"/>
    <col min="4122" max="4122" width="14.42578125" style="227" customWidth="1"/>
    <col min="4123" max="4124" width="11" style="227" customWidth="1"/>
    <col min="4125" max="4352" width="14.42578125" style="227"/>
    <col min="4353" max="4353" width="6.5703125" style="227" customWidth="1"/>
    <col min="4354" max="4354" width="10.7109375" style="227" customWidth="1"/>
    <col min="4355" max="4355" width="17.5703125" style="227" customWidth="1"/>
    <col min="4356" max="4356" width="21.5703125" style="227" customWidth="1"/>
    <col min="4357" max="4357" width="52.28515625" style="227" customWidth="1"/>
    <col min="4358" max="4358" width="24.140625" style="227" customWidth="1"/>
    <col min="4359" max="4359" width="26.5703125" style="227" customWidth="1"/>
    <col min="4360" max="4360" width="25.85546875" style="227" customWidth="1"/>
    <col min="4361" max="4361" width="14" style="227" customWidth="1"/>
    <col min="4362" max="4362" width="18" style="227" customWidth="1"/>
    <col min="4363" max="4363" width="18.5703125" style="227" customWidth="1"/>
    <col min="4364" max="4364" width="20" style="227" customWidth="1"/>
    <col min="4365" max="4365" width="18.28515625" style="227" customWidth="1"/>
    <col min="4366" max="4367" width="18" style="227" customWidth="1"/>
    <col min="4368" max="4368" width="26.28515625" style="227" customWidth="1"/>
    <col min="4369" max="4369" width="24.85546875" style="227" customWidth="1"/>
    <col min="4370" max="4370" width="19.42578125" style="227" customWidth="1"/>
    <col min="4371" max="4371" width="28.140625" style="227" customWidth="1"/>
    <col min="4372" max="4372" width="89.140625" style="227" customWidth="1"/>
    <col min="4373" max="4373" width="40.140625" style="227" customWidth="1"/>
    <col min="4374" max="4374" width="18.42578125" style="227" customWidth="1"/>
    <col min="4375" max="4375" width="19.42578125" style="227" customWidth="1"/>
    <col min="4376" max="4376" width="80.28515625" style="227" customWidth="1"/>
    <col min="4377" max="4377" width="31.140625" style="227" customWidth="1"/>
    <col min="4378" max="4378" width="14.42578125" style="227" customWidth="1"/>
    <col min="4379" max="4380" width="11" style="227" customWidth="1"/>
    <col min="4381" max="4608" width="14.42578125" style="227"/>
    <col min="4609" max="4609" width="6.5703125" style="227" customWidth="1"/>
    <col min="4610" max="4610" width="10.7109375" style="227" customWidth="1"/>
    <col min="4611" max="4611" width="17.5703125" style="227" customWidth="1"/>
    <col min="4612" max="4612" width="21.5703125" style="227" customWidth="1"/>
    <col min="4613" max="4613" width="52.28515625" style="227" customWidth="1"/>
    <col min="4614" max="4614" width="24.140625" style="227" customWidth="1"/>
    <col min="4615" max="4615" width="26.5703125" style="227" customWidth="1"/>
    <col min="4616" max="4616" width="25.85546875" style="227" customWidth="1"/>
    <col min="4617" max="4617" width="14" style="227" customWidth="1"/>
    <col min="4618" max="4618" width="18" style="227" customWidth="1"/>
    <col min="4619" max="4619" width="18.5703125" style="227" customWidth="1"/>
    <col min="4620" max="4620" width="20" style="227" customWidth="1"/>
    <col min="4621" max="4621" width="18.28515625" style="227" customWidth="1"/>
    <col min="4622" max="4623" width="18" style="227" customWidth="1"/>
    <col min="4624" max="4624" width="26.28515625" style="227" customWidth="1"/>
    <col min="4625" max="4625" width="24.85546875" style="227" customWidth="1"/>
    <col min="4626" max="4626" width="19.42578125" style="227" customWidth="1"/>
    <col min="4627" max="4627" width="28.140625" style="227" customWidth="1"/>
    <col min="4628" max="4628" width="89.140625" style="227" customWidth="1"/>
    <col min="4629" max="4629" width="40.140625" style="227" customWidth="1"/>
    <col min="4630" max="4630" width="18.42578125" style="227" customWidth="1"/>
    <col min="4631" max="4631" width="19.42578125" style="227" customWidth="1"/>
    <col min="4632" max="4632" width="80.28515625" style="227" customWidth="1"/>
    <col min="4633" max="4633" width="31.140625" style="227" customWidth="1"/>
    <col min="4634" max="4634" width="14.42578125" style="227" customWidth="1"/>
    <col min="4635" max="4636" width="11" style="227" customWidth="1"/>
    <col min="4637" max="4864" width="14.42578125" style="227"/>
    <col min="4865" max="4865" width="6.5703125" style="227" customWidth="1"/>
    <col min="4866" max="4866" width="10.7109375" style="227" customWidth="1"/>
    <col min="4867" max="4867" width="17.5703125" style="227" customWidth="1"/>
    <col min="4868" max="4868" width="21.5703125" style="227" customWidth="1"/>
    <col min="4869" max="4869" width="52.28515625" style="227" customWidth="1"/>
    <col min="4870" max="4870" width="24.140625" style="227" customWidth="1"/>
    <col min="4871" max="4871" width="26.5703125" style="227" customWidth="1"/>
    <col min="4872" max="4872" width="25.85546875" style="227" customWidth="1"/>
    <col min="4873" max="4873" width="14" style="227" customWidth="1"/>
    <col min="4874" max="4874" width="18" style="227" customWidth="1"/>
    <col min="4875" max="4875" width="18.5703125" style="227" customWidth="1"/>
    <col min="4876" max="4876" width="20" style="227" customWidth="1"/>
    <col min="4877" max="4877" width="18.28515625" style="227" customWidth="1"/>
    <col min="4878" max="4879" width="18" style="227" customWidth="1"/>
    <col min="4880" max="4880" width="26.28515625" style="227" customWidth="1"/>
    <col min="4881" max="4881" width="24.85546875" style="227" customWidth="1"/>
    <col min="4882" max="4882" width="19.42578125" style="227" customWidth="1"/>
    <col min="4883" max="4883" width="28.140625" style="227" customWidth="1"/>
    <col min="4884" max="4884" width="89.140625" style="227" customWidth="1"/>
    <col min="4885" max="4885" width="40.140625" style="227" customWidth="1"/>
    <col min="4886" max="4886" width="18.42578125" style="227" customWidth="1"/>
    <col min="4887" max="4887" width="19.42578125" style="227" customWidth="1"/>
    <col min="4888" max="4888" width="80.28515625" style="227" customWidth="1"/>
    <col min="4889" max="4889" width="31.140625" style="227" customWidth="1"/>
    <col min="4890" max="4890" width="14.42578125" style="227" customWidth="1"/>
    <col min="4891" max="4892" width="11" style="227" customWidth="1"/>
    <col min="4893" max="5120" width="14.42578125" style="227"/>
    <col min="5121" max="5121" width="6.5703125" style="227" customWidth="1"/>
    <col min="5122" max="5122" width="10.7109375" style="227" customWidth="1"/>
    <col min="5123" max="5123" width="17.5703125" style="227" customWidth="1"/>
    <col min="5124" max="5124" width="21.5703125" style="227" customWidth="1"/>
    <col min="5125" max="5125" width="52.28515625" style="227" customWidth="1"/>
    <col min="5126" max="5126" width="24.140625" style="227" customWidth="1"/>
    <col min="5127" max="5127" width="26.5703125" style="227" customWidth="1"/>
    <col min="5128" max="5128" width="25.85546875" style="227" customWidth="1"/>
    <col min="5129" max="5129" width="14" style="227" customWidth="1"/>
    <col min="5130" max="5130" width="18" style="227" customWidth="1"/>
    <col min="5131" max="5131" width="18.5703125" style="227" customWidth="1"/>
    <col min="5132" max="5132" width="20" style="227" customWidth="1"/>
    <col min="5133" max="5133" width="18.28515625" style="227" customWidth="1"/>
    <col min="5134" max="5135" width="18" style="227" customWidth="1"/>
    <col min="5136" max="5136" width="26.28515625" style="227" customWidth="1"/>
    <col min="5137" max="5137" width="24.85546875" style="227" customWidth="1"/>
    <col min="5138" max="5138" width="19.42578125" style="227" customWidth="1"/>
    <col min="5139" max="5139" width="28.140625" style="227" customWidth="1"/>
    <col min="5140" max="5140" width="89.140625" style="227" customWidth="1"/>
    <col min="5141" max="5141" width="40.140625" style="227" customWidth="1"/>
    <col min="5142" max="5142" width="18.42578125" style="227" customWidth="1"/>
    <col min="5143" max="5143" width="19.42578125" style="227" customWidth="1"/>
    <col min="5144" max="5144" width="80.28515625" style="227" customWidth="1"/>
    <col min="5145" max="5145" width="31.140625" style="227" customWidth="1"/>
    <col min="5146" max="5146" width="14.42578125" style="227" customWidth="1"/>
    <col min="5147" max="5148" width="11" style="227" customWidth="1"/>
    <col min="5149" max="5376" width="14.42578125" style="227"/>
    <col min="5377" max="5377" width="6.5703125" style="227" customWidth="1"/>
    <col min="5378" max="5378" width="10.7109375" style="227" customWidth="1"/>
    <col min="5379" max="5379" width="17.5703125" style="227" customWidth="1"/>
    <col min="5380" max="5380" width="21.5703125" style="227" customWidth="1"/>
    <col min="5381" max="5381" width="52.28515625" style="227" customWidth="1"/>
    <col min="5382" max="5382" width="24.140625" style="227" customWidth="1"/>
    <col min="5383" max="5383" width="26.5703125" style="227" customWidth="1"/>
    <col min="5384" max="5384" width="25.85546875" style="227" customWidth="1"/>
    <col min="5385" max="5385" width="14" style="227" customWidth="1"/>
    <col min="5386" max="5386" width="18" style="227" customWidth="1"/>
    <col min="5387" max="5387" width="18.5703125" style="227" customWidth="1"/>
    <col min="5388" max="5388" width="20" style="227" customWidth="1"/>
    <col min="5389" max="5389" width="18.28515625" style="227" customWidth="1"/>
    <col min="5390" max="5391" width="18" style="227" customWidth="1"/>
    <col min="5392" max="5392" width="26.28515625" style="227" customWidth="1"/>
    <col min="5393" max="5393" width="24.85546875" style="227" customWidth="1"/>
    <col min="5394" max="5394" width="19.42578125" style="227" customWidth="1"/>
    <col min="5395" max="5395" width="28.140625" style="227" customWidth="1"/>
    <col min="5396" max="5396" width="89.140625" style="227" customWidth="1"/>
    <col min="5397" max="5397" width="40.140625" style="227" customWidth="1"/>
    <col min="5398" max="5398" width="18.42578125" style="227" customWidth="1"/>
    <col min="5399" max="5399" width="19.42578125" style="227" customWidth="1"/>
    <col min="5400" max="5400" width="80.28515625" style="227" customWidth="1"/>
    <col min="5401" max="5401" width="31.140625" style="227" customWidth="1"/>
    <col min="5402" max="5402" width="14.42578125" style="227" customWidth="1"/>
    <col min="5403" max="5404" width="11" style="227" customWidth="1"/>
    <col min="5405" max="5632" width="14.42578125" style="227"/>
    <col min="5633" max="5633" width="6.5703125" style="227" customWidth="1"/>
    <col min="5634" max="5634" width="10.7109375" style="227" customWidth="1"/>
    <col min="5635" max="5635" width="17.5703125" style="227" customWidth="1"/>
    <col min="5636" max="5636" width="21.5703125" style="227" customWidth="1"/>
    <col min="5637" max="5637" width="52.28515625" style="227" customWidth="1"/>
    <col min="5638" max="5638" width="24.140625" style="227" customWidth="1"/>
    <col min="5639" max="5639" width="26.5703125" style="227" customWidth="1"/>
    <col min="5640" max="5640" width="25.85546875" style="227" customWidth="1"/>
    <col min="5641" max="5641" width="14" style="227" customWidth="1"/>
    <col min="5642" max="5642" width="18" style="227" customWidth="1"/>
    <col min="5643" max="5643" width="18.5703125" style="227" customWidth="1"/>
    <col min="5644" max="5644" width="20" style="227" customWidth="1"/>
    <col min="5645" max="5645" width="18.28515625" style="227" customWidth="1"/>
    <col min="5646" max="5647" width="18" style="227" customWidth="1"/>
    <col min="5648" max="5648" width="26.28515625" style="227" customWidth="1"/>
    <col min="5649" max="5649" width="24.85546875" style="227" customWidth="1"/>
    <col min="5650" max="5650" width="19.42578125" style="227" customWidth="1"/>
    <col min="5651" max="5651" width="28.140625" style="227" customWidth="1"/>
    <col min="5652" max="5652" width="89.140625" style="227" customWidth="1"/>
    <col min="5653" max="5653" width="40.140625" style="227" customWidth="1"/>
    <col min="5654" max="5654" width="18.42578125" style="227" customWidth="1"/>
    <col min="5655" max="5655" width="19.42578125" style="227" customWidth="1"/>
    <col min="5656" max="5656" width="80.28515625" style="227" customWidth="1"/>
    <col min="5657" max="5657" width="31.140625" style="227" customWidth="1"/>
    <col min="5658" max="5658" width="14.42578125" style="227" customWidth="1"/>
    <col min="5659" max="5660" width="11" style="227" customWidth="1"/>
    <col min="5661" max="5888" width="14.42578125" style="227"/>
    <col min="5889" max="5889" width="6.5703125" style="227" customWidth="1"/>
    <col min="5890" max="5890" width="10.7109375" style="227" customWidth="1"/>
    <col min="5891" max="5891" width="17.5703125" style="227" customWidth="1"/>
    <col min="5892" max="5892" width="21.5703125" style="227" customWidth="1"/>
    <col min="5893" max="5893" width="52.28515625" style="227" customWidth="1"/>
    <col min="5894" max="5894" width="24.140625" style="227" customWidth="1"/>
    <col min="5895" max="5895" width="26.5703125" style="227" customWidth="1"/>
    <col min="5896" max="5896" width="25.85546875" style="227" customWidth="1"/>
    <col min="5897" max="5897" width="14" style="227" customWidth="1"/>
    <col min="5898" max="5898" width="18" style="227" customWidth="1"/>
    <col min="5899" max="5899" width="18.5703125" style="227" customWidth="1"/>
    <col min="5900" max="5900" width="20" style="227" customWidth="1"/>
    <col min="5901" max="5901" width="18.28515625" style="227" customWidth="1"/>
    <col min="5902" max="5903" width="18" style="227" customWidth="1"/>
    <col min="5904" max="5904" width="26.28515625" style="227" customWidth="1"/>
    <col min="5905" max="5905" width="24.85546875" style="227" customWidth="1"/>
    <col min="5906" max="5906" width="19.42578125" style="227" customWidth="1"/>
    <col min="5907" max="5907" width="28.140625" style="227" customWidth="1"/>
    <col min="5908" max="5908" width="89.140625" style="227" customWidth="1"/>
    <col min="5909" max="5909" width="40.140625" style="227" customWidth="1"/>
    <col min="5910" max="5910" width="18.42578125" style="227" customWidth="1"/>
    <col min="5911" max="5911" width="19.42578125" style="227" customWidth="1"/>
    <col min="5912" max="5912" width="80.28515625" style="227" customWidth="1"/>
    <col min="5913" max="5913" width="31.140625" style="227" customWidth="1"/>
    <col min="5914" max="5914" width="14.42578125" style="227" customWidth="1"/>
    <col min="5915" max="5916" width="11" style="227" customWidth="1"/>
    <col min="5917" max="6144" width="14.42578125" style="227"/>
    <col min="6145" max="6145" width="6.5703125" style="227" customWidth="1"/>
    <col min="6146" max="6146" width="10.7109375" style="227" customWidth="1"/>
    <col min="6147" max="6147" width="17.5703125" style="227" customWidth="1"/>
    <col min="6148" max="6148" width="21.5703125" style="227" customWidth="1"/>
    <col min="6149" max="6149" width="52.28515625" style="227" customWidth="1"/>
    <col min="6150" max="6150" width="24.140625" style="227" customWidth="1"/>
    <col min="6151" max="6151" width="26.5703125" style="227" customWidth="1"/>
    <col min="6152" max="6152" width="25.85546875" style="227" customWidth="1"/>
    <col min="6153" max="6153" width="14" style="227" customWidth="1"/>
    <col min="6154" max="6154" width="18" style="227" customWidth="1"/>
    <col min="6155" max="6155" width="18.5703125" style="227" customWidth="1"/>
    <col min="6156" max="6156" width="20" style="227" customWidth="1"/>
    <col min="6157" max="6157" width="18.28515625" style="227" customWidth="1"/>
    <col min="6158" max="6159" width="18" style="227" customWidth="1"/>
    <col min="6160" max="6160" width="26.28515625" style="227" customWidth="1"/>
    <col min="6161" max="6161" width="24.85546875" style="227" customWidth="1"/>
    <col min="6162" max="6162" width="19.42578125" style="227" customWidth="1"/>
    <col min="6163" max="6163" width="28.140625" style="227" customWidth="1"/>
    <col min="6164" max="6164" width="89.140625" style="227" customWidth="1"/>
    <col min="6165" max="6165" width="40.140625" style="227" customWidth="1"/>
    <col min="6166" max="6166" width="18.42578125" style="227" customWidth="1"/>
    <col min="6167" max="6167" width="19.42578125" style="227" customWidth="1"/>
    <col min="6168" max="6168" width="80.28515625" style="227" customWidth="1"/>
    <col min="6169" max="6169" width="31.140625" style="227" customWidth="1"/>
    <col min="6170" max="6170" width="14.42578125" style="227" customWidth="1"/>
    <col min="6171" max="6172" width="11" style="227" customWidth="1"/>
    <col min="6173" max="6400" width="14.42578125" style="227"/>
    <col min="6401" max="6401" width="6.5703125" style="227" customWidth="1"/>
    <col min="6402" max="6402" width="10.7109375" style="227" customWidth="1"/>
    <col min="6403" max="6403" width="17.5703125" style="227" customWidth="1"/>
    <col min="6404" max="6404" width="21.5703125" style="227" customWidth="1"/>
    <col min="6405" max="6405" width="52.28515625" style="227" customWidth="1"/>
    <col min="6406" max="6406" width="24.140625" style="227" customWidth="1"/>
    <col min="6407" max="6407" width="26.5703125" style="227" customWidth="1"/>
    <col min="6408" max="6408" width="25.85546875" style="227" customWidth="1"/>
    <col min="6409" max="6409" width="14" style="227" customWidth="1"/>
    <col min="6410" max="6410" width="18" style="227" customWidth="1"/>
    <col min="6411" max="6411" width="18.5703125" style="227" customWidth="1"/>
    <col min="6412" max="6412" width="20" style="227" customWidth="1"/>
    <col min="6413" max="6413" width="18.28515625" style="227" customWidth="1"/>
    <col min="6414" max="6415" width="18" style="227" customWidth="1"/>
    <col min="6416" max="6416" width="26.28515625" style="227" customWidth="1"/>
    <col min="6417" max="6417" width="24.85546875" style="227" customWidth="1"/>
    <col min="6418" max="6418" width="19.42578125" style="227" customWidth="1"/>
    <col min="6419" max="6419" width="28.140625" style="227" customWidth="1"/>
    <col min="6420" max="6420" width="89.140625" style="227" customWidth="1"/>
    <col min="6421" max="6421" width="40.140625" style="227" customWidth="1"/>
    <col min="6422" max="6422" width="18.42578125" style="227" customWidth="1"/>
    <col min="6423" max="6423" width="19.42578125" style="227" customWidth="1"/>
    <col min="6424" max="6424" width="80.28515625" style="227" customWidth="1"/>
    <col min="6425" max="6425" width="31.140625" style="227" customWidth="1"/>
    <col min="6426" max="6426" width="14.42578125" style="227" customWidth="1"/>
    <col min="6427" max="6428" width="11" style="227" customWidth="1"/>
    <col min="6429" max="6656" width="14.42578125" style="227"/>
    <col min="6657" max="6657" width="6.5703125" style="227" customWidth="1"/>
    <col min="6658" max="6658" width="10.7109375" style="227" customWidth="1"/>
    <col min="6659" max="6659" width="17.5703125" style="227" customWidth="1"/>
    <col min="6660" max="6660" width="21.5703125" style="227" customWidth="1"/>
    <col min="6661" max="6661" width="52.28515625" style="227" customWidth="1"/>
    <col min="6662" max="6662" width="24.140625" style="227" customWidth="1"/>
    <col min="6663" max="6663" width="26.5703125" style="227" customWidth="1"/>
    <col min="6664" max="6664" width="25.85546875" style="227" customWidth="1"/>
    <col min="6665" max="6665" width="14" style="227" customWidth="1"/>
    <col min="6666" max="6666" width="18" style="227" customWidth="1"/>
    <col min="6667" max="6667" width="18.5703125" style="227" customWidth="1"/>
    <col min="6668" max="6668" width="20" style="227" customWidth="1"/>
    <col min="6669" max="6669" width="18.28515625" style="227" customWidth="1"/>
    <col min="6670" max="6671" width="18" style="227" customWidth="1"/>
    <col min="6672" max="6672" width="26.28515625" style="227" customWidth="1"/>
    <col min="6673" max="6673" width="24.85546875" style="227" customWidth="1"/>
    <col min="6674" max="6674" width="19.42578125" style="227" customWidth="1"/>
    <col min="6675" max="6675" width="28.140625" style="227" customWidth="1"/>
    <col min="6676" max="6676" width="89.140625" style="227" customWidth="1"/>
    <col min="6677" max="6677" width="40.140625" style="227" customWidth="1"/>
    <col min="6678" max="6678" width="18.42578125" style="227" customWidth="1"/>
    <col min="6679" max="6679" width="19.42578125" style="227" customWidth="1"/>
    <col min="6680" max="6680" width="80.28515625" style="227" customWidth="1"/>
    <col min="6681" max="6681" width="31.140625" style="227" customWidth="1"/>
    <col min="6682" max="6682" width="14.42578125" style="227" customWidth="1"/>
    <col min="6683" max="6684" width="11" style="227" customWidth="1"/>
    <col min="6685" max="6912" width="14.42578125" style="227"/>
    <col min="6913" max="6913" width="6.5703125" style="227" customWidth="1"/>
    <col min="6914" max="6914" width="10.7109375" style="227" customWidth="1"/>
    <col min="6915" max="6915" width="17.5703125" style="227" customWidth="1"/>
    <col min="6916" max="6916" width="21.5703125" style="227" customWidth="1"/>
    <col min="6917" max="6917" width="52.28515625" style="227" customWidth="1"/>
    <col min="6918" max="6918" width="24.140625" style="227" customWidth="1"/>
    <col min="6919" max="6919" width="26.5703125" style="227" customWidth="1"/>
    <col min="6920" max="6920" width="25.85546875" style="227" customWidth="1"/>
    <col min="6921" max="6921" width="14" style="227" customWidth="1"/>
    <col min="6922" max="6922" width="18" style="227" customWidth="1"/>
    <col min="6923" max="6923" width="18.5703125" style="227" customWidth="1"/>
    <col min="6924" max="6924" width="20" style="227" customWidth="1"/>
    <col min="6925" max="6925" width="18.28515625" style="227" customWidth="1"/>
    <col min="6926" max="6927" width="18" style="227" customWidth="1"/>
    <col min="6928" max="6928" width="26.28515625" style="227" customWidth="1"/>
    <col min="6929" max="6929" width="24.85546875" style="227" customWidth="1"/>
    <col min="6930" max="6930" width="19.42578125" style="227" customWidth="1"/>
    <col min="6931" max="6931" width="28.140625" style="227" customWidth="1"/>
    <col min="6932" max="6932" width="89.140625" style="227" customWidth="1"/>
    <col min="6933" max="6933" width="40.140625" style="227" customWidth="1"/>
    <col min="6934" max="6934" width="18.42578125" style="227" customWidth="1"/>
    <col min="6935" max="6935" width="19.42578125" style="227" customWidth="1"/>
    <col min="6936" max="6936" width="80.28515625" style="227" customWidth="1"/>
    <col min="6937" max="6937" width="31.140625" style="227" customWidth="1"/>
    <col min="6938" max="6938" width="14.42578125" style="227" customWidth="1"/>
    <col min="6939" max="6940" width="11" style="227" customWidth="1"/>
    <col min="6941" max="7168" width="14.42578125" style="227"/>
    <col min="7169" max="7169" width="6.5703125" style="227" customWidth="1"/>
    <col min="7170" max="7170" width="10.7109375" style="227" customWidth="1"/>
    <col min="7171" max="7171" width="17.5703125" style="227" customWidth="1"/>
    <col min="7172" max="7172" width="21.5703125" style="227" customWidth="1"/>
    <col min="7173" max="7173" width="52.28515625" style="227" customWidth="1"/>
    <col min="7174" max="7174" width="24.140625" style="227" customWidth="1"/>
    <col min="7175" max="7175" width="26.5703125" style="227" customWidth="1"/>
    <col min="7176" max="7176" width="25.85546875" style="227" customWidth="1"/>
    <col min="7177" max="7177" width="14" style="227" customWidth="1"/>
    <col min="7178" max="7178" width="18" style="227" customWidth="1"/>
    <col min="7179" max="7179" width="18.5703125" style="227" customWidth="1"/>
    <col min="7180" max="7180" width="20" style="227" customWidth="1"/>
    <col min="7181" max="7181" width="18.28515625" style="227" customWidth="1"/>
    <col min="7182" max="7183" width="18" style="227" customWidth="1"/>
    <col min="7184" max="7184" width="26.28515625" style="227" customWidth="1"/>
    <col min="7185" max="7185" width="24.85546875" style="227" customWidth="1"/>
    <col min="7186" max="7186" width="19.42578125" style="227" customWidth="1"/>
    <col min="7187" max="7187" width="28.140625" style="227" customWidth="1"/>
    <col min="7188" max="7188" width="89.140625" style="227" customWidth="1"/>
    <col min="7189" max="7189" width="40.140625" style="227" customWidth="1"/>
    <col min="7190" max="7190" width="18.42578125" style="227" customWidth="1"/>
    <col min="7191" max="7191" width="19.42578125" style="227" customWidth="1"/>
    <col min="7192" max="7192" width="80.28515625" style="227" customWidth="1"/>
    <col min="7193" max="7193" width="31.140625" style="227" customWidth="1"/>
    <col min="7194" max="7194" width="14.42578125" style="227" customWidth="1"/>
    <col min="7195" max="7196" width="11" style="227" customWidth="1"/>
    <col min="7197" max="7424" width="14.42578125" style="227"/>
    <col min="7425" max="7425" width="6.5703125" style="227" customWidth="1"/>
    <col min="7426" max="7426" width="10.7109375" style="227" customWidth="1"/>
    <col min="7427" max="7427" width="17.5703125" style="227" customWidth="1"/>
    <col min="7428" max="7428" width="21.5703125" style="227" customWidth="1"/>
    <col min="7429" max="7429" width="52.28515625" style="227" customWidth="1"/>
    <col min="7430" max="7430" width="24.140625" style="227" customWidth="1"/>
    <col min="7431" max="7431" width="26.5703125" style="227" customWidth="1"/>
    <col min="7432" max="7432" width="25.85546875" style="227" customWidth="1"/>
    <col min="7433" max="7433" width="14" style="227" customWidth="1"/>
    <col min="7434" max="7434" width="18" style="227" customWidth="1"/>
    <col min="7435" max="7435" width="18.5703125" style="227" customWidth="1"/>
    <col min="7436" max="7436" width="20" style="227" customWidth="1"/>
    <col min="7437" max="7437" width="18.28515625" style="227" customWidth="1"/>
    <col min="7438" max="7439" width="18" style="227" customWidth="1"/>
    <col min="7440" max="7440" width="26.28515625" style="227" customWidth="1"/>
    <col min="7441" max="7441" width="24.85546875" style="227" customWidth="1"/>
    <col min="7442" max="7442" width="19.42578125" style="227" customWidth="1"/>
    <col min="7443" max="7443" width="28.140625" style="227" customWidth="1"/>
    <col min="7444" max="7444" width="89.140625" style="227" customWidth="1"/>
    <col min="7445" max="7445" width="40.140625" style="227" customWidth="1"/>
    <col min="7446" max="7446" width="18.42578125" style="227" customWidth="1"/>
    <col min="7447" max="7447" width="19.42578125" style="227" customWidth="1"/>
    <col min="7448" max="7448" width="80.28515625" style="227" customWidth="1"/>
    <col min="7449" max="7449" width="31.140625" style="227" customWidth="1"/>
    <col min="7450" max="7450" width="14.42578125" style="227" customWidth="1"/>
    <col min="7451" max="7452" width="11" style="227" customWidth="1"/>
    <col min="7453" max="7680" width="14.42578125" style="227"/>
    <col min="7681" max="7681" width="6.5703125" style="227" customWidth="1"/>
    <col min="7682" max="7682" width="10.7109375" style="227" customWidth="1"/>
    <col min="7683" max="7683" width="17.5703125" style="227" customWidth="1"/>
    <col min="7684" max="7684" width="21.5703125" style="227" customWidth="1"/>
    <col min="7685" max="7685" width="52.28515625" style="227" customWidth="1"/>
    <col min="7686" max="7686" width="24.140625" style="227" customWidth="1"/>
    <col min="7687" max="7687" width="26.5703125" style="227" customWidth="1"/>
    <col min="7688" max="7688" width="25.85546875" style="227" customWidth="1"/>
    <col min="7689" max="7689" width="14" style="227" customWidth="1"/>
    <col min="7690" max="7690" width="18" style="227" customWidth="1"/>
    <col min="7691" max="7691" width="18.5703125" style="227" customWidth="1"/>
    <col min="7692" max="7692" width="20" style="227" customWidth="1"/>
    <col min="7693" max="7693" width="18.28515625" style="227" customWidth="1"/>
    <col min="7694" max="7695" width="18" style="227" customWidth="1"/>
    <col min="7696" max="7696" width="26.28515625" style="227" customWidth="1"/>
    <col min="7697" max="7697" width="24.85546875" style="227" customWidth="1"/>
    <col min="7698" max="7698" width="19.42578125" style="227" customWidth="1"/>
    <col min="7699" max="7699" width="28.140625" style="227" customWidth="1"/>
    <col min="7700" max="7700" width="89.140625" style="227" customWidth="1"/>
    <col min="7701" max="7701" width="40.140625" style="227" customWidth="1"/>
    <col min="7702" max="7702" width="18.42578125" style="227" customWidth="1"/>
    <col min="7703" max="7703" width="19.42578125" style="227" customWidth="1"/>
    <col min="7704" max="7704" width="80.28515625" style="227" customWidth="1"/>
    <col min="7705" max="7705" width="31.140625" style="227" customWidth="1"/>
    <col min="7706" max="7706" width="14.42578125" style="227" customWidth="1"/>
    <col min="7707" max="7708" width="11" style="227" customWidth="1"/>
    <col min="7709" max="7936" width="14.42578125" style="227"/>
    <col min="7937" max="7937" width="6.5703125" style="227" customWidth="1"/>
    <col min="7938" max="7938" width="10.7109375" style="227" customWidth="1"/>
    <col min="7939" max="7939" width="17.5703125" style="227" customWidth="1"/>
    <col min="7940" max="7940" width="21.5703125" style="227" customWidth="1"/>
    <col min="7941" max="7941" width="52.28515625" style="227" customWidth="1"/>
    <col min="7942" max="7942" width="24.140625" style="227" customWidth="1"/>
    <col min="7943" max="7943" width="26.5703125" style="227" customWidth="1"/>
    <col min="7944" max="7944" width="25.85546875" style="227" customWidth="1"/>
    <col min="7945" max="7945" width="14" style="227" customWidth="1"/>
    <col min="7946" max="7946" width="18" style="227" customWidth="1"/>
    <col min="7947" max="7947" width="18.5703125" style="227" customWidth="1"/>
    <col min="7948" max="7948" width="20" style="227" customWidth="1"/>
    <col min="7949" max="7949" width="18.28515625" style="227" customWidth="1"/>
    <col min="7950" max="7951" width="18" style="227" customWidth="1"/>
    <col min="7952" max="7952" width="26.28515625" style="227" customWidth="1"/>
    <col min="7953" max="7953" width="24.85546875" style="227" customWidth="1"/>
    <col min="7954" max="7954" width="19.42578125" style="227" customWidth="1"/>
    <col min="7955" max="7955" width="28.140625" style="227" customWidth="1"/>
    <col min="7956" max="7956" width="89.140625" style="227" customWidth="1"/>
    <col min="7957" max="7957" width="40.140625" style="227" customWidth="1"/>
    <col min="7958" max="7958" width="18.42578125" style="227" customWidth="1"/>
    <col min="7959" max="7959" width="19.42578125" style="227" customWidth="1"/>
    <col min="7960" max="7960" width="80.28515625" style="227" customWidth="1"/>
    <col min="7961" max="7961" width="31.140625" style="227" customWidth="1"/>
    <col min="7962" max="7962" width="14.42578125" style="227" customWidth="1"/>
    <col min="7963" max="7964" width="11" style="227" customWidth="1"/>
    <col min="7965" max="8192" width="14.42578125" style="227"/>
    <col min="8193" max="8193" width="6.5703125" style="227" customWidth="1"/>
    <col min="8194" max="8194" width="10.7109375" style="227" customWidth="1"/>
    <col min="8195" max="8195" width="17.5703125" style="227" customWidth="1"/>
    <col min="8196" max="8196" width="21.5703125" style="227" customWidth="1"/>
    <col min="8197" max="8197" width="52.28515625" style="227" customWidth="1"/>
    <col min="8198" max="8198" width="24.140625" style="227" customWidth="1"/>
    <col min="8199" max="8199" width="26.5703125" style="227" customWidth="1"/>
    <col min="8200" max="8200" width="25.85546875" style="227" customWidth="1"/>
    <col min="8201" max="8201" width="14" style="227" customWidth="1"/>
    <col min="8202" max="8202" width="18" style="227" customWidth="1"/>
    <col min="8203" max="8203" width="18.5703125" style="227" customWidth="1"/>
    <col min="8204" max="8204" width="20" style="227" customWidth="1"/>
    <col min="8205" max="8205" width="18.28515625" style="227" customWidth="1"/>
    <col min="8206" max="8207" width="18" style="227" customWidth="1"/>
    <col min="8208" max="8208" width="26.28515625" style="227" customWidth="1"/>
    <col min="8209" max="8209" width="24.85546875" style="227" customWidth="1"/>
    <col min="8210" max="8210" width="19.42578125" style="227" customWidth="1"/>
    <col min="8211" max="8211" width="28.140625" style="227" customWidth="1"/>
    <col min="8212" max="8212" width="89.140625" style="227" customWidth="1"/>
    <col min="8213" max="8213" width="40.140625" style="227" customWidth="1"/>
    <col min="8214" max="8214" width="18.42578125" style="227" customWidth="1"/>
    <col min="8215" max="8215" width="19.42578125" style="227" customWidth="1"/>
    <col min="8216" max="8216" width="80.28515625" style="227" customWidth="1"/>
    <col min="8217" max="8217" width="31.140625" style="227" customWidth="1"/>
    <col min="8218" max="8218" width="14.42578125" style="227" customWidth="1"/>
    <col min="8219" max="8220" width="11" style="227" customWidth="1"/>
    <col min="8221" max="8448" width="14.42578125" style="227"/>
    <col min="8449" max="8449" width="6.5703125" style="227" customWidth="1"/>
    <col min="8450" max="8450" width="10.7109375" style="227" customWidth="1"/>
    <col min="8451" max="8451" width="17.5703125" style="227" customWidth="1"/>
    <col min="8452" max="8452" width="21.5703125" style="227" customWidth="1"/>
    <col min="8453" max="8453" width="52.28515625" style="227" customWidth="1"/>
    <col min="8454" max="8454" width="24.140625" style="227" customWidth="1"/>
    <col min="8455" max="8455" width="26.5703125" style="227" customWidth="1"/>
    <col min="8456" max="8456" width="25.85546875" style="227" customWidth="1"/>
    <col min="8457" max="8457" width="14" style="227" customWidth="1"/>
    <col min="8458" max="8458" width="18" style="227" customWidth="1"/>
    <col min="8459" max="8459" width="18.5703125" style="227" customWidth="1"/>
    <col min="8460" max="8460" width="20" style="227" customWidth="1"/>
    <col min="8461" max="8461" width="18.28515625" style="227" customWidth="1"/>
    <col min="8462" max="8463" width="18" style="227" customWidth="1"/>
    <col min="8464" max="8464" width="26.28515625" style="227" customWidth="1"/>
    <col min="8465" max="8465" width="24.85546875" style="227" customWidth="1"/>
    <col min="8466" max="8466" width="19.42578125" style="227" customWidth="1"/>
    <col min="8467" max="8467" width="28.140625" style="227" customWidth="1"/>
    <col min="8468" max="8468" width="89.140625" style="227" customWidth="1"/>
    <col min="8469" max="8469" width="40.140625" style="227" customWidth="1"/>
    <col min="8470" max="8470" width="18.42578125" style="227" customWidth="1"/>
    <col min="8471" max="8471" width="19.42578125" style="227" customWidth="1"/>
    <col min="8472" max="8472" width="80.28515625" style="227" customWidth="1"/>
    <col min="8473" max="8473" width="31.140625" style="227" customWidth="1"/>
    <col min="8474" max="8474" width="14.42578125" style="227" customWidth="1"/>
    <col min="8475" max="8476" width="11" style="227" customWidth="1"/>
    <col min="8477" max="8704" width="14.42578125" style="227"/>
    <col min="8705" max="8705" width="6.5703125" style="227" customWidth="1"/>
    <col min="8706" max="8706" width="10.7109375" style="227" customWidth="1"/>
    <col min="8707" max="8707" width="17.5703125" style="227" customWidth="1"/>
    <col min="8708" max="8708" width="21.5703125" style="227" customWidth="1"/>
    <col min="8709" max="8709" width="52.28515625" style="227" customWidth="1"/>
    <col min="8710" max="8710" width="24.140625" style="227" customWidth="1"/>
    <col min="8711" max="8711" width="26.5703125" style="227" customWidth="1"/>
    <col min="8712" max="8712" width="25.85546875" style="227" customWidth="1"/>
    <col min="8713" max="8713" width="14" style="227" customWidth="1"/>
    <col min="8714" max="8714" width="18" style="227" customWidth="1"/>
    <col min="8715" max="8715" width="18.5703125" style="227" customWidth="1"/>
    <col min="8716" max="8716" width="20" style="227" customWidth="1"/>
    <col min="8717" max="8717" width="18.28515625" style="227" customWidth="1"/>
    <col min="8718" max="8719" width="18" style="227" customWidth="1"/>
    <col min="8720" max="8720" width="26.28515625" style="227" customWidth="1"/>
    <col min="8721" max="8721" width="24.85546875" style="227" customWidth="1"/>
    <col min="8722" max="8722" width="19.42578125" style="227" customWidth="1"/>
    <col min="8723" max="8723" width="28.140625" style="227" customWidth="1"/>
    <col min="8724" max="8724" width="89.140625" style="227" customWidth="1"/>
    <col min="8725" max="8725" width="40.140625" style="227" customWidth="1"/>
    <col min="8726" max="8726" width="18.42578125" style="227" customWidth="1"/>
    <col min="8727" max="8727" width="19.42578125" style="227" customWidth="1"/>
    <col min="8728" max="8728" width="80.28515625" style="227" customWidth="1"/>
    <col min="8729" max="8729" width="31.140625" style="227" customWidth="1"/>
    <col min="8730" max="8730" width="14.42578125" style="227" customWidth="1"/>
    <col min="8731" max="8732" width="11" style="227" customWidth="1"/>
    <col min="8733" max="8960" width="14.42578125" style="227"/>
    <col min="8961" max="8961" width="6.5703125" style="227" customWidth="1"/>
    <col min="8962" max="8962" width="10.7109375" style="227" customWidth="1"/>
    <col min="8963" max="8963" width="17.5703125" style="227" customWidth="1"/>
    <col min="8964" max="8964" width="21.5703125" style="227" customWidth="1"/>
    <col min="8965" max="8965" width="52.28515625" style="227" customWidth="1"/>
    <col min="8966" max="8966" width="24.140625" style="227" customWidth="1"/>
    <col min="8967" max="8967" width="26.5703125" style="227" customWidth="1"/>
    <col min="8968" max="8968" width="25.85546875" style="227" customWidth="1"/>
    <col min="8969" max="8969" width="14" style="227" customWidth="1"/>
    <col min="8970" max="8970" width="18" style="227" customWidth="1"/>
    <col min="8971" max="8971" width="18.5703125" style="227" customWidth="1"/>
    <col min="8972" max="8972" width="20" style="227" customWidth="1"/>
    <col min="8973" max="8973" width="18.28515625" style="227" customWidth="1"/>
    <col min="8974" max="8975" width="18" style="227" customWidth="1"/>
    <col min="8976" max="8976" width="26.28515625" style="227" customWidth="1"/>
    <col min="8977" max="8977" width="24.85546875" style="227" customWidth="1"/>
    <col min="8978" max="8978" width="19.42578125" style="227" customWidth="1"/>
    <col min="8979" max="8979" width="28.140625" style="227" customWidth="1"/>
    <col min="8980" max="8980" width="89.140625" style="227" customWidth="1"/>
    <col min="8981" max="8981" width="40.140625" style="227" customWidth="1"/>
    <col min="8982" max="8982" width="18.42578125" style="227" customWidth="1"/>
    <col min="8983" max="8983" width="19.42578125" style="227" customWidth="1"/>
    <col min="8984" max="8984" width="80.28515625" style="227" customWidth="1"/>
    <col min="8985" max="8985" width="31.140625" style="227" customWidth="1"/>
    <col min="8986" max="8986" width="14.42578125" style="227" customWidth="1"/>
    <col min="8987" max="8988" width="11" style="227" customWidth="1"/>
    <col min="8989" max="9216" width="14.42578125" style="227"/>
    <col min="9217" max="9217" width="6.5703125" style="227" customWidth="1"/>
    <col min="9218" max="9218" width="10.7109375" style="227" customWidth="1"/>
    <col min="9219" max="9219" width="17.5703125" style="227" customWidth="1"/>
    <col min="9220" max="9220" width="21.5703125" style="227" customWidth="1"/>
    <col min="9221" max="9221" width="52.28515625" style="227" customWidth="1"/>
    <col min="9222" max="9222" width="24.140625" style="227" customWidth="1"/>
    <col min="9223" max="9223" width="26.5703125" style="227" customWidth="1"/>
    <col min="9224" max="9224" width="25.85546875" style="227" customWidth="1"/>
    <col min="9225" max="9225" width="14" style="227" customWidth="1"/>
    <col min="9226" max="9226" width="18" style="227" customWidth="1"/>
    <col min="9227" max="9227" width="18.5703125" style="227" customWidth="1"/>
    <col min="9228" max="9228" width="20" style="227" customWidth="1"/>
    <col min="9229" max="9229" width="18.28515625" style="227" customWidth="1"/>
    <col min="9230" max="9231" width="18" style="227" customWidth="1"/>
    <col min="9232" max="9232" width="26.28515625" style="227" customWidth="1"/>
    <col min="9233" max="9233" width="24.85546875" style="227" customWidth="1"/>
    <col min="9234" max="9234" width="19.42578125" style="227" customWidth="1"/>
    <col min="9235" max="9235" width="28.140625" style="227" customWidth="1"/>
    <col min="9236" max="9236" width="89.140625" style="227" customWidth="1"/>
    <col min="9237" max="9237" width="40.140625" style="227" customWidth="1"/>
    <col min="9238" max="9238" width="18.42578125" style="227" customWidth="1"/>
    <col min="9239" max="9239" width="19.42578125" style="227" customWidth="1"/>
    <col min="9240" max="9240" width="80.28515625" style="227" customWidth="1"/>
    <col min="9241" max="9241" width="31.140625" style="227" customWidth="1"/>
    <col min="9242" max="9242" width="14.42578125" style="227" customWidth="1"/>
    <col min="9243" max="9244" width="11" style="227" customWidth="1"/>
    <col min="9245" max="9472" width="14.42578125" style="227"/>
    <col min="9473" max="9473" width="6.5703125" style="227" customWidth="1"/>
    <col min="9474" max="9474" width="10.7109375" style="227" customWidth="1"/>
    <col min="9475" max="9475" width="17.5703125" style="227" customWidth="1"/>
    <col min="9476" max="9476" width="21.5703125" style="227" customWidth="1"/>
    <col min="9477" max="9477" width="52.28515625" style="227" customWidth="1"/>
    <col min="9478" max="9478" width="24.140625" style="227" customWidth="1"/>
    <col min="9479" max="9479" width="26.5703125" style="227" customWidth="1"/>
    <col min="9480" max="9480" width="25.85546875" style="227" customWidth="1"/>
    <col min="9481" max="9481" width="14" style="227" customWidth="1"/>
    <col min="9482" max="9482" width="18" style="227" customWidth="1"/>
    <col min="9483" max="9483" width="18.5703125" style="227" customWidth="1"/>
    <col min="9484" max="9484" width="20" style="227" customWidth="1"/>
    <col min="9485" max="9485" width="18.28515625" style="227" customWidth="1"/>
    <col min="9486" max="9487" width="18" style="227" customWidth="1"/>
    <col min="9488" max="9488" width="26.28515625" style="227" customWidth="1"/>
    <col min="9489" max="9489" width="24.85546875" style="227" customWidth="1"/>
    <col min="9490" max="9490" width="19.42578125" style="227" customWidth="1"/>
    <col min="9491" max="9491" width="28.140625" style="227" customWidth="1"/>
    <col min="9492" max="9492" width="89.140625" style="227" customWidth="1"/>
    <col min="9493" max="9493" width="40.140625" style="227" customWidth="1"/>
    <col min="9494" max="9494" width="18.42578125" style="227" customWidth="1"/>
    <col min="9495" max="9495" width="19.42578125" style="227" customWidth="1"/>
    <col min="9496" max="9496" width="80.28515625" style="227" customWidth="1"/>
    <col min="9497" max="9497" width="31.140625" style="227" customWidth="1"/>
    <col min="9498" max="9498" width="14.42578125" style="227" customWidth="1"/>
    <col min="9499" max="9500" width="11" style="227" customWidth="1"/>
    <col min="9501" max="9728" width="14.42578125" style="227"/>
    <col min="9729" max="9729" width="6.5703125" style="227" customWidth="1"/>
    <col min="9730" max="9730" width="10.7109375" style="227" customWidth="1"/>
    <col min="9731" max="9731" width="17.5703125" style="227" customWidth="1"/>
    <col min="9732" max="9732" width="21.5703125" style="227" customWidth="1"/>
    <col min="9733" max="9733" width="52.28515625" style="227" customWidth="1"/>
    <col min="9734" max="9734" width="24.140625" style="227" customWidth="1"/>
    <col min="9735" max="9735" width="26.5703125" style="227" customWidth="1"/>
    <col min="9736" max="9736" width="25.85546875" style="227" customWidth="1"/>
    <col min="9737" max="9737" width="14" style="227" customWidth="1"/>
    <col min="9738" max="9738" width="18" style="227" customWidth="1"/>
    <col min="9739" max="9739" width="18.5703125" style="227" customWidth="1"/>
    <col min="9740" max="9740" width="20" style="227" customWidth="1"/>
    <col min="9741" max="9741" width="18.28515625" style="227" customWidth="1"/>
    <col min="9742" max="9743" width="18" style="227" customWidth="1"/>
    <col min="9744" max="9744" width="26.28515625" style="227" customWidth="1"/>
    <col min="9745" max="9745" width="24.85546875" style="227" customWidth="1"/>
    <col min="9746" max="9746" width="19.42578125" style="227" customWidth="1"/>
    <col min="9747" max="9747" width="28.140625" style="227" customWidth="1"/>
    <col min="9748" max="9748" width="89.140625" style="227" customWidth="1"/>
    <col min="9749" max="9749" width="40.140625" style="227" customWidth="1"/>
    <col min="9750" max="9750" width="18.42578125" style="227" customWidth="1"/>
    <col min="9751" max="9751" width="19.42578125" style="227" customWidth="1"/>
    <col min="9752" max="9752" width="80.28515625" style="227" customWidth="1"/>
    <col min="9753" max="9753" width="31.140625" style="227" customWidth="1"/>
    <col min="9754" max="9754" width="14.42578125" style="227" customWidth="1"/>
    <col min="9755" max="9756" width="11" style="227" customWidth="1"/>
    <col min="9757" max="9984" width="14.42578125" style="227"/>
    <col min="9985" max="9985" width="6.5703125" style="227" customWidth="1"/>
    <col min="9986" max="9986" width="10.7109375" style="227" customWidth="1"/>
    <col min="9987" max="9987" width="17.5703125" style="227" customWidth="1"/>
    <col min="9988" max="9988" width="21.5703125" style="227" customWidth="1"/>
    <col min="9989" max="9989" width="52.28515625" style="227" customWidth="1"/>
    <col min="9990" max="9990" width="24.140625" style="227" customWidth="1"/>
    <col min="9991" max="9991" width="26.5703125" style="227" customWidth="1"/>
    <col min="9992" max="9992" width="25.85546875" style="227" customWidth="1"/>
    <col min="9993" max="9993" width="14" style="227" customWidth="1"/>
    <col min="9994" max="9994" width="18" style="227" customWidth="1"/>
    <col min="9995" max="9995" width="18.5703125" style="227" customWidth="1"/>
    <col min="9996" max="9996" width="20" style="227" customWidth="1"/>
    <col min="9997" max="9997" width="18.28515625" style="227" customWidth="1"/>
    <col min="9998" max="9999" width="18" style="227" customWidth="1"/>
    <col min="10000" max="10000" width="26.28515625" style="227" customWidth="1"/>
    <col min="10001" max="10001" width="24.85546875" style="227" customWidth="1"/>
    <col min="10002" max="10002" width="19.42578125" style="227" customWidth="1"/>
    <col min="10003" max="10003" width="28.140625" style="227" customWidth="1"/>
    <col min="10004" max="10004" width="89.140625" style="227" customWidth="1"/>
    <col min="10005" max="10005" width="40.140625" style="227" customWidth="1"/>
    <col min="10006" max="10006" width="18.42578125" style="227" customWidth="1"/>
    <col min="10007" max="10007" width="19.42578125" style="227" customWidth="1"/>
    <col min="10008" max="10008" width="80.28515625" style="227" customWidth="1"/>
    <col min="10009" max="10009" width="31.140625" style="227" customWidth="1"/>
    <col min="10010" max="10010" width="14.42578125" style="227" customWidth="1"/>
    <col min="10011" max="10012" width="11" style="227" customWidth="1"/>
    <col min="10013" max="10240" width="14.42578125" style="227"/>
    <col min="10241" max="10241" width="6.5703125" style="227" customWidth="1"/>
    <col min="10242" max="10242" width="10.7109375" style="227" customWidth="1"/>
    <col min="10243" max="10243" width="17.5703125" style="227" customWidth="1"/>
    <col min="10244" max="10244" width="21.5703125" style="227" customWidth="1"/>
    <col min="10245" max="10245" width="52.28515625" style="227" customWidth="1"/>
    <col min="10246" max="10246" width="24.140625" style="227" customWidth="1"/>
    <col min="10247" max="10247" width="26.5703125" style="227" customWidth="1"/>
    <col min="10248" max="10248" width="25.85546875" style="227" customWidth="1"/>
    <col min="10249" max="10249" width="14" style="227" customWidth="1"/>
    <col min="10250" max="10250" width="18" style="227" customWidth="1"/>
    <col min="10251" max="10251" width="18.5703125" style="227" customWidth="1"/>
    <col min="10252" max="10252" width="20" style="227" customWidth="1"/>
    <col min="10253" max="10253" width="18.28515625" style="227" customWidth="1"/>
    <col min="10254" max="10255" width="18" style="227" customWidth="1"/>
    <col min="10256" max="10256" width="26.28515625" style="227" customWidth="1"/>
    <col min="10257" max="10257" width="24.85546875" style="227" customWidth="1"/>
    <col min="10258" max="10258" width="19.42578125" style="227" customWidth="1"/>
    <col min="10259" max="10259" width="28.140625" style="227" customWidth="1"/>
    <col min="10260" max="10260" width="89.140625" style="227" customWidth="1"/>
    <col min="10261" max="10261" width="40.140625" style="227" customWidth="1"/>
    <col min="10262" max="10262" width="18.42578125" style="227" customWidth="1"/>
    <col min="10263" max="10263" width="19.42578125" style="227" customWidth="1"/>
    <col min="10264" max="10264" width="80.28515625" style="227" customWidth="1"/>
    <col min="10265" max="10265" width="31.140625" style="227" customWidth="1"/>
    <col min="10266" max="10266" width="14.42578125" style="227" customWidth="1"/>
    <col min="10267" max="10268" width="11" style="227" customWidth="1"/>
    <col min="10269" max="10496" width="14.42578125" style="227"/>
    <col min="10497" max="10497" width="6.5703125" style="227" customWidth="1"/>
    <col min="10498" max="10498" width="10.7109375" style="227" customWidth="1"/>
    <col min="10499" max="10499" width="17.5703125" style="227" customWidth="1"/>
    <col min="10500" max="10500" width="21.5703125" style="227" customWidth="1"/>
    <col min="10501" max="10501" width="52.28515625" style="227" customWidth="1"/>
    <col min="10502" max="10502" width="24.140625" style="227" customWidth="1"/>
    <col min="10503" max="10503" width="26.5703125" style="227" customWidth="1"/>
    <col min="10504" max="10504" width="25.85546875" style="227" customWidth="1"/>
    <col min="10505" max="10505" width="14" style="227" customWidth="1"/>
    <col min="10506" max="10506" width="18" style="227" customWidth="1"/>
    <col min="10507" max="10507" width="18.5703125" style="227" customWidth="1"/>
    <col min="10508" max="10508" width="20" style="227" customWidth="1"/>
    <col min="10509" max="10509" width="18.28515625" style="227" customWidth="1"/>
    <col min="10510" max="10511" width="18" style="227" customWidth="1"/>
    <col min="10512" max="10512" width="26.28515625" style="227" customWidth="1"/>
    <col min="10513" max="10513" width="24.85546875" style="227" customWidth="1"/>
    <col min="10514" max="10514" width="19.42578125" style="227" customWidth="1"/>
    <col min="10515" max="10515" width="28.140625" style="227" customWidth="1"/>
    <col min="10516" max="10516" width="89.140625" style="227" customWidth="1"/>
    <col min="10517" max="10517" width="40.140625" style="227" customWidth="1"/>
    <col min="10518" max="10518" width="18.42578125" style="227" customWidth="1"/>
    <col min="10519" max="10519" width="19.42578125" style="227" customWidth="1"/>
    <col min="10520" max="10520" width="80.28515625" style="227" customWidth="1"/>
    <col min="10521" max="10521" width="31.140625" style="227" customWidth="1"/>
    <col min="10522" max="10522" width="14.42578125" style="227" customWidth="1"/>
    <col min="10523" max="10524" width="11" style="227" customWidth="1"/>
    <col min="10525" max="10752" width="14.42578125" style="227"/>
    <col min="10753" max="10753" width="6.5703125" style="227" customWidth="1"/>
    <col min="10754" max="10754" width="10.7109375" style="227" customWidth="1"/>
    <col min="10755" max="10755" width="17.5703125" style="227" customWidth="1"/>
    <col min="10756" max="10756" width="21.5703125" style="227" customWidth="1"/>
    <col min="10757" max="10757" width="52.28515625" style="227" customWidth="1"/>
    <col min="10758" max="10758" width="24.140625" style="227" customWidth="1"/>
    <col min="10759" max="10759" width="26.5703125" style="227" customWidth="1"/>
    <col min="10760" max="10760" width="25.85546875" style="227" customWidth="1"/>
    <col min="10761" max="10761" width="14" style="227" customWidth="1"/>
    <col min="10762" max="10762" width="18" style="227" customWidth="1"/>
    <col min="10763" max="10763" width="18.5703125" style="227" customWidth="1"/>
    <col min="10764" max="10764" width="20" style="227" customWidth="1"/>
    <col min="10765" max="10765" width="18.28515625" style="227" customWidth="1"/>
    <col min="10766" max="10767" width="18" style="227" customWidth="1"/>
    <col min="10768" max="10768" width="26.28515625" style="227" customWidth="1"/>
    <col min="10769" max="10769" width="24.85546875" style="227" customWidth="1"/>
    <col min="10770" max="10770" width="19.42578125" style="227" customWidth="1"/>
    <col min="10771" max="10771" width="28.140625" style="227" customWidth="1"/>
    <col min="10772" max="10772" width="89.140625" style="227" customWidth="1"/>
    <col min="10773" max="10773" width="40.140625" style="227" customWidth="1"/>
    <col min="10774" max="10774" width="18.42578125" style="227" customWidth="1"/>
    <col min="10775" max="10775" width="19.42578125" style="227" customWidth="1"/>
    <col min="10776" max="10776" width="80.28515625" style="227" customWidth="1"/>
    <col min="10777" max="10777" width="31.140625" style="227" customWidth="1"/>
    <col min="10778" max="10778" width="14.42578125" style="227" customWidth="1"/>
    <col min="10779" max="10780" width="11" style="227" customWidth="1"/>
    <col min="10781" max="11008" width="14.42578125" style="227"/>
    <col min="11009" max="11009" width="6.5703125" style="227" customWidth="1"/>
    <col min="11010" max="11010" width="10.7109375" style="227" customWidth="1"/>
    <col min="11011" max="11011" width="17.5703125" style="227" customWidth="1"/>
    <col min="11012" max="11012" width="21.5703125" style="227" customWidth="1"/>
    <col min="11013" max="11013" width="52.28515625" style="227" customWidth="1"/>
    <col min="11014" max="11014" width="24.140625" style="227" customWidth="1"/>
    <col min="11015" max="11015" width="26.5703125" style="227" customWidth="1"/>
    <col min="11016" max="11016" width="25.85546875" style="227" customWidth="1"/>
    <col min="11017" max="11017" width="14" style="227" customWidth="1"/>
    <col min="11018" max="11018" width="18" style="227" customWidth="1"/>
    <col min="11019" max="11019" width="18.5703125" style="227" customWidth="1"/>
    <col min="11020" max="11020" width="20" style="227" customWidth="1"/>
    <col min="11021" max="11021" width="18.28515625" style="227" customWidth="1"/>
    <col min="11022" max="11023" width="18" style="227" customWidth="1"/>
    <col min="11024" max="11024" width="26.28515625" style="227" customWidth="1"/>
    <col min="11025" max="11025" width="24.85546875" style="227" customWidth="1"/>
    <col min="11026" max="11026" width="19.42578125" style="227" customWidth="1"/>
    <col min="11027" max="11027" width="28.140625" style="227" customWidth="1"/>
    <col min="11028" max="11028" width="89.140625" style="227" customWidth="1"/>
    <col min="11029" max="11029" width="40.140625" style="227" customWidth="1"/>
    <col min="11030" max="11030" width="18.42578125" style="227" customWidth="1"/>
    <col min="11031" max="11031" width="19.42578125" style="227" customWidth="1"/>
    <col min="11032" max="11032" width="80.28515625" style="227" customWidth="1"/>
    <col min="11033" max="11033" width="31.140625" style="227" customWidth="1"/>
    <col min="11034" max="11034" width="14.42578125" style="227" customWidth="1"/>
    <col min="11035" max="11036" width="11" style="227" customWidth="1"/>
    <col min="11037" max="11264" width="14.42578125" style="227"/>
    <col min="11265" max="11265" width="6.5703125" style="227" customWidth="1"/>
    <col min="11266" max="11266" width="10.7109375" style="227" customWidth="1"/>
    <col min="11267" max="11267" width="17.5703125" style="227" customWidth="1"/>
    <col min="11268" max="11268" width="21.5703125" style="227" customWidth="1"/>
    <col min="11269" max="11269" width="52.28515625" style="227" customWidth="1"/>
    <col min="11270" max="11270" width="24.140625" style="227" customWidth="1"/>
    <col min="11271" max="11271" width="26.5703125" style="227" customWidth="1"/>
    <col min="11272" max="11272" width="25.85546875" style="227" customWidth="1"/>
    <col min="11273" max="11273" width="14" style="227" customWidth="1"/>
    <col min="11274" max="11274" width="18" style="227" customWidth="1"/>
    <col min="11275" max="11275" width="18.5703125" style="227" customWidth="1"/>
    <col min="11276" max="11276" width="20" style="227" customWidth="1"/>
    <col min="11277" max="11277" width="18.28515625" style="227" customWidth="1"/>
    <col min="11278" max="11279" width="18" style="227" customWidth="1"/>
    <col min="11280" max="11280" width="26.28515625" style="227" customWidth="1"/>
    <col min="11281" max="11281" width="24.85546875" style="227" customWidth="1"/>
    <col min="11282" max="11282" width="19.42578125" style="227" customWidth="1"/>
    <col min="11283" max="11283" width="28.140625" style="227" customWidth="1"/>
    <col min="11284" max="11284" width="89.140625" style="227" customWidth="1"/>
    <col min="11285" max="11285" width="40.140625" style="227" customWidth="1"/>
    <col min="11286" max="11286" width="18.42578125" style="227" customWidth="1"/>
    <col min="11287" max="11287" width="19.42578125" style="227" customWidth="1"/>
    <col min="11288" max="11288" width="80.28515625" style="227" customWidth="1"/>
    <col min="11289" max="11289" width="31.140625" style="227" customWidth="1"/>
    <col min="11290" max="11290" width="14.42578125" style="227" customWidth="1"/>
    <col min="11291" max="11292" width="11" style="227" customWidth="1"/>
    <col min="11293" max="11520" width="14.42578125" style="227"/>
    <col min="11521" max="11521" width="6.5703125" style="227" customWidth="1"/>
    <col min="11522" max="11522" width="10.7109375" style="227" customWidth="1"/>
    <col min="11523" max="11523" width="17.5703125" style="227" customWidth="1"/>
    <col min="11524" max="11524" width="21.5703125" style="227" customWidth="1"/>
    <col min="11525" max="11525" width="52.28515625" style="227" customWidth="1"/>
    <col min="11526" max="11526" width="24.140625" style="227" customWidth="1"/>
    <col min="11527" max="11527" width="26.5703125" style="227" customWidth="1"/>
    <col min="11528" max="11528" width="25.85546875" style="227" customWidth="1"/>
    <col min="11529" max="11529" width="14" style="227" customWidth="1"/>
    <col min="11530" max="11530" width="18" style="227" customWidth="1"/>
    <col min="11531" max="11531" width="18.5703125" style="227" customWidth="1"/>
    <col min="11532" max="11532" width="20" style="227" customWidth="1"/>
    <col min="11533" max="11533" width="18.28515625" style="227" customWidth="1"/>
    <col min="11534" max="11535" width="18" style="227" customWidth="1"/>
    <col min="11536" max="11536" width="26.28515625" style="227" customWidth="1"/>
    <col min="11537" max="11537" width="24.85546875" style="227" customWidth="1"/>
    <col min="11538" max="11538" width="19.42578125" style="227" customWidth="1"/>
    <col min="11539" max="11539" width="28.140625" style="227" customWidth="1"/>
    <col min="11540" max="11540" width="89.140625" style="227" customWidth="1"/>
    <col min="11541" max="11541" width="40.140625" style="227" customWidth="1"/>
    <col min="11542" max="11542" width="18.42578125" style="227" customWidth="1"/>
    <col min="11543" max="11543" width="19.42578125" style="227" customWidth="1"/>
    <col min="11544" max="11544" width="80.28515625" style="227" customWidth="1"/>
    <col min="11545" max="11545" width="31.140625" style="227" customWidth="1"/>
    <col min="11546" max="11546" width="14.42578125" style="227" customWidth="1"/>
    <col min="11547" max="11548" width="11" style="227" customWidth="1"/>
    <col min="11549" max="11776" width="14.42578125" style="227"/>
    <col min="11777" max="11777" width="6.5703125" style="227" customWidth="1"/>
    <col min="11778" max="11778" width="10.7109375" style="227" customWidth="1"/>
    <col min="11779" max="11779" width="17.5703125" style="227" customWidth="1"/>
    <col min="11780" max="11780" width="21.5703125" style="227" customWidth="1"/>
    <col min="11781" max="11781" width="52.28515625" style="227" customWidth="1"/>
    <col min="11782" max="11782" width="24.140625" style="227" customWidth="1"/>
    <col min="11783" max="11783" width="26.5703125" style="227" customWidth="1"/>
    <col min="11784" max="11784" width="25.85546875" style="227" customWidth="1"/>
    <col min="11785" max="11785" width="14" style="227" customWidth="1"/>
    <col min="11786" max="11786" width="18" style="227" customWidth="1"/>
    <col min="11787" max="11787" width="18.5703125" style="227" customWidth="1"/>
    <col min="11788" max="11788" width="20" style="227" customWidth="1"/>
    <col min="11789" max="11789" width="18.28515625" style="227" customWidth="1"/>
    <col min="11790" max="11791" width="18" style="227" customWidth="1"/>
    <col min="11792" max="11792" width="26.28515625" style="227" customWidth="1"/>
    <col min="11793" max="11793" width="24.85546875" style="227" customWidth="1"/>
    <col min="11794" max="11794" width="19.42578125" style="227" customWidth="1"/>
    <col min="11795" max="11795" width="28.140625" style="227" customWidth="1"/>
    <col min="11796" max="11796" width="89.140625" style="227" customWidth="1"/>
    <col min="11797" max="11797" width="40.140625" style="227" customWidth="1"/>
    <col min="11798" max="11798" width="18.42578125" style="227" customWidth="1"/>
    <col min="11799" max="11799" width="19.42578125" style="227" customWidth="1"/>
    <col min="11800" max="11800" width="80.28515625" style="227" customWidth="1"/>
    <col min="11801" max="11801" width="31.140625" style="227" customWidth="1"/>
    <col min="11802" max="11802" width="14.42578125" style="227" customWidth="1"/>
    <col min="11803" max="11804" width="11" style="227" customWidth="1"/>
    <col min="11805" max="12032" width="14.42578125" style="227"/>
    <col min="12033" max="12033" width="6.5703125" style="227" customWidth="1"/>
    <col min="12034" max="12034" width="10.7109375" style="227" customWidth="1"/>
    <col min="12035" max="12035" width="17.5703125" style="227" customWidth="1"/>
    <col min="12036" max="12036" width="21.5703125" style="227" customWidth="1"/>
    <col min="12037" max="12037" width="52.28515625" style="227" customWidth="1"/>
    <col min="12038" max="12038" width="24.140625" style="227" customWidth="1"/>
    <col min="12039" max="12039" width="26.5703125" style="227" customWidth="1"/>
    <col min="12040" max="12040" width="25.85546875" style="227" customWidth="1"/>
    <col min="12041" max="12041" width="14" style="227" customWidth="1"/>
    <col min="12042" max="12042" width="18" style="227" customWidth="1"/>
    <col min="12043" max="12043" width="18.5703125" style="227" customWidth="1"/>
    <col min="12044" max="12044" width="20" style="227" customWidth="1"/>
    <col min="12045" max="12045" width="18.28515625" style="227" customWidth="1"/>
    <col min="12046" max="12047" width="18" style="227" customWidth="1"/>
    <col min="12048" max="12048" width="26.28515625" style="227" customWidth="1"/>
    <col min="12049" max="12049" width="24.85546875" style="227" customWidth="1"/>
    <col min="12050" max="12050" width="19.42578125" style="227" customWidth="1"/>
    <col min="12051" max="12051" width="28.140625" style="227" customWidth="1"/>
    <col min="12052" max="12052" width="89.140625" style="227" customWidth="1"/>
    <col min="12053" max="12053" width="40.140625" style="227" customWidth="1"/>
    <col min="12054" max="12054" width="18.42578125" style="227" customWidth="1"/>
    <col min="12055" max="12055" width="19.42578125" style="227" customWidth="1"/>
    <col min="12056" max="12056" width="80.28515625" style="227" customWidth="1"/>
    <col min="12057" max="12057" width="31.140625" style="227" customWidth="1"/>
    <col min="12058" max="12058" width="14.42578125" style="227" customWidth="1"/>
    <col min="12059" max="12060" width="11" style="227" customWidth="1"/>
    <col min="12061" max="12288" width="14.42578125" style="227"/>
    <col min="12289" max="12289" width="6.5703125" style="227" customWidth="1"/>
    <col min="12290" max="12290" width="10.7109375" style="227" customWidth="1"/>
    <col min="12291" max="12291" width="17.5703125" style="227" customWidth="1"/>
    <col min="12292" max="12292" width="21.5703125" style="227" customWidth="1"/>
    <col min="12293" max="12293" width="52.28515625" style="227" customWidth="1"/>
    <col min="12294" max="12294" width="24.140625" style="227" customWidth="1"/>
    <col min="12295" max="12295" width="26.5703125" style="227" customWidth="1"/>
    <col min="12296" max="12296" width="25.85546875" style="227" customWidth="1"/>
    <col min="12297" max="12297" width="14" style="227" customWidth="1"/>
    <col min="12298" max="12298" width="18" style="227" customWidth="1"/>
    <col min="12299" max="12299" width="18.5703125" style="227" customWidth="1"/>
    <col min="12300" max="12300" width="20" style="227" customWidth="1"/>
    <col min="12301" max="12301" width="18.28515625" style="227" customWidth="1"/>
    <col min="12302" max="12303" width="18" style="227" customWidth="1"/>
    <col min="12304" max="12304" width="26.28515625" style="227" customWidth="1"/>
    <col min="12305" max="12305" width="24.85546875" style="227" customWidth="1"/>
    <col min="12306" max="12306" width="19.42578125" style="227" customWidth="1"/>
    <col min="12307" max="12307" width="28.140625" style="227" customWidth="1"/>
    <col min="12308" max="12308" width="89.140625" style="227" customWidth="1"/>
    <col min="12309" max="12309" width="40.140625" style="227" customWidth="1"/>
    <col min="12310" max="12310" width="18.42578125" style="227" customWidth="1"/>
    <col min="12311" max="12311" width="19.42578125" style="227" customWidth="1"/>
    <col min="12312" max="12312" width="80.28515625" style="227" customWidth="1"/>
    <col min="12313" max="12313" width="31.140625" style="227" customWidth="1"/>
    <col min="12314" max="12314" width="14.42578125" style="227" customWidth="1"/>
    <col min="12315" max="12316" width="11" style="227" customWidth="1"/>
    <col min="12317" max="12544" width="14.42578125" style="227"/>
    <col min="12545" max="12545" width="6.5703125" style="227" customWidth="1"/>
    <col min="12546" max="12546" width="10.7109375" style="227" customWidth="1"/>
    <col min="12547" max="12547" width="17.5703125" style="227" customWidth="1"/>
    <col min="12548" max="12548" width="21.5703125" style="227" customWidth="1"/>
    <col min="12549" max="12549" width="52.28515625" style="227" customWidth="1"/>
    <col min="12550" max="12550" width="24.140625" style="227" customWidth="1"/>
    <col min="12551" max="12551" width="26.5703125" style="227" customWidth="1"/>
    <col min="12552" max="12552" width="25.85546875" style="227" customWidth="1"/>
    <col min="12553" max="12553" width="14" style="227" customWidth="1"/>
    <col min="12554" max="12554" width="18" style="227" customWidth="1"/>
    <col min="12555" max="12555" width="18.5703125" style="227" customWidth="1"/>
    <col min="12556" max="12556" width="20" style="227" customWidth="1"/>
    <col min="12557" max="12557" width="18.28515625" style="227" customWidth="1"/>
    <col min="12558" max="12559" width="18" style="227" customWidth="1"/>
    <col min="12560" max="12560" width="26.28515625" style="227" customWidth="1"/>
    <col min="12561" max="12561" width="24.85546875" style="227" customWidth="1"/>
    <col min="12562" max="12562" width="19.42578125" style="227" customWidth="1"/>
    <col min="12563" max="12563" width="28.140625" style="227" customWidth="1"/>
    <col min="12564" max="12564" width="89.140625" style="227" customWidth="1"/>
    <col min="12565" max="12565" width="40.140625" style="227" customWidth="1"/>
    <col min="12566" max="12566" width="18.42578125" style="227" customWidth="1"/>
    <col min="12567" max="12567" width="19.42578125" style="227" customWidth="1"/>
    <col min="12568" max="12568" width="80.28515625" style="227" customWidth="1"/>
    <col min="12569" max="12569" width="31.140625" style="227" customWidth="1"/>
    <col min="12570" max="12570" width="14.42578125" style="227" customWidth="1"/>
    <col min="12571" max="12572" width="11" style="227" customWidth="1"/>
    <col min="12573" max="12800" width="14.42578125" style="227"/>
    <col min="12801" max="12801" width="6.5703125" style="227" customWidth="1"/>
    <col min="12802" max="12802" width="10.7109375" style="227" customWidth="1"/>
    <col min="12803" max="12803" width="17.5703125" style="227" customWidth="1"/>
    <col min="12804" max="12804" width="21.5703125" style="227" customWidth="1"/>
    <col min="12805" max="12805" width="52.28515625" style="227" customWidth="1"/>
    <col min="12806" max="12806" width="24.140625" style="227" customWidth="1"/>
    <col min="12807" max="12807" width="26.5703125" style="227" customWidth="1"/>
    <col min="12808" max="12808" width="25.85546875" style="227" customWidth="1"/>
    <col min="12809" max="12809" width="14" style="227" customWidth="1"/>
    <col min="12810" max="12810" width="18" style="227" customWidth="1"/>
    <col min="12811" max="12811" width="18.5703125" style="227" customWidth="1"/>
    <col min="12812" max="12812" width="20" style="227" customWidth="1"/>
    <col min="12813" max="12813" width="18.28515625" style="227" customWidth="1"/>
    <col min="12814" max="12815" width="18" style="227" customWidth="1"/>
    <col min="12816" max="12816" width="26.28515625" style="227" customWidth="1"/>
    <col min="12817" max="12817" width="24.85546875" style="227" customWidth="1"/>
    <col min="12818" max="12818" width="19.42578125" style="227" customWidth="1"/>
    <col min="12819" max="12819" width="28.140625" style="227" customWidth="1"/>
    <col min="12820" max="12820" width="89.140625" style="227" customWidth="1"/>
    <col min="12821" max="12821" width="40.140625" style="227" customWidth="1"/>
    <col min="12822" max="12822" width="18.42578125" style="227" customWidth="1"/>
    <col min="12823" max="12823" width="19.42578125" style="227" customWidth="1"/>
    <col min="12824" max="12824" width="80.28515625" style="227" customWidth="1"/>
    <col min="12825" max="12825" width="31.140625" style="227" customWidth="1"/>
    <col min="12826" max="12826" width="14.42578125" style="227" customWidth="1"/>
    <col min="12827" max="12828" width="11" style="227" customWidth="1"/>
    <col min="12829" max="13056" width="14.42578125" style="227"/>
    <col min="13057" max="13057" width="6.5703125" style="227" customWidth="1"/>
    <col min="13058" max="13058" width="10.7109375" style="227" customWidth="1"/>
    <col min="13059" max="13059" width="17.5703125" style="227" customWidth="1"/>
    <col min="13060" max="13060" width="21.5703125" style="227" customWidth="1"/>
    <col min="13061" max="13061" width="52.28515625" style="227" customWidth="1"/>
    <col min="13062" max="13062" width="24.140625" style="227" customWidth="1"/>
    <col min="13063" max="13063" width="26.5703125" style="227" customWidth="1"/>
    <col min="13064" max="13064" width="25.85546875" style="227" customWidth="1"/>
    <col min="13065" max="13065" width="14" style="227" customWidth="1"/>
    <col min="13066" max="13066" width="18" style="227" customWidth="1"/>
    <col min="13067" max="13067" width="18.5703125" style="227" customWidth="1"/>
    <col min="13068" max="13068" width="20" style="227" customWidth="1"/>
    <col min="13069" max="13069" width="18.28515625" style="227" customWidth="1"/>
    <col min="13070" max="13071" width="18" style="227" customWidth="1"/>
    <col min="13072" max="13072" width="26.28515625" style="227" customWidth="1"/>
    <col min="13073" max="13073" width="24.85546875" style="227" customWidth="1"/>
    <col min="13074" max="13074" width="19.42578125" style="227" customWidth="1"/>
    <col min="13075" max="13075" width="28.140625" style="227" customWidth="1"/>
    <col min="13076" max="13076" width="89.140625" style="227" customWidth="1"/>
    <col min="13077" max="13077" width="40.140625" style="227" customWidth="1"/>
    <col min="13078" max="13078" width="18.42578125" style="227" customWidth="1"/>
    <col min="13079" max="13079" width="19.42578125" style="227" customWidth="1"/>
    <col min="13080" max="13080" width="80.28515625" style="227" customWidth="1"/>
    <col min="13081" max="13081" width="31.140625" style="227" customWidth="1"/>
    <col min="13082" max="13082" width="14.42578125" style="227" customWidth="1"/>
    <col min="13083" max="13084" width="11" style="227" customWidth="1"/>
    <col min="13085" max="13312" width="14.42578125" style="227"/>
    <col min="13313" max="13313" width="6.5703125" style="227" customWidth="1"/>
    <col min="13314" max="13314" width="10.7109375" style="227" customWidth="1"/>
    <col min="13315" max="13315" width="17.5703125" style="227" customWidth="1"/>
    <col min="13316" max="13316" width="21.5703125" style="227" customWidth="1"/>
    <col min="13317" max="13317" width="52.28515625" style="227" customWidth="1"/>
    <col min="13318" max="13318" width="24.140625" style="227" customWidth="1"/>
    <col min="13319" max="13319" width="26.5703125" style="227" customWidth="1"/>
    <col min="13320" max="13320" width="25.85546875" style="227" customWidth="1"/>
    <col min="13321" max="13321" width="14" style="227" customWidth="1"/>
    <col min="13322" max="13322" width="18" style="227" customWidth="1"/>
    <col min="13323" max="13323" width="18.5703125" style="227" customWidth="1"/>
    <col min="13324" max="13324" width="20" style="227" customWidth="1"/>
    <col min="13325" max="13325" width="18.28515625" style="227" customWidth="1"/>
    <col min="13326" max="13327" width="18" style="227" customWidth="1"/>
    <col min="13328" max="13328" width="26.28515625" style="227" customWidth="1"/>
    <col min="13329" max="13329" width="24.85546875" style="227" customWidth="1"/>
    <col min="13330" max="13330" width="19.42578125" style="227" customWidth="1"/>
    <col min="13331" max="13331" width="28.140625" style="227" customWidth="1"/>
    <col min="13332" max="13332" width="89.140625" style="227" customWidth="1"/>
    <col min="13333" max="13333" width="40.140625" style="227" customWidth="1"/>
    <col min="13334" max="13334" width="18.42578125" style="227" customWidth="1"/>
    <col min="13335" max="13335" width="19.42578125" style="227" customWidth="1"/>
    <col min="13336" max="13336" width="80.28515625" style="227" customWidth="1"/>
    <col min="13337" max="13337" width="31.140625" style="227" customWidth="1"/>
    <col min="13338" max="13338" width="14.42578125" style="227" customWidth="1"/>
    <col min="13339" max="13340" width="11" style="227" customWidth="1"/>
    <col min="13341" max="13568" width="14.42578125" style="227"/>
    <col min="13569" max="13569" width="6.5703125" style="227" customWidth="1"/>
    <col min="13570" max="13570" width="10.7109375" style="227" customWidth="1"/>
    <col min="13571" max="13571" width="17.5703125" style="227" customWidth="1"/>
    <col min="13572" max="13572" width="21.5703125" style="227" customWidth="1"/>
    <col min="13573" max="13573" width="52.28515625" style="227" customWidth="1"/>
    <col min="13574" max="13574" width="24.140625" style="227" customWidth="1"/>
    <col min="13575" max="13575" width="26.5703125" style="227" customWidth="1"/>
    <col min="13576" max="13576" width="25.85546875" style="227" customWidth="1"/>
    <col min="13577" max="13577" width="14" style="227" customWidth="1"/>
    <col min="13578" max="13578" width="18" style="227" customWidth="1"/>
    <col min="13579" max="13579" width="18.5703125" style="227" customWidth="1"/>
    <col min="13580" max="13580" width="20" style="227" customWidth="1"/>
    <col min="13581" max="13581" width="18.28515625" style="227" customWidth="1"/>
    <col min="13582" max="13583" width="18" style="227" customWidth="1"/>
    <col min="13584" max="13584" width="26.28515625" style="227" customWidth="1"/>
    <col min="13585" max="13585" width="24.85546875" style="227" customWidth="1"/>
    <col min="13586" max="13586" width="19.42578125" style="227" customWidth="1"/>
    <col min="13587" max="13587" width="28.140625" style="227" customWidth="1"/>
    <col min="13588" max="13588" width="89.140625" style="227" customWidth="1"/>
    <col min="13589" max="13589" width="40.140625" style="227" customWidth="1"/>
    <col min="13590" max="13590" width="18.42578125" style="227" customWidth="1"/>
    <col min="13591" max="13591" width="19.42578125" style="227" customWidth="1"/>
    <col min="13592" max="13592" width="80.28515625" style="227" customWidth="1"/>
    <col min="13593" max="13593" width="31.140625" style="227" customWidth="1"/>
    <col min="13594" max="13594" width="14.42578125" style="227" customWidth="1"/>
    <col min="13595" max="13596" width="11" style="227" customWidth="1"/>
    <col min="13597" max="13824" width="14.42578125" style="227"/>
    <col min="13825" max="13825" width="6.5703125" style="227" customWidth="1"/>
    <col min="13826" max="13826" width="10.7109375" style="227" customWidth="1"/>
    <col min="13827" max="13827" width="17.5703125" style="227" customWidth="1"/>
    <col min="13828" max="13828" width="21.5703125" style="227" customWidth="1"/>
    <col min="13829" max="13829" width="52.28515625" style="227" customWidth="1"/>
    <col min="13830" max="13830" width="24.140625" style="227" customWidth="1"/>
    <col min="13831" max="13831" width="26.5703125" style="227" customWidth="1"/>
    <col min="13832" max="13832" width="25.85546875" style="227" customWidth="1"/>
    <col min="13833" max="13833" width="14" style="227" customWidth="1"/>
    <col min="13834" max="13834" width="18" style="227" customWidth="1"/>
    <col min="13835" max="13835" width="18.5703125" style="227" customWidth="1"/>
    <col min="13836" max="13836" width="20" style="227" customWidth="1"/>
    <col min="13837" max="13837" width="18.28515625" style="227" customWidth="1"/>
    <col min="13838" max="13839" width="18" style="227" customWidth="1"/>
    <col min="13840" max="13840" width="26.28515625" style="227" customWidth="1"/>
    <col min="13841" max="13841" width="24.85546875" style="227" customWidth="1"/>
    <col min="13842" max="13842" width="19.42578125" style="227" customWidth="1"/>
    <col min="13843" max="13843" width="28.140625" style="227" customWidth="1"/>
    <col min="13844" max="13844" width="89.140625" style="227" customWidth="1"/>
    <col min="13845" max="13845" width="40.140625" style="227" customWidth="1"/>
    <col min="13846" max="13846" width="18.42578125" style="227" customWidth="1"/>
    <col min="13847" max="13847" width="19.42578125" style="227" customWidth="1"/>
    <col min="13848" max="13848" width="80.28515625" style="227" customWidth="1"/>
    <col min="13849" max="13849" width="31.140625" style="227" customWidth="1"/>
    <col min="13850" max="13850" width="14.42578125" style="227" customWidth="1"/>
    <col min="13851" max="13852" width="11" style="227" customWidth="1"/>
    <col min="13853" max="14080" width="14.42578125" style="227"/>
    <col min="14081" max="14081" width="6.5703125" style="227" customWidth="1"/>
    <col min="14082" max="14082" width="10.7109375" style="227" customWidth="1"/>
    <col min="14083" max="14083" width="17.5703125" style="227" customWidth="1"/>
    <col min="14084" max="14084" width="21.5703125" style="227" customWidth="1"/>
    <col min="14085" max="14085" width="52.28515625" style="227" customWidth="1"/>
    <col min="14086" max="14086" width="24.140625" style="227" customWidth="1"/>
    <col min="14087" max="14087" width="26.5703125" style="227" customWidth="1"/>
    <col min="14088" max="14088" width="25.85546875" style="227" customWidth="1"/>
    <col min="14089" max="14089" width="14" style="227" customWidth="1"/>
    <col min="14090" max="14090" width="18" style="227" customWidth="1"/>
    <col min="14091" max="14091" width="18.5703125" style="227" customWidth="1"/>
    <col min="14092" max="14092" width="20" style="227" customWidth="1"/>
    <col min="14093" max="14093" width="18.28515625" style="227" customWidth="1"/>
    <col min="14094" max="14095" width="18" style="227" customWidth="1"/>
    <col min="14096" max="14096" width="26.28515625" style="227" customWidth="1"/>
    <col min="14097" max="14097" width="24.85546875" style="227" customWidth="1"/>
    <col min="14098" max="14098" width="19.42578125" style="227" customWidth="1"/>
    <col min="14099" max="14099" width="28.140625" style="227" customWidth="1"/>
    <col min="14100" max="14100" width="89.140625" style="227" customWidth="1"/>
    <col min="14101" max="14101" width="40.140625" style="227" customWidth="1"/>
    <col min="14102" max="14102" width="18.42578125" style="227" customWidth="1"/>
    <col min="14103" max="14103" width="19.42578125" style="227" customWidth="1"/>
    <col min="14104" max="14104" width="80.28515625" style="227" customWidth="1"/>
    <col min="14105" max="14105" width="31.140625" style="227" customWidth="1"/>
    <col min="14106" max="14106" width="14.42578125" style="227" customWidth="1"/>
    <col min="14107" max="14108" width="11" style="227" customWidth="1"/>
    <col min="14109" max="14336" width="14.42578125" style="227"/>
    <col min="14337" max="14337" width="6.5703125" style="227" customWidth="1"/>
    <col min="14338" max="14338" width="10.7109375" style="227" customWidth="1"/>
    <col min="14339" max="14339" width="17.5703125" style="227" customWidth="1"/>
    <col min="14340" max="14340" width="21.5703125" style="227" customWidth="1"/>
    <col min="14341" max="14341" width="52.28515625" style="227" customWidth="1"/>
    <col min="14342" max="14342" width="24.140625" style="227" customWidth="1"/>
    <col min="14343" max="14343" width="26.5703125" style="227" customWidth="1"/>
    <col min="14344" max="14344" width="25.85546875" style="227" customWidth="1"/>
    <col min="14345" max="14345" width="14" style="227" customWidth="1"/>
    <col min="14346" max="14346" width="18" style="227" customWidth="1"/>
    <col min="14347" max="14347" width="18.5703125" style="227" customWidth="1"/>
    <col min="14348" max="14348" width="20" style="227" customWidth="1"/>
    <col min="14349" max="14349" width="18.28515625" style="227" customWidth="1"/>
    <col min="14350" max="14351" width="18" style="227" customWidth="1"/>
    <col min="14352" max="14352" width="26.28515625" style="227" customWidth="1"/>
    <col min="14353" max="14353" width="24.85546875" style="227" customWidth="1"/>
    <col min="14354" max="14354" width="19.42578125" style="227" customWidth="1"/>
    <col min="14355" max="14355" width="28.140625" style="227" customWidth="1"/>
    <col min="14356" max="14356" width="89.140625" style="227" customWidth="1"/>
    <col min="14357" max="14357" width="40.140625" style="227" customWidth="1"/>
    <col min="14358" max="14358" width="18.42578125" style="227" customWidth="1"/>
    <col min="14359" max="14359" width="19.42578125" style="227" customWidth="1"/>
    <col min="14360" max="14360" width="80.28515625" style="227" customWidth="1"/>
    <col min="14361" max="14361" width="31.140625" style="227" customWidth="1"/>
    <col min="14362" max="14362" width="14.42578125" style="227" customWidth="1"/>
    <col min="14363" max="14364" width="11" style="227" customWidth="1"/>
    <col min="14365" max="14592" width="14.42578125" style="227"/>
    <col min="14593" max="14593" width="6.5703125" style="227" customWidth="1"/>
    <col min="14594" max="14594" width="10.7109375" style="227" customWidth="1"/>
    <col min="14595" max="14595" width="17.5703125" style="227" customWidth="1"/>
    <col min="14596" max="14596" width="21.5703125" style="227" customWidth="1"/>
    <col min="14597" max="14597" width="52.28515625" style="227" customWidth="1"/>
    <col min="14598" max="14598" width="24.140625" style="227" customWidth="1"/>
    <col min="14599" max="14599" width="26.5703125" style="227" customWidth="1"/>
    <col min="14600" max="14600" width="25.85546875" style="227" customWidth="1"/>
    <col min="14601" max="14601" width="14" style="227" customWidth="1"/>
    <col min="14602" max="14602" width="18" style="227" customWidth="1"/>
    <col min="14603" max="14603" width="18.5703125" style="227" customWidth="1"/>
    <col min="14604" max="14604" width="20" style="227" customWidth="1"/>
    <col min="14605" max="14605" width="18.28515625" style="227" customWidth="1"/>
    <col min="14606" max="14607" width="18" style="227" customWidth="1"/>
    <col min="14608" max="14608" width="26.28515625" style="227" customWidth="1"/>
    <col min="14609" max="14609" width="24.85546875" style="227" customWidth="1"/>
    <col min="14610" max="14610" width="19.42578125" style="227" customWidth="1"/>
    <col min="14611" max="14611" width="28.140625" style="227" customWidth="1"/>
    <col min="14612" max="14612" width="89.140625" style="227" customWidth="1"/>
    <col min="14613" max="14613" width="40.140625" style="227" customWidth="1"/>
    <col min="14614" max="14614" width="18.42578125" style="227" customWidth="1"/>
    <col min="14615" max="14615" width="19.42578125" style="227" customWidth="1"/>
    <col min="14616" max="14616" width="80.28515625" style="227" customWidth="1"/>
    <col min="14617" max="14617" width="31.140625" style="227" customWidth="1"/>
    <col min="14618" max="14618" width="14.42578125" style="227" customWidth="1"/>
    <col min="14619" max="14620" width="11" style="227" customWidth="1"/>
    <col min="14621" max="14848" width="14.42578125" style="227"/>
    <col min="14849" max="14849" width="6.5703125" style="227" customWidth="1"/>
    <col min="14850" max="14850" width="10.7109375" style="227" customWidth="1"/>
    <col min="14851" max="14851" width="17.5703125" style="227" customWidth="1"/>
    <col min="14852" max="14852" width="21.5703125" style="227" customWidth="1"/>
    <col min="14853" max="14853" width="52.28515625" style="227" customWidth="1"/>
    <col min="14854" max="14854" width="24.140625" style="227" customWidth="1"/>
    <col min="14855" max="14855" width="26.5703125" style="227" customWidth="1"/>
    <col min="14856" max="14856" width="25.85546875" style="227" customWidth="1"/>
    <col min="14857" max="14857" width="14" style="227" customWidth="1"/>
    <col min="14858" max="14858" width="18" style="227" customWidth="1"/>
    <col min="14859" max="14859" width="18.5703125" style="227" customWidth="1"/>
    <col min="14860" max="14860" width="20" style="227" customWidth="1"/>
    <col min="14861" max="14861" width="18.28515625" style="227" customWidth="1"/>
    <col min="14862" max="14863" width="18" style="227" customWidth="1"/>
    <col min="14864" max="14864" width="26.28515625" style="227" customWidth="1"/>
    <col min="14865" max="14865" width="24.85546875" style="227" customWidth="1"/>
    <col min="14866" max="14866" width="19.42578125" style="227" customWidth="1"/>
    <col min="14867" max="14867" width="28.140625" style="227" customWidth="1"/>
    <col min="14868" max="14868" width="89.140625" style="227" customWidth="1"/>
    <col min="14869" max="14869" width="40.140625" style="227" customWidth="1"/>
    <col min="14870" max="14870" width="18.42578125" style="227" customWidth="1"/>
    <col min="14871" max="14871" width="19.42578125" style="227" customWidth="1"/>
    <col min="14872" max="14872" width="80.28515625" style="227" customWidth="1"/>
    <col min="14873" max="14873" width="31.140625" style="227" customWidth="1"/>
    <col min="14874" max="14874" width="14.42578125" style="227" customWidth="1"/>
    <col min="14875" max="14876" width="11" style="227" customWidth="1"/>
    <col min="14877" max="15104" width="14.42578125" style="227"/>
    <col min="15105" max="15105" width="6.5703125" style="227" customWidth="1"/>
    <col min="15106" max="15106" width="10.7109375" style="227" customWidth="1"/>
    <col min="15107" max="15107" width="17.5703125" style="227" customWidth="1"/>
    <col min="15108" max="15108" width="21.5703125" style="227" customWidth="1"/>
    <col min="15109" max="15109" width="52.28515625" style="227" customWidth="1"/>
    <col min="15110" max="15110" width="24.140625" style="227" customWidth="1"/>
    <col min="15111" max="15111" width="26.5703125" style="227" customWidth="1"/>
    <col min="15112" max="15112" width="25.85546875" style="227" customWidth="1"/>
    <col min="15113" max="15113" width="14" style="227" customWidth="1"/>
    <col min="15114" max="15114" width="18" style="227" customWidth="1"/>
    <col min="15115" max="15115" width="18.5703125" style="227" customWidth="1"/>
    <col min="15116" max="15116" width="20" style="227" customWidth="1"/>
    <col min="15117" max="15117" width="18.28515625" style="227" customWidth="1"/>
    <col min="15118" max="15119" width="18" style="227" customWidth="1"/>
    <col min="15120" max="15120" width="26.28515625" style="227" customWidth="1"/>
    <col min="15121" max="15121" width="24.85546875" style="227" customWidth="1"/>
    <col min="15122" max="15122" width="19.42578125" style="227" customWidth="1"/>
    <col min="15123" max="15123" width="28.140625" style="227" customWidth="1"/>
    <col min="15124" max="15124" width="89.140625" style="227" customWidth="1"/>
    <col min="15125" max="15125" width="40.140625" style="227" customWidth="1"/>
    <col min="15126" max="15126" width="18.42578125" style="227" customWidth="1"/>
    <col min="15127" max="15127" width="19.42578125" style="227" customWidth="1"/>
    <col min="15128" max="15128" width="80.28515625" style="227" customWidth="1"/>
    <col min="15129" max="15129" width="31.140625" style="227" customWidth="1"/>
    <col min="15130" max="15130" width="14.42578125" style="227" customWidth="1"/>
    <col min="15131" max="15132" width="11" style="227" customWidth="1"/>
    <col min="15133" max="15360" width="14.42578125" style="227"/>
    <col min="15361" max="15361" width="6.5703125" style="227" customWidth="1"/>
    <col min="15362" max="15362" width="10.7109375" style="227" customWidth="1"/>
    <col min="15363" max="15363" width="17.5703125" style="227" customWidth="1"/>
    <col min="15364" max="15364" width="21.5703125" style="227" customWidth="1"/>
    <col min="15365" max="15365" width="52.28515625" style="227" customWidth="1"/>
    <col min="15366" max="15366" width="24.140625" style="227" customWidth="1"/>
    <col min="15367" max="15367" width="26.5703125" style="227" customWidth="1"/>
    <col min="15368" max="15368" width="25.85546875" style="227" customWidth="1"/>
    <col min="15369" max="15369" width="14" style="227" customWidth="1"/>
    <col min="15370" max="15370" width="18" style="227" customWidth="1"/>
    <col min="15371" max="15371" width="18.5703125" style="227" customWidth="1"/>
    <col min="15372" max="15372" width="20" style="227" customWidth="1"/>
    <col min="15373" max="15373" width="18.28515625" style="227" customWidth="1"/>
    <col min="15374" max="15375" width="18" style="227" customWidth="1"/>
    <col min="15376" max="15376" width="26.28515625" style="227" customWidth="1"/>
    <col min="15377" max="15377" width="24.85546875" style="227" customWidth="1"/>
    <col min="15378" max="15378" width="19.42578125" style="227" customWidth="1"/>
    <col min="15379" max="15379" width="28.140625" style="227" customWidth="1"/>
    <col min="15380" max="15380" width="89.140625" style="227" customWidth="1"/>
    <col min="15381" max="15381" width="40.140625" style="227" customWidth="1"/>
    <col min="15382" max="15382" width="18.42578125" style="227" customWidth="1"/>
    <col min="15383" max="15383" width="19.42578125" style="227" customWidth="1"/>
    <col min="15384" max="15384" width="80.28515625" style="227" customWidth="1"/>
    <col min="15385" max="15385" width="31.140625" style="227" customWidth="1"/>
    <col min="15386" max="15386" width="14.42578125" style="227" customWidth="1"/>
    <col min="15387" max="15388" width="11" style="227" customWidth="1"/>
    <col min="15389" max="15616" width="14.42578125" style="227"/>
    <col min="15617" max="15617" width="6.5703125" style="227" customWidth="1"/>
    <col min="15618" max="15618" width="10.7109375" style="227" customWidth="1"/>
    <col min="15619" max="15619" width="17.5703125" style="227" customWidth="1"/>
    <col min="15620" max="15620" width="21.5703125" style="227" customWidth="1"/>
    <col min="15621" max="15621" width="52.28515625" style="227" customWidth="1"/>
    <col min="15622" max="15622" width="24.140625" style="227" customWidth="1"/>
    <col min="15623" max="15623" width="26.5703125" style="227" customWidth="1"/>
    <col min="15624" max="15624" width="25.85546875" style="227" customWidth="1"/>
    <col min="15625" max="15625" width="14" style="227" customWidth="1"/>
    <col min="15626" max="15626" width="18" style="227" customWidth="1"/>
    <col min="15627" max="15627" width="18.5703125" style="227" customWidth="1"/>
    <col min="15628" max="15628" width="20" style="227" customWidth="1"/>
    <col min="15629" max="15629" width="18.28515625" style="227" customWidth="1"/>
    <col min="15630" max="15631" width="18" style="227" customWidth="1"/>
    <col min="15632" max="15632" width="26.28515625" style="227" customWidth="1"/>
    <col min="15633" max="15633" width="24.85546875" style="227" customWidth="1"/>
    <col min="15634" max="15634" width="19.42578125" style="227" customWidth="1"/>
    <col min="15635" max="15635" width="28.140625" style="227" customWidth="1"/>
    <col min="15636" max="15636" width="89.140625" style="227" customWidth="1"/>
    <col min="15637" max="15637" width="40.140625" style="227" customWidth="1"/>
    <col min="15638" max="15638" width="18.42578125" style="227" customWidth="1"/>
    <col min="15639" max="15639" width="19.42578125" style="227" customWidth="1"/>
    <col min="15640" max="15640" width="80.28515625" style="227" customWidth="1"/>
    <col min="15641" max="15641" width="31.140625" style="227" customWidth="1"/>
    <col min="15642" max="15642" width="14.42578125" style="227" customWidth="1"/>
    <col min="15643" max="15644" width="11" style="227" customWidth="1"/>
    <col min="15645" max="15872" width="14.42578125" style="227"/>
    <col min="15873" max="15873" width="6.5703125" style="227" customWidth="1"/>
    <col min="15874" max="15874" width="10.7109375" style="227" customWidth="1"/>
    <col min="15875" max="15875" width="17.5703125" style="227" customWidth="1"/>
    <col min="15876" max="15876" width="21.5703125" style="227" customWidth="1"/>
    <col min="15877" max="15877" width="52.28515625" style="227" customWidth="1"/>
    <col min="15878" max="15878" width="24.140625" style="227" customWidth="1"/>
    <col min="15879" max="15879" width="26.5703125" style="227" customWidth="1"/>
    <col min="15880" max="15880" width="25.85546875" style="227" customWidth="1"/>
    <col min="15881" max="15881" width="14" style="227" customWidth="1"/>
    <col min="15882" max="15882" width="18" style="227" customWidth="1"/>
    <col min="15883" max="15883" width="18.5703125" style="227" customWidth="1"/>
    <col min="15884" max="15884" width="20" style="227" customWidth="1"/>
    <col min="15885" max="15885" width="18.28515625" style="227" customWidth="1"/>
    <col min="15886" max="15887" width="18" style="227" customWidth="1"/>
    <col min="15888" max="15888" width="26.28515625" style="227" customWidth="1"/>
    <col min="15889" max="15889" width="24.85546875" style="227" customWidth="1"/>
    <col min="15890" max="15890" width="19.42578125" style="227" customWidth="1"/>
    <col min="15891" max="15891" width="28.140625" style="227" customWidth="1"/>
    <col min="15892" max="15892" width="89.140625" style="227" customWidth="1"/>
    <col min="15893" max="15893" width="40.140625" style="227" customWidth="1"/>
    <col min="15894" max="15894" width="18.42578125" style="227" customWidth="1"/>
    <col min="15895" max="15895" width="19.42578125" style="227" customWidth="1"/>
    <col min="15896" max="15896" width="80.28515625" style="227" customWidth="1"/>
    <col min="15897" max="15897" width="31.140625" style="227" customWidth="1"/>
    <col min="15898" max="15898" width="14.42578125" style="227" customWidth="1"/>
    <col min="15899" max="15900" width="11" style="227" customWidth="1"/>
    <col min="15901" max="16128" width="14.42578125" style="227"/>
    <col min="16129" max="16129" width="6.5703125" style="227" customWidth="1"/>
    <col min="16130" max="16130" width="10.7109375" style="227" customWidth="1"/>
    <col min="16131" max="16131" width="17.5703125" style="227" customWidth="1"/>
    <col min="16132" max="16132" width="21.5703125" style="227" customWidth="1"/>
    <col min="16133" max="16133" width="52.28515625" style="227" customWidth="1"/>
    <col min="16134" max="16134" width="24.140625" style="227" customWidth="1"/>
    <col min="16135" max="16135" width="26.5703125" style="227" customWidth="1"/>
    <col min="16136" max="16136" width="25.85546875" style="227" customWidth="1"/>
    <col min="16137" max="16137" width="14" style="227" customWidth="1"/>
    <col min="16138" max="16138" width="18" style="227" customWidth="1"/>
    <col min="16139" max="16139" width="18.5703125" style="227" customWidth="1"/>
    <col min="16140" max="16140" width="20" style="227" customWidth="1"/>
    <col min="16141" max="16141" width="18.28515625" style="227" customWidth="1"/>
    <col min="16142" max="16143" width="18" style="227" customWidth="1"/>
    <col min="16144" max="16144" width="26.28515625" style="227" customWidth="1"/>
    <col min="16145" max="16145" width="24.85546875" style="227" customWidth="1"/>
    <col min="16146" max="16146" width="19.42578125" style="227" customWidth="1"/>
    <col min="16147" max="16147" width="28.140625" style="227" customWidth="1"/>
    <col min="16148" max="16148" width="89.140625" style="227" customWidth="1"/>
    <col min="16149" max="16149" width="40.140625" style="227" customWidth="1"/>
    <col min="16150" max="16150" width="18.42578125" style="227" customWidth="1"/>
    <col min="16151" max="16151" width="19.42578125" style="227" customWidth="1"/>
    <col min="16152" max="16152" width="80.28515625" style="227" customWidth="1"/>
    <col min="16153" max="16153" width="31.140625" style="227" customWidth="1"/>
    <col min="16154" max="16154" width="14.42578125" style="227" customWidth="1"/>
    <col min="16155" max="16156" width="11" style="227" customWidth="1"/>
    <col min="16157" max="16384" width="14.42578125" style="227"/>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W1" s="1"/>
      <c r="X1" s="1"/>
      <c r="Y1" s="1"/>
    </row>
    <row r="2" spans="1:26" s="72" customFormat="1" ht="25.5" hidden="1" x14ac:dyDescent="0.2">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200"/>
      <c r="W2" s="68"/>
      <c r="X2" s="68"/>
      <c r="Y2" s="68"/>
    </row>
    <row r="3" spans="1:26" s="72" customFormat="1" ht="25.5" hidden="1" x14ac:dyDescent="0.2">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200"/>
      <c r="W3" s="68"/>
      <c r="X3" s="68"/>
      <c r="Y3" s="68"/>
    </row>
    <row r="4" spans="1:26" s="72" customFormat="1" ht="25.5" hidden="1" x14ac:dyDescent="0.2">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200"/>
      <c r="W4" s="68"/>
      <c r="X4" s="68"/>
      <c r="Y4" s="68"/>
    </row>
    <row r="5" spans="1:26" s="72" customFormat="1" ht="38.25" hidden="1" x14ac:dyDescent="0.2">
      <c r="A5" s="68"/>
      <c r="B5" s="80"/>
      <c r="C5" s="84" t="s">
        <v>121</v>
      </c>
      <c r="D5" s="84" t="s">
        <v>129</v>
      </c>
      <c r="E5" s="75"/>
      <c r="F5" s="88" t="s">
        <v>134</v>
      </c>
      <c r="G5" s="88" t="s">
        <v>17</v>
      </c>
      <c r="H5" s="74"/>
      <c r="I5" s="73"/>
      <c r="J5" s="73"/>
      <c r="K5" s="68"/>
      <c r="L5" s="69"/>
      <c r="M5" s="71"/>
      <c r="N5" s="71"/>
      <c r="O5" s="71"/>
      <c r="P5" s="71"/>
      <c r="Q5" s="71"/>
      <c r="R5" s="71"/>
      <c r="S5" s="68"/>
      <c r="T5" s="68"/>
      <c r="U5" s="68"/>
      <c r="V5" s="200"/>
      <c r="W5" s="68"/>
      <c r="X5" s="68"/>
      <c r="Y5" s="68"/>
    </row>
    <row r="6" spans="1:26" s="72" customFormat="1" ht="25.5" hidden="1" x14ac:dyDescent="0.2">
      <c r="A6" s="68"/>
      <c r="B6" s="80"/>
      <c r="C6" s="83" t="s">
        <v>38</v>
      </c>
      <c r="D6" s="84" t="s">
        <v>128</v>
      </c>
      <c r="F6" s="88" t="s">
        <v>135</v>
      </c>
      <c r="G6" s="74"/>
      <c r="H6" s="74"/>
      <c r="I6" s="73"/>
      <c r="J6" s="73"/>
      <c r="K6" s="68"/>
      <c r="L6" s="69"/>
      <c r="M6" s="71"/>
      <c r="N6" s="71"/>
      <c r="O6" s="71"/>
      <c r="P6" s="71"/>
      <c r="Q6" s="71"/>
      <c r="R6" s="71"/>
      <c r="S6" s="68"/>
      <c r="T6" s="68"/>
      <c r="U6" s="68"/>
      <c r="V6" s="200"/>
      <c r="W6" s="68"/>
      <c r="X6" s="68"/>
      <c r="Y6" s="68"/>
    </row>
    <row r="7" spans="1:26" s="72" customFormat="1" ht="25.5" hidden="1" x14ac:dyDescent="0.2">
      <c r="A7" s="68"/>
      <c r="B7" s="80"/>
      <c r="C7" s="83" t="s">
        <v>42</v>
      </c>
      <c r="D7" s="84" t="s">
        <v>130</v>
      </c>
      <c r="E7" s="75"/>
      <c r="F7" s="76"/>
      <c r="G7" s="74"/>
      <c r="H7" s="74"/>
      <c r="I7" s="77"/>
      <c r="J7" s="77"/>
      <c r="K7" s="68"/>
      <c r="L7" s="69"/>
      <c r="M7" s="71"/>
      <c r="N7" s="71"/>
      <c r="O7" s="71"/>
      <c r="P7" s="71"/>
      <c r="Q7" s="71"/>
      <c r="R7" s="71"/>
      <c r="S7" s="68"/>
      <c r="T7" s="68"/>
      <c r="U7" s="68"/>
      <c r="V7" s="200"/>
      <c r="W7" s="68"/>
      <c r="X7" s="68"/>
      <c r="Y7" s="68"/>
    </row>
    <row r="8" spans="1:26" s="72" customFormat="1" ht="25.5" hidden="1" x14ac:dyDescent="0.2">
      <c r="A8" s="68"/>
      <c r="B8" s="80"/>
      <c r="C8" s="83" t="s">
        <v>45</v>
      </c>
      <c r="D8" s="84" t="s">
        <v>35</v>
      </c>
      <c r="E8" s="75"/>
      <c r="F8" s="76"/>
      <c r="G8" s="74"/>
      <c r="H8" s="74"/>
      <c r="I8" s="73"/>
      <c r="J8" s="73"/>
      <c r="K8" s="68"/>
      <c r="L8" s="69"/>
      <c r="M8" s="71"/>
      <c r="N8" s="71"/>
      <c r="O8" s="71"/>
      <c r="P8" s="71"/>
      <c r="Q8" s="71"/>
      <c r="R8" s="71"/>
      <c r="S8" s="68"/>
      <c r="T8" s="68"/>
      <c r="U8" s="68"/>
      <c r="V8" s="200"/>
      <c r="W8" s="68"/>
      <c r="X8" s="68"/>
      <c r="Y8" s="68"/>
    </row>
    <row r="9" spans="1:26" s="72" customFormat="1" ht="51" hidden="1" x14ac:dyDescent="0.2">
      <c r="A9" s="68"/>
      <c r="B9" s="80"/>
      <c r="C9" s="83" t="s">
        <v>124</v>
      </c>
      <c r="D9" s="84" t="s">
        <v>39</v>
      </c>
      <c r="E9" s="75"/>
      <c r="F9" s="74"/>
      <c r="G9" s="74"/>
      <c r="H9" s="74"/>
      <c r="I9" s="73"/>
      <c r="J9" s="73"/>
      <c r="K9" s="68"/>
      <c r="L9" s="69"/>
      <c r="M9" s="71"/>
      <c r="N9" s="71"/>
      <c r="O9" s="71"/>
      <c r="P9" s="71"/>
      <c r="Q9" s="71"/>
      <c r="R9" s="71"/>
      <c r="S9" s="68"/>
      <c r="T9" s="68"/>
      <c r="U9" s="68"/>
      <c r="V9" s="200"/>
      <c r="W9" s="68"/>
      <c r="X9" s="68"/>
      <c r="Y9" s="68"/>
    </row>
    <row r="10" spans="1:26" s="72" customFormat="1" ht="25.5" hidden="1" x14ac:dyDescent="0.2">
      <c r="A10" s="68"/>
      <c r="B10" s="80"/>
      <c r="C10" s="83" t="s">
        <v>50</v>
      </c>
      <c r="D10" s="84" t="s">
        <v>43</v>
      </c>
      <c r="E10" s="75"/>
      <c r="F10" s="74"/>
      <c r="G10" s="74"/>
      <c r="H10" s="74"/>
      <c r="I10" s="73"/>
      <c r="J10" s="73"/>
      <c r="K10" s="68"/>
      <c r="L10" s="69"/>
      <c r="M10" s="71"/>
      <c r="N10" s="71"/>
      <c r="O10" s="71"/>
      <c r="P10" s="71"/>
      <c r="Q10" s="71"/>
      <c r="R10" s="71"/>
      <c r="S10" s="68"/>
      <c r="T10" s="68"/>
      <c r="U10" s="68"/>
      <c r="V10" s="200"/>
      <c r="W10" s="68"/>
      <c r="X10" s="68"/>
      <c r="Y10" s="68"/>
    </row>
    <row r="11" spans="1:26" s="72" customFormat="1" ht="38.25" hidden="1" x14ac:dyDescent="0.2">
      <c r="A11" s="68"/>
      <c r="B11" s="80"/>
      <c r="C11" s="83" t="s">
        <v>52</v>
      </c>
      <c r="D11" s="84" t="s">
        <v>136</v>
      </c>
      <c r="E11" s="75"/>
      <c r="F11" s="74"/>
      <c r="G11" s="74"/>
      <c r="H11" s="74"/>
      <c r="I11" s="73"/>
      <c r="J11" s="73"/>
      <c r="K11" s="68"/>
      <c r="L11" s="69"/>
      <c r="M11" s="71"/>
      <c r="N11" s="71"/>
      <c r="O11" s="71"/>
      <c r="P11" s="71"/>
      <c r="Q11" s="71"/>
      <c r="R11" s="71"/>
      <c r="S11" s="68"/>
      <c r="T11" s="68"/>
      <c r="U11" s="68"/>
      <c r="V11" s="200"/>
      <c r="W11" s="68"/>
      <c r="X11" s="68"/>
      <c r="Y11" s="68"/>
    </row>
    <row r="12" spans="1:26" s="72" customFormat="1" ht="25.5" hidden="1" x14ac:dyDescent="0.2">
      <c r="A12" s="68"/>
      <c r="B12" s="80"/>
      <c r="C12" s="83" t="s">
        <v>54</v>
      </c>
      <c r="D12" s="84" t="s">
        <v>131</v>
      </c>
      <c r="E12" s="75"/>
      <c r="F12" s="78"/>
      <c r="G12" s="78"/>
      <c r="H12" s="78"/>
      <c r="I12" s="79"/>
      <c r="J12" s="71"/>
      <c r="K12" s="71"/>
      <c r="L12" s="68"/>
      <c r="M12" s="69"/>
      <c r="N12" s="71"/>
      <c r="O12" s="71"/>
      <c r="P12" s="71"/>
      <c r="Q12" s="71"/>
      <c r="R12" s="71"/>
      <c r="S12" s="71"/>
      <c r="T12" s="68"/>
      <c r="U12" s="68"/>
      <c r="V12" s="200"/>
      <c r="W12" s="68"/>
      <c r="X12" s="68"/>
      <c r="Y12" s="68"/>
      <c r="Z12" s="68"/>
    </row>
    <row r="13" spans="1:26" s="72" customFormat="1" ht="38.25" hidden="1" x14ac:dyDescent="0.2">
      <c r="A13" s="68"/>
      <c r="B13" s="80"/>
      <c r="C13" s="83" t="s">
        <v>55</v>
      </c>
      <c r="D13" s="84" t="s">
        <v>53</v>
      </c>
      <c r="E13" s="75"/>
      <c r="F13" s="78"/>
      <c r="G13" s="78"/>
      <c r="H13" s="78"/>
      <c r="I13" s="79"/>
      <c r="J13" s="71"/>
      <c r="K13" s="71"/>
      <c r="L13" s="68"/>
      <c r="M13" s="69"/>
      <c r="N13" s="71"/>
      <c r="O13" s="71"/>
      <c r="P13" s="71"/>
      <c r="Q13" s="71"/>
      <c r="R13" s="71"/>
      <c r="S13" s="71"/>
      <c r="T13" s="68"/>
      <c r="U13" s="68"/>
      <c r="V13" s="200"/>
      <c r="W13" s="68"/>
      <c r="X13" s="68"/>
      <c r="Y13" s="68"/>
      <c r="Z13" s="68"/>
    </row>
    <row r="14" spans="1:26" s="72" customFormat="1" ht="25.5" hidden="1" x14ac:dyDescent="0.2">
      <c r="A14" s="68"/>
      <c r="B14" s="80"/>
      <c r="C14" s="84" t="s">
        <v>125</v>
      </c>
      <c r="D14" s="85"/>
      <c r="E14" s="75"/>
      <c r="F14" s="78"/>
      <c r="G14" s="78"/>
      <c r="H14" s="78"/>
      <c r="I14" s="79"/>
      <c r="J14" s="71"/>
      <c r="K14" s="71"/>
      <c r="L14" s="68"/>
      <c r="M14" s="69"/>
      <c r="N14" s="71"/>
      <c r="O14" s="71"/>
      <c r="P14" s="71"/>
      <c r="Q14" s="71"/>
      <c r="R14" s="71"/>
      <c r="S14" s="71"/>
      <c r="T14" s="68"/>
      <c r="U14" s="68"/>
      <c r="V14" s="200"/>
      <c r="W14" s="68"/>
      <c r="X14" s="68"/>
      <c r="Y14" s="68"/>
      <c r="Z14" s="68"/>
    </row>
    <row r="15" spans="1:26" s="72" customFormat="1" ht="38.25" hidden="1" x14ac:dyDescent="0.2">
      <c r="A15" s="68"/>
      <c r="B15" s="80"/>
      <c r="C15" s="86" t="s">
        <v>21</v>
      </c>
      <c r="D15" s="84"/>
      <c r="E15" s="75"/>
      <c r="F15" s="78"/>
      <c r="G15" s="78"/>
      <c r="H15" s="78"/>
      <c r="I15" s="79"/>
      <c r="J15" s="71"/>
      <c r="K15" s="71"/>
      <c r="L15" s="68"/>
      <c r="M15" s="69"/>
      <c r="N15" s="71"/>
      <c r="O15" s="71"/>
      <c r="P15" s="71"/>
      <c r="Q15" s="71"/>
      <c r="R15" s="71"/>
      <c r="S15" s="71"/>
      <c r="T15" s="68"/>
      <c r="U15" s="68"/>
      <c r="V15" s="200"/>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867" t="s">
        <v>59</v>
      </c>
      <c r="B22" s="868"/>
      <c r="C22" s="869"/>
      <c r="D22" s="23"/>
      <c r="E22" s="884" t="str">
        <f>CONCATENATE("INFORME DE SEGUIMIENTO DEL PROCESO ",A23)</f>
        <v>INFORME DE SEGUIMIENTO DEL PROCESO GESTIÓN DE RECURSOS FÍSICOS Y AMBIENTAL</v>
      </c>
      <c r="F22" s="885"/>
      <c r="G22" s="21"/>
      <c r="H22" s="873" t="s">
        <v>60</v>
      </c>
      <c r="I22" s="874"/>
      <c r="J22" s="875"/>
      <c r="K22" s="100"/>
      <c r="L22" s="100"/>
      <c r="M22" s="881" t="s">
        <v>61</v>
      </c>
      <c r="N22" s="882"/>
      <c r="O22" s="883"/>
      <c r="P22" s="104"/>
      <c r="Q22" s="104"/>
      <c r="R22" s="104"/>
      <c r="S22" s="104"/>
      <c r="T22" s="104"/>
      <c r="U22" s="104"/>
      <c r="V22" s="201"/>
      <c r="W22" s="104"/>
      <c r="X22" s="103"/>
    </row>
    <row r="23" spans="1:27" ht="53.25" customHeight="1" thickBot="1" x14ac:dyDescent="0.3">
      <c r="A23" s="887" t="s">
        <v>124</v>
      </c>
      <c r="B23" s="888"/>
      <c r="C23" s="889"/>
      <c r="D23" s="23"/>
      <c r="E23" s="118" t="s">
        <v>148</v>
      </c>
      <c r="F23" s="119">
        <f>COUNTA(E31:E42)</f>
        <v>5</v>
      </c>
      <c r="G23" s="21"/>
      <c r="H23" s="876" t="s">
        <v>69</v>
      </c>
      <c r="I23" s="877"/>
      <c r="J23" s="119">
        <f>COUNTIF(I31:I42, "Acción correctiva")</f>
        <v>6</v>
      </c>
      <c r="K23" s="105"/>
      <c r="L23" s="101"/>
      <c r="M23" s="106" t="s">
        <v>65</v>
      </c>
      <c r="N23" s="117" t="s">
        <v>66</v>
      </c>
      <c r="O23" s="148" t="s">
        <v>67</v>
      </c>
      <c r="P23" s="104"/>
      <c r="Q23" s="104"/>
      <c r="R23" s="104"/>
      <c r="S23" s="104"/>
      <c r="T23" s="104"/>
      <c r="U23" s="103"/>
      <c r="V23" s="202"/>
      <c r="W23" s="23"/>
      <c r="X23" s="103"/>
    </row>
    <row r="24" spans="1:27" ht="48.75" customHeight="1" thickBot="1" x14ac:dyDescent="0.4">
      <c r="A24" s="27"/>
      <c r="B24" s="23"/>
      <c r="C24" s="23"/>
      <c r="D24" s="28"/>
      <c r="E24" s="120" t="s">
        <v>62</v>
      </c>
      <c r="F24" s="121">
        <f>COUNTA(H31:H42)</f>
        <v>6</v>
      </c>
      <c r="G24" s="24"/>
      <c r="H24" s="878" t="s">
        <v>153</v>
      </c>
      <c r="I24" s="879"/>
      <c r="J24" s="124">
        <f>COUNTIF(I32:I43, "Acción preventiva")</f>
        <v>0</v>
      </c>
      <c r="K24" s="105"/>
      <c r="L24" s="101"/>
      <c r="M24" s="107">
        <v>2016</v>
      </c>
      <c r="N24" s="37">
        <v>1</v>
      </c>
      <c r="O24" s="108">
        <v>13</v>
      </c>
      <c r="P24" s="104"/>
      <c r="Q24" s="104"/>
      <c r="R24" s="105"/>
      <c r="S24" s="105"/>
      <c r="T24" s="105"/>
      <c r="U24" s="103"/>
      <c r="V24" s="202"/>
      <c r="W24" s="23"/>
      <c r="X24" s="103"/>
    </row>
    <row r="25" spans="1:27" ht="53.25" customHeight="1" x14ac:dyDescent="0.35">
      <c r="A25" s="27"/>
      <c r="B25" s="23"/>
      <c r="C25" s="23"/>
      <c r="D25" s="33"/>
      <c r="E25" s="122" t="s">
        <v>149</v>
      </c>
      <c r="F25" s="121">
        <f>COUNTIF(W31:W42, "Vencida")</f>
        <v>0</v>
      </c>
      <c r="G25" s="24"/>
      <c r="H25" s="880"/>
      <c r="I25" s="880"/>
      <c r="J25" s="111"/>
      <c r="K25" s="105"/>
      <c r="L25" s="101"/>
      <c r="M25" s="109">
        <v>2017</v>
      </c>
      <c r="N25" s="46">
        <v>2</v>
      </c>
      <c r="O25" s="110">
        <v>3</v>
      </c>
      <c r="P25" s="104"/>
      <c r="Q25" s="104"/>
      <c r="R25" s="105"/>
      <c r="S25" s="105"/>
      <c r="T25" s="105"/>
      <c r="U25" s="103"/>
      <c r="V25" s="202"/>
      <c r="W25" s="23"/>
      <c r="X25" s="58"/>
    </row>
    <row r="26" spans="1:27" ht="48.75" customHeight="1" x14ac:dyDescent="0.35">
      <c r="A26" s="27"/>
      <c r="B26" s="23"/>
      <c r="C26" s="23"/>
      <c r="D26" s="28"/>
      <c r="E26" s="122" t="s">
        <v>150</v>
      </c>
      <c r="F26" s="299">
        <f>COUNTIF(W31:W42, "En ejecución")</f>
        <v>6</v>
      </c>
      <c r="G26" s="24"/>
      <c r="H26" s="880"/>
      <c r="I26" s="880"/>
      <c r="J26" s="226"/>
      <c r="K26" s="111"/>
      <c r="L26" s="101"/>
      <c r="M26" s="109">
        <v>2018</v>
      </c>
      <c r="N26" s="46"/>
      <c r="O26" s="110"/>
      <c r="P26" s="104"/>
      <c r="Q26" s="104"/>
      <c r="R26" s="105"/>
      <c r="S26" s="105"/>
      <c r="T26" s="105"/>
      <c r="U26" s="103"/>
      <c r="V26" s="202"/>
      <c r="W26" s="23"/>
      <c r="X26" s="58"/>
    </row>
    <row r="27" spans="1:27" ht="51" customHeight="1" thickBot="1" x14ac:dyDescent="0.4">
      <c r="A27" s="27"/>
      <c r="B27" s="23"/>
      <c r="C27" s="23"/>
      <c r="D27" s="33"/>
      <c r="E27" s="123" t="s">
        <v>152</v>
      </c>
      <c r="F27" s="124">
        <f>COUNTIF(W31:W42,"Cerrada")</f>
        <v>0</v>
      </c>
      <c r="G27" s="24"/>
      <c r="H27" s="25"/>
      <c r="I27" s="102"/>
      <c r="J27" s="101"/>
      <c r="K27" s="101"/>
      <c r="L27" s="101"/>
      <c r="M27" s="112" t="s">
        <v>74</v>
      </c>
      <c r="N27" s="113">
        <f>SUM(N24:N26)</f>
        <v>3</v>
      </c>
      <c r="O27" s="149">
        <f>SUM(O24:O26)</f>
        <v>16</v>
      </c>
      <c r="P27" s="104"/>
      <c r="Q27" s="104"/>
      <c r="R27" s="105"/>
      <c r="S27" s="105"/>
      <c r="T27" s="105"/>
      <c r="U27" s="103"/>
      <c r="V27" s="202"/>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10" t="s">
        <v>88</v>
      </c>
      <c r="P30" s="911"/>
      <c r="Q30" s="911"/>
      <c r="R30" s="912"/>
      <c r="S30" s="630" t="s">
        <v>89</v>
      </c>
      <c r="T30" s="186" t="s">
        <v>88</v>
      </c>
      <c r="U30" s="184" t="s">
        <v>89</v>
      </c>
      <c r="V30" s="184" t="s">
        <v>162</v>
      </c>
      <c r="W30" s="184" t="s">
        <v>90</v>
      </c>
      <c r="X30" s="185" t="s">
        <v>159</v>
      </c>
      <c r="Y30" s="91"/>
      <c r="Z30" s="95"/>
      <c r="AA30" s="95"/>
    </row>
    <row r="31" spans="1:27" ht="165" x14ac:dyDescent="0.25">
      <c r="A31" s="583">
        <v>1</v>
      </c>
      <c r="B31" s="255" t="s">
        <v>10</v>
      </c>
      <c r="C31" s="255" t="s">
        <v>131</v>
      </c>
      <c r="D31" s="589">
        <v>43679</v>
      </c>
      <c r="E31" s="539" t="s">
        <v>942</v>
      </c>
      <c r="F31" s="590" t="s">
        <v>158</v>
      </c>
      <c r="G31" s="539" t="s">
        <v>943</v>
      </c>
      <c r="H31" s="638" t="s">
        <v>944</v>
      </c>
      <c r="I31" s="588" t="s">
        <v>24</v>
      </c>
      <c r="J31" s="588" t="s">
        <v>945</v>
      </c>
      <c r="K31" s="255" t="s">
        <v>946</v>
      </c>
      <c r="L31" s="589">
        <v>43692</v>
      </c>
      <c r="M31" s="589">
        <v>43692</v>
      </c>
      <c r="N31" s="589">
        <v>43769</v>
      </c>
      <c r="O31" s="913" t="s">
        <v>1000</v>
      </c>
      <c r="P31" s="914"/>
      <c r="Q31" s="914"/>
      <c r="R31" s="914"/>
      <c r="S31" s="475" t="s">
        <v>987</v>
      </c>
      <c r="T31" s="639" t="s">
        <v>1008</v>
      </c>
      <c r="U31" s="475" t="s">
        <v>987</v>
      </c>
      <c r="V31" s="298" t="s">
        <v>160</v>
      </c>
      <c r="W31" s="587" t="s">
        <v>147</v>
      </c>
      <c r="X31" s="342" t="s">
        <v>1021</v>
      </c>
    </row>
    <row r="32" spans="1:27" ht="150" x14ac:dyDescent="0.25">
      <c r="A32" s="583">
        <v>2</v>
      </c>
      <c r="B32" s="255" t="s">
        <v>10</v>
      </c>
      <c r="C32" s="255" t="s">
        <v>131</v>
      </c>
      <c r="D32" s="589">
        <v>43679</v>
      </c>
      <c r="E32" s="539" t="s">
        <v>947</v>
      </c>
      <c r="F32" s="590" t="s">
        <v>158</v>
      </c>
      <c r="G32" s="539" t="s">
        <v>948</v>
      </c>
      <c r="H32" s="588" t="s">
        <v>949</v>
      </c>
      <c r="I32" s="588" t="s">
        <v>24</v>
      </c>
      <c r="J32" s="588" t="s">
        <v>950</v>
      </c>
      <c r="K32" s="255" t="s">
        <v>946</v>
      </c>
      <c r="L32" s="589">
        <v>43692</v>
      </c>
      <c r="M32" s="589">
        <v>43692</v>
      </c>
      <c r="N32" s="589">
        <v>43769</v>
      </c>
      <c r="O32" s="913" t="s">
        <v>1001</v>
      </c>
      <c r="P32" s="914"/>
      <c r="Q32" s="914"/>
      <c r="R32" s="914"/>
      <c r="S32" s="475" t="s">
        <v>987</v>
      </c>
      <c r="T32" s="639" t="s">
        <v>1008</v>
      </c>
      <c r="U32" s="475" t="s">
        <v>987</v>
      </c>
      <c r="V32" s="298" t="s">
        <v>160</v>
      </c>
      <c r="W32" s="634" t="s">
        <v>147</v>
      </c>
      <c r="X32" s="342" t="s">
        <v>1021</v>
      </c>
    </row>
    <row r="33" spans="1:26" ht="135" x14ac:dyDescent="0.25">
      <c r="A33" s="583">
        <v>3</v>
      </c>
      <c r="B33" s="255" t="s">
        <v>10</v>
      </c>
      <c r="C33" s="255" t="s">
        <v>131</v>
      </c>
      <c r="D33" s="589">
        <v>43679</v>
      </c>
      <c r="E33" s="539" t="s">
        <v>951</v>
      </c>
      <c r="F33" s="590" t="s">
        <v>158</v>
      </c>
      <c r="G33" s="588" t="s">
        <v>952</v>
      </c>
      <c r="H33" s="588" t="s">
        <v>953</v>
      </c>
      <c r="I33" s="588" t="s">
        <v>24</v>
      </c>
      <c r="J33" s="588" t="s">
        <v>954</v>
      </c>
      <c r="K33" s="255" t="s">
        <v>946</v>
      </c>
      <c r="L33" s="589">
        <v>43692</v>
      </c>
      <c r="M33" s="589">
        <v>43692</v>
      </c>
      <c r="N33" s="589">
        <v>43830</v>
      </c>
      <c r="O33" s="913" t="s">
        <v>988</v>
      </c>
      <c r="P33" s="914"/>
      <c r="Q33" s="914"/>
      <c r="R33" s="914"/>
      <c r="S33" s="475" t="s">
        <v>989</v>
      </c>
      <c r="T33" s="640" t="s">
        <v>1020</v>
      </c>
      <c r="U33" s="326" t="s">
        <v>1018</v>
      </c>
      <c r="V33" s="298" t="s">
        <v>160</v>
      </c>
      <c r="W33" s="634" t="s">
        <v>147</v>
      </c>
      <c r="X33" s="342" t="s">
        <v>1021</v>
      </c>
    </row>
    <row r="34" spans="1:26" ht="102" x14ac:dyDescent="0.25">
      <c r="A34" s="822">
        <v>4</v>
      </c>
      <c r="B34" s="906" t="s">
        <v>10</v>
      </c>
      <c r="C34" s="906" t="s">
        <v>131</v>
      </c>
      <c r="D34" s="908">
        <v>43679</v>
      </c>
      <c r="E34" s="766" t="s">
        <v>955</v>
      </c>
      <c r="F34" s="904" t="s">
        <v>158</v>
      </c>
      <c r="G34" s="766" t="s">
        <v>956</v>
      </c>
      <c r="H34" s="588" t="s">
        <v>957</v>
      </c>
      <c r="I34" s="588" t="s">
        <v>24</v>
      </c>
      <c r="J34" s="588" t="s">
        <v>954</v>
      </c>
      <c r="K34" s="255" t="s">
        <v>946</v>
      </c>
      <c r="L34" s="589">
        <v>43692</v>
      </c>
      <c r="M34" s="589">
        <v>43692</v>
      </c>
      <c r="N34" s="589">
        <v>43830</v>
      </c>
      <c r="O34" s="913" t="s">
        <v>990</v>
      </c>
      <c r="P34" s="914"/>
      <c r="Q34" s="914"/>
      <c r="R34" s="914"/>
      <c r="S34" s="475" t="s">
        <v>989</v>
      </c>
      <c r="T34" s="647" t="s">
        <v>1009</v>
      </c>
      <c r="U34" s="326" t="s">
        <v>1018</v>
      </c>
      <c r="V34" s="298" t="s">
        <v>160</v>
      </c>
      <c r="W34" s="637" t="s">
        <v>147</v>
      </c>
      <c r="X34" s="342" t="s">
        <v>1021</v>
      </c>
    </row>
    <row r="35" spans="1:26" ht="142.5" customHeight="1" x14ac:dyDescent="0.25">
      <c r="A35" s="808"/>
      <c r="B35" s="907"/>
      <c r="C35" s="907"/>
      <c r="D35" s="909"/>
      <c r="E35" s="768"/>
      <c r="F35" s="905"/>
      <c r="G35" s="768"/>
      <c r="H35" s="639" t="s">
        <v>958</v>
      </c>
      <c r="I35" s="588" t="s">
        <v>24</v>
      </c>
      <c r="J35" s="272" t="s">
        <v>959</v>
      </c>
      <c r="K35" s="255" t="s">
        <v>946</v>
      </c>
      <c r="L35" s="589">
        <v>43692</v>
      </c>
      <c r="M35" s="589">
        <v>43692</v>
      </c>
      <c r="N35" s="589">
        <v>43830</v>
      </c>
      <c r="O35" s="915" t="s">
        <v>991</v>
      </c>
      <c r="P35" s="915"/>
      <c r="Q35" s="915"/>
      <c r="R35" s="915"/>
      <c r="S35" s="467" t="s">
        <v>992</v>
      </c>
      <c r="T35" s="648" t="s">
        <v>1010</v>
      </c>
      <c r="U35" s="446"/>
      <c r="V35" s="298" t="s">
        <v>160</v>
      </c>
      <c r="W35" s="637" t="s">
        <v>147</v>
      </c>
      <c r="X35" s="342" t="s">
        <v>1021</v>
      </c>
    </row>
    <row r="36" spans="1:26" s="584" customFormat="1" ht="225" customHeight="1" x14ac:dyDescent="0.25">
      <c r="A36" s="596">
        <v>5</v>
      </c>
      <c r="B36" s="255" t="s">
        <v>10</v>
      </c>
      <c r="C36" s="255" t="s">
        <v>131</v>
      </c>
      <c r="D36" s="589">
        <v>43679</v>
      </c>
      <c r="E36" s="539" t="s">
        <v>960</v>
      </c>
      <c r="F36" s="590" t="s">
        <v>158</v>
      </c>
      <c r="G36" s="539" t="s">
        <v>961</v>
      </c>
      <c r="H36" s="539" t="s">
        <v>1025</v>
      </c>
      <c r="I36" s="588" t="s">
        <v>24</v>
      </c>
      <c r="J36" s="272" t="s">
        <v>959</v>
      </c>
      <c r="K36" s="255" t="s">
        <v>946</v>
      </c>
      <c r="L36" s="589">
        <v>43692</v>
      </c>
      <c r="M36" s="589">
        <v>43692</v>
      </c>
      <c r="N36" s="644">
        <v>43830</v>
      </c>
      <c r="O36" s="915" t="s">
        <v>991</v>
      </c>
      <c r="P36" s="915"/>
      <c r="Q36" s="915"/>
      <c r="R36" s="915"/>
      <c r="S36" s="467" t="s">
        <v>992</v>
      </c>
      <c r="T36" s="648" t="s">
        <v>1010</v>
      </c>
      <c r="U36" s="446"/>
      <c r="V36" s="298" t="s">
        <v>160</v>
      </c>
      <c r="W36" s="637" t="s">
        <v>147</v>
      </c>
      <c r="X36" s="342" t="s">
        <v>1021</v>
      </c>
    </row>
    <row r="40" spans="1:26" x14ac:dyDescent="0.25">
      <c r="A40" s="1"/>
      <c r="B40" s="1"/>
      <c r="C40" s="1"/>
      <c r="D40" s="1"/>
      <c r="E40" s="16"/>
      <c r="F40" s="1"/>
      <c r="G40" s="16"/>
      <c r="H40" s="16"/>
      <c r="I40" s="1"/>
      <c r="J40" s="1"/>
      <c r="K40" s="1"/>
      <c r="L40" s="1"/>
      <c r="M40" s="1"/>
      <c r="N40" s="1"/>
      <c r="O40" s="1"/>
      <c r="P40" s="1"/>
      <c r="Q40" s="1"/>
      <c r="R40" s="1"/>
      <c r="S40" s="1"/>
      <c r="T40" s="15"/>
      <c r="U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W82" s="13"/>
      <c r="X82" s="16"/>
      <c r="Y82" s="1"/>
      <c r="Z82" s="1"/>
    </row>
    <row r="83" spans="1:26" x14ac:dyDescent="0.25">
      <c r="A83" s="1"/>
      <c r="B83" s="1"/>
      <c r="C83" s="1"/>
      <c r="D83" s="1"/>
      <c r="E83" s="1"/>
      <c r="F83" s="1"/>
      <c r="G83" s="1"/>
      <c r="H83" s="1"/>
      <c r="I83" s="1"/>
      <c r="J83" s="1"/>
      <c r="K83" s="1"/>
      <c r="L83" s="1"/>
      <c r="M83" s="1"/>
      <c r="N83" s="1"/>
      <c r="O83" s="1"/>
      <c r="P83" s="1"/>
      <c r="Q83" s="1"/>
      <c r="R83" s="1"/>
      <c r="S83" s="1"/>
      <c r="T83" s="1"/>
      <c r="U83" s="1"/>
      <c r="W83" s="13"/>
      <c r="X83" s="1"/>
      <c r="Y83" s="1"/>
      <c r="Z83" s="1"/>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sheetData>
  <mergeCells count="29">
    <mergeCell ref="O34:R34"/>
    <mergeCell ref="O35:R35"/>
    <mergeCell ref="O36:R36"/>
    <mergeCell ref="O33:R33"/>
    <mergeCell ref="O31:R31"/>
    <mergeCell ref="O32:R32"/>
    <mergeCell ref="A17:C20"/>
    <mergeCell ref="D17:W20"/>
    <mergeCell ref="A22:C22"/>
    <mergeCell ref="E22:F22"/>
    <mergeCell ref="H22:J22"/>
    <mergeCell ref="M22:O22"/>
    <mergeCell ref="A23:C23"/>
    <mergeCell ref="H23:I23"/>
    <mergeCell ref="H24:I24"/>
    <mergeCell ref="H25:I25"/>
    <mergeCell ref="H26:I26"/>
    <mergeCell ref="O29:S29"/>
    <mergeCell ref="T29:X29"/>
    <mergeCell ref="O30:R30"/>
    <mergeCell ref="A29:G29"/>
    <mergeCell ref="H29:N29"/>
    <mergeCell ref="G34:G35"/>
    <mergeCell ref="F34:F35"/>
    <mergeCell ref="A34:A35"/>
    <mergeCell ref="B34:B35"/>
    <mergeCell ref="C34:C35"/>
    <mergeCell ref="D34:D35"/>
    <mergeCell ref="E34:E35"/>
  </mergeCells>
  <conditionalFormatting sqref="W31 W33:W36">
    <cfRule type="containsText" dxfId="47" priority="37" stopIfTrue="1" operator="containsText" text="Cerrada">
      <formula>NOT(ISERROR(SEARCH("Cerrada",W31)))</formula>
    </cfRule>
    <cfRule type="containsText" dxfId="46" priority="38" stopIfTrue="1" operator="containsText" text="En ejecución">
      <formula>NOT(ISERROR(SEARCH("En ejecución",W31)))</formula>
    </cfRule>
    <cfRule type="containsText" dxfId="45" priority="39" stopIfTrue="1" operator="containsText" text="Vencida">
      <formula>NOT(ISERROR(SEARCH("Vencida",W31)))</formula>
    </cfRule>
  </conditionalFormatting>
  <conditionalFormatting sqref="W32">
    <cfRule type="containsText" dxfId="44" priority="34" stopIfTrue="1" operator="containsText" text="Cerrada">
      <formula>NOT(ISERROR(SEARCH("Cerrada",W32)))</formula>
    </cfRule>
    <cfRule type="containsText" dxfId="43" priority="35" stopIfTrue="1" operator="containsText" text="En ejecución">
      <formula>NOT(ISERROR(SEARCH("En ejecución",W32)))</formula>
    </cfRule>
    <cfRule type="containsText" dxfId="42" priority="36" stopIfTrue="1" operator="containsText" text="Vencida">
      <formula>NOT(ISERROR(SEARCH("Vencida",W32)))</formula>
    </cfRule>
  </conditionalFormatting>
  <conditionalFormatting sqref="W32">
    <cfRule type="containsText" dxfId="41" priority="31" stopIfTrue="1" operator="containsText" text="Cerrada">
      <formula>NOT(ISERROR(SEARCH("Cerrada",W32)))</formula>
    </cfRule>
    <cfRule type="containsText" dxfId="40" priority="32" stopIfTrue="1" operator="containsText" text="En ejecución">
      <formula>NOT(ISERROR(SEARCH("En ejecución",W32)))</formula>
    </cfRule>
    <cfRule type="containsText" dxfId="39" priority="33" stopIfTrue="1" operator="containsText" text="Vencida">
      <formula>NOT(ISERROR(SEARCH("Vencida",W32)))</formula>
    </cfRule>
  </conditionalFormatting>
  <conditionalFormatting sqref="W33">
    <cfRule type="containsText" dxfId="38" priority="16" stopIfTrue="1" operator="containsText" text="Cerrada">
      <formula>NOT(ISERROR(SEARCH("Cerrada",W33)))</formula>
    </cfRule>
    <cfRule type="containsText" dxfId="37" priority="17" stopIfTrue="1" operator="containsText" text="En ejecución">
      <formula>NOT(ISERROR(SEARCH("En ejecución",W33)))</formula>
    </cfRule>
    <cfRule type="containsText" dxfId="36" priority="18" stopIfTrue="1" operator="containsText" text="Vencida">
      <formula>NOT(ISERROR(SEARCH("Vencida",W33)))</formula>
    </cfRule>
  </conditionalFormatting>
  <conditionalFormatting sqref="W34">
    <cfRule type="containsText" dxfId="35" priority="13" stopIfTrue="1" operator="containsText" text="Cerrada">
      <formula>NOT(ISERROR(SEARCH("Cerrada",W34)))</formula>
    </cfRule>
    <cfRule type="containsText" dxfId="34" priority="14" stopIfTrue="1" operator="containsText" text="En ejecución">
      <formula>NOT(ISERROR(SEARCH("En ejecución",W34)))</formula>
    </cfRule>
    <cfRule type="containsText" dxfId="33" priority="15" stopIfTrue="1" operator="containsText" text="Vencida">
      <formula>NOT(ISERROR(SEARCH("Vencida",W34)))</formula>
    </cfRule>
  </conditionalFormatting>
  <conditionalFormatting sqref="W35">
    <cfRule type="containsText" dxfId="32" priority="10" stopIfTrue="1" operator="containsText" text="Cerrada">
      <formula>NOT(ISERROR(SEARCH("Cerrada",W35)))</formula>
    </cfRule>
    <cfRule type="containsText" dxfId="31" priority="11" stopIfTrue="1" operator="containsText" text="En ejecución">
      <formula>NOT(ISERROR(SEARCH("En ejecución",W35)))</formula>
    </cfRule>
    <cfRule type="containsText" dxfId="30" priority="12" stopIfTrue="1" operator="containsText" text="Vencida">
      <formula>NOT(ISERROR(SEARCH("Vencida",W35)))</formula>
    </cfRule>
  </conditionalFormatting>
  <conditionalFormatting sqref="W36">
    <cfRule type="containsText" dxfId="29" priority="7" stopIfTrue="1" operator="containsText" text="Cerrada">
      <formula>NOT(ISERROR(SEARCH("Cerrada",W36)))</formula>
    </cfRule>
    <cfRule type="containsText" dxfId="28" priority="8" stopIfTrue="1" operator="containsText" text="En ejecución">
      <formula>NOT(ISERROR(SEARCH("En ejecución",W36)))</formula>
    </cfRule>
    <cfRule type="containsText" dxfId="27" priority="9" stopIfTrue="1" operator="containsText" text="Vencida">
      <formula>NOT(ISERROR(SEARCH("Vencida",W36)))</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formula1>PROCESOS</formula1>
    </dataValidation>
    <dataValidation type="list" allowBlank="1" showInputMessage="1" showErrorMessage="1" sqref="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31:B32 B36 B33:B34">
      <formula1>$F$2:$F$6</formula1>
    </dataValidation>
    <dataValidation type="list" allowBlank="1" showInputMessage="1" showErrorMessage="1" sqref="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1:C32 C36 C33:C34">
      <formula1>$D$2:$D$13</formula1>
    </dataValidation>
    <dataValidation type="list" allowBlank="1" showInputMessage="1" showErrorMessage="1" sqref="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ormula1>$G$2:$G$5</formula1>
    </dataValidation>
    <dataValidation type="list" allowBlank="1" showInputMessage="1" showErrorMessage="1" sqref="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formula1>$H$2:$H$3</formula1>
    </dataValidation>
    <dataValidation type="list" allowBlank="1" showInputMessage="1" showErrorMessage="1" sqref="V65557:V65561 JR65557:JR65561 TN65557:TN65561 ADJ65557:ADJ65561 ANF65557:ANF65561 AXB65557:AXB65561 BGX65557:BGX65561 BQT65557:BQT65561 CAP65557:CAP65561 CKL65557:CKL65561 CUH65557:CUH65561 DED65557:DED65561 DNZ65557:DNZ65561 DXV65557:DXV65561 EHR65557:EHR65561 ERN65557:ERN65561 FBJ65557:FBJ65561 FLF65557:FLF65561 FVB65557:FVB65561 GEX65557:GEX65561 GOT65557:GOT65561 GYP65557:GYP65561 HIL65557:HIL65561 HSH65557:HSH65561 ICD65557:ICD65561 ILZ65557:ILZ65561 IVV65557:IVV65561 JFR65557:JFR65561 JPN65557:JPN65561 JZJ65557:JZJ65561 KJF65557:KJF65561 KTB65557:KTB65561 LCX65557:LCX65561 LMT65557:LMT65561 LWP65557:LWP65561 MGL65557:MGL65561 MQH65557:MQH65561 NAD65557:NAD65561 NJZ65557:NJZ65561 NTV65557:NTV65561 ODR65557:ODR65561 ONN65557:ONN65561 OXJ65557:OXJ65561 PHF65557:PHF65561 PRB65557:PRB65561 QAX65557:QAX65561 QKT65557:QKT65561 QUP65557:QUP65561 REL65557:REL65561 ROH65557:ROH65561 RYD65557:RYD65561 SHZ65557:SHZ65561 SRV65557:SRV65561 TBR65557:TBR65561 TLN65557:TLN65561 TVJ65557:TVJ65561 UFF65557:UFF65561 UPB65557:UPB65561 UYX65557:UYX65561 VIT65557:VIT65561 VSP65557:VSP65561 WCL65557:WCL65561 WMH65557:WMH65561 WWD65557:WWD65561 V131093:V131097 JR131093:JR131097 TN131093:TN131097 ADJ131093:ADJ131097 ANF131093:ANF131097 AXB131093:AXB131097 BGX131093:BGX131097 BQT131093:BQT131097 CAP131093:CAP131097 CKL131093:CKL131097 CUH131093:CUH131097 DED131093:DED131097 DNZ131093:DNZ131097 DXV131093:DXV131097 EHR131093:EHR131097 ERN131093:ERN131097 FBJ131093:FBJ131097 FLF131093:FLF131097 FVB131093:FVB131097 GEX131093:GEX131097 GOT131093:GOT131097 GYP131093:GYP131097 HIL131093:HIL131097 HSH131093:HSH131097 ICD131093:ICD131097 ILZ131093:ILZ131097 IVV131093:IVV131097 JFR131093:JFR131097 JPN131093:JPN131097 JZJ131093:JZJ131097 KJF131093:KJF131097 KTB131093:KTB131097 LCX131093:LCX131097 LMT131093:LMT131097 LWP131093:LWP131097 MGL131093:MGL131097 MQH131093:MQH131097 NAD131093:NAD131097 NJZ131093:NJZ131097 NTV131093:NTV131097 ODR131093:ODR131097 ONN131093:ONN131097 OXJ131093:OXJ131097 PHF131093:PHF131097 PRB131093:PRB131097 QAX131093:QAX131097 QKT131093:QKT131097 QUP131093:QUP131097 REL131093:REL131097 ROH131093:ROH131097 RYD131093:RYD131097 SHZ131093:SHZ131097 SRV131093:SRV131097 TBR131093:TBR131097 TLN131093:TLN131097 TVJ131093:TVJ131097 UFF131093:UFF131097 UPB131093:UPB131097 UYX131093:UYX131097 VIT131093:VIT131097 VSP131093:VSP131097 WCL131093:WCL131097 WMH131093:WMH131097 WWD131093:WWD131097 V196629:V196633 JR196629:JR196633 TN196629:TN196633 ADJ196629:ADJ196633 ANF196629:ANF196633 AXB196629:AXB196633 BGX196629:BGX196633 BQT196629:BQT196633 CAP196629:CAP196633 CKL196629:CKL196633 CUH196629:CUH196633 DED196629:DED196633 DNZ196629:DNZ196633 DXV196629:DXV196633 EHR196629:EHR196633 ERN196629:ERN196633 FBJ196629:FBJ196633 FLF196629:FLF196633 FVB196629:FVB196633 GEX196629:GEX196633 GOT196629:GOT196633 GYP196629:GYP196633 HIL196629:HIL196633 HSH196629:HSH196633 ICD196629:ICD196633 ILZ196629:ILZ196633 IVV196629:IVV196633 JFR196629:JFR196633 JPN196629:JPN196633 JZJ196629:JZJ196633 KJF196629:KJF196633 KTB196629:KTB196633 LCX196629:LCX196633 LMT196629:LMT196633 LWP196629:LWP196633 MGL196629:MGL196633 MQH196629:MQH196633 NAD196629:NAD196633 NJZ196629:NJZ196633 NTV196629:NTV196633 ODR196629:ODR196633 ONN196629:ONN196633 OXJ196629:OXJ196633 PHF196629:PHF196633 PRB196629:PRB196633 QAX196629:QAX196633 QKT196629:QKT196633 QUP196629:QUP196633 REL196629:REL196633 ROH196629:ROH196633 RYD196629:RYD196633 SHZ196629:SHZ196633 SRV196629:SRV196633 TBR196629:TBR196633 TLN196629:TLN196633 TVJ196629:TVJ196633 UFF196629:UFF196633 UPB196629:UPB196633 UYX196629:UYX196633 VIT196629:VIT196633 VSP196629:VSP196633 WCL196629:WCL196633 WMH196629:WMH196633 WWD196629:WWD196633 V262165:V262169 JR262165:JR262169 TN262165:TN262169 ADJ262165:ADJ262169 ANF262165:ANF262169 AXB262165:AXB262169 BGX262165:BGX262169 BQT262165:BQT262169 CAP262165:CAP262169 CKL262165:CKL262169 CUH262165:CUH262169 DED262165:DED262169 DNZ262165:DNZ262169 DXV262165:DXV262169 EHR262165:EHR262169 ERN262165:ERN262169 FBJ262165:FBJ262169 FLF262165:FLF262169 FVB262165:FVB262169 GEX262165:GEX262169 GOT262165:GOT262169 GYP262165:GYP262169 HIL262165:HIL262169 HSH262165:HSH262169 ICD262165:ICD262169 ILZ262165:ILZ262169 IVV262165:IVV262169 JFR262165:JFR262169 JPN262165:JPN262169 JZJ262165:JZJ262169 KJF262165:KJF262169 KTB262165:KTB262169 LCX262165:LCX262169 LMT262165:LMT262169 LWP262165:LWP262169 MGL262165:MGL262169 MQH262165:MQH262169 NAD262165:NAD262169 NJZ262165:NJZ262169 NTV262165:NTV262169 ODR262165:ODR262169 ONN262165:ONN262169 OXJ262165:OXJ262169 PHF262165:PHF262169 PRB262165:PRB262169 QAX262165:QAX262169 QKT262165:QKT262169 QUP262165:QUP262169 REL262165:REL262169 ROH262165:ROH262169 RYD262165:RYD262169 SHZ262165:SHZ262169 SRV262165:SRV262169 TBR262165:TBR262169 TLN262165:TLN262169 TVJ262165:TVJ262169 UFF262165:UFF262169 UPB262165:UPB262169 UYX262165:UYX262169 VIT262165:VIT262169 VSP262165:VSP262169 WCL262165:WCL262169 WMH262165:WMH262169 WWD262165:WWD262169 V327701:V327705 JR327701:JR327705 TN327701:TN327705 ADJ327701:ADJ327705 ANF327701:ANF327705 AXB327701:AXB327705 BGX327701:BGX327705 BQT327701:BQT327705 CAP327701:CAP327705 CKL327701:CKL327705 CUH327701:CUH327705 DED327701:DED327705 DNZ327701:DNZ327705 DXV327701:DXV327705 EHR327701:EHR327705 ERN327701:ERN327705 FBJ327701:FBJ327705 FLF327701:FLF327705 FVB327701:FVB327705 GEX327701:GEX327705 GOT327701:GOT327705 GYP327701:GYP327705 HIL327701:HIL327705 HSH327701:HSH327705 ICD327701:ICD327705 ILZ327701:ILZ327705 IVV327701:IVV327705 JFR327701:JFR327705 JPN327701:JPN327705 JZJ327701:JZJ327705 KJF327701:KJF327705 KTB327701:KTB327705 LCX327701:LCX327705 LMT327701:LMT327705 LWP327701:LWP327705 MGL327701:MGL327705 MQH327701:MQH327705 NAD327701:NAD327705 NJZ327701:NJZ327705 NTV327701:NTV327705 ODR327701:ODR327705 ONN327701:ONN327705 OXJ327701:OXJ327705 PHF327701:PHF327705 PRB327701:PRB327705 QAX327701:QAX327705 QKT327701:QKT327705 QUP327701:QUP327705 REL327701:REL327705 ROH327701:ROH327705 RYD327701:RYD327705 SHZ327701:SHZ327705 SRV327701:SRV327705 TBR327701:TBR327705 TLN327701:TLN327705 TVJ327701:TVJ327705 UFF327701:UFF327705 UPB327701:UPB327705 UYX327701:UYX327705 VIT327701:VIT327705 VSP327701:VSP327705 WCL327701:WCL327705 WMH327701:WMH327705 WWD327701:WWD327705 V393237:V393241 JR393237:JR393241 TN393237:TN393241 ADJ393237:ADJ393241 ANF393237:ANF393241 AXB393237:AXB393241 BGX393237:BGX393241 BQT393237:BQT393241 CAP393237:CAP393241 CKL393237:CKL393241 CUH393237:CUH393241 DED393237:DED393241 DNZ393237:DNZ393241 DXV393237:DXV393241 EHR393237:EHR393241 ERN393237:ERN393241 FBJ393237:FBJ393241 FLF393237:FLF393241 FVB393237:FVB393241 GEX393237:GEX393241 GOT393237:GOT393241 GYP393237:GYP393241 HIL393237:HIL393241 HSH393237:HSH393241 ICD393237:ICD393241 ILZ393237:ILZ393241 IVV393237:IVV393241 JFR393237:JFR393241 JPN393237:JPN393241 JZJ393237:JZJ393241 KJF393237:KJF393241 KTB393237:KTB393241 LCX393237:LCX393241 LMT393237:LMT393241 LWP393237:LWP393241 MGL393237:MGL393241 MQH393237:MQH393241 NAD393237:NAD393241 NJZ393237:NJZ393241 NTV393237:NTV393241 ODR393237:ODR393241 ONN393237:ONN393241 OXJ393237:OXJ393241 PHF393237:PHF393241 PRB393237:PRB393241 QAX393237:QAX393241 QKT393237:QKT393241 QUP393237:QUP393241 REL393237:REL393241 ROH393237:ROH393241 RYD393237:RYD393241 SHZ393237:SHZ393241 SRV393237:SRV393241 TBR393237:TBR393241 TLN393237:TLN393241 TVJ393237:TVJ393241 UFF393237:UFF393241 UPB393237:UPB393241 UYX393237:UYX393241 VIT393237:VIT393241 VSP393237:VSP393241 WCL393237:WCL393241 WMH393237:WMH393241 WWD393237:WWD393241 V458773:V458777 JR458773:JR458777 TN458773:TN458777 ADJ458773:ADJ458777 ANF458773:ANF458777 AXB458773:AXB458777 BGX458773:BGX458777 BQT458773:BQT458777 CAP458773:CAP458777 CKL458773:CKL458777 CUH458773:CUH458777 DED458773:DED458777 DNZ458773:DNZ458777 DXV458773:DXV458777 EHR458773:EHR458777 ERN458773:ERN458777 FBJ458773:FBJ458777 FLF458773:FLF458777 FVB458773:FVB458777 GEX458773:GEX458777 GOT458773:GOT458777 GYP458773:GYP458777 HIL458773:HIL458777 HSH458773:HSH458777 ICD458773:ICD458777 ILZ458773:ILZ458777 IVV458773:IVV458777 JFR458773:JFR458777 JPN458773:JPN458777 JZJ458773:JZJ458777 KJF458773:KJF458777 KTB458773:KTB458777 LCX458773:LCX458777 LMT458773:LMT458777 LWP458773:LWP458777 MGL458773:MGL458777 MQH458773:MQH458777 NAD458773:NAD458777 NJZ458773:NJZ458777 NTV458773:NTV458777 ODR458773:ODR458777 ONN458773:ONN458777 OXJ458773:OXJ458777 PHF458773:PHF458777 PRB458773:PRB458777 QAX458773:QAX458777 QKT458773:QKT458777 QUP458773:QUP458777 REL458773:REL458777 ROH458773:ROH458777 RYD458773:RYD458777 SHZ458773:SHZ458777 SRV458773:SRV458777 TBR458773:TBR458777 TLN458773:TLN458777 TVJ458773:TVJ458777 UFF458773:UFF458777 UPB458773:UPB458777 UYX458773:UYX458777 VIT458773:VIT458777 VSP458773:VSP458777 WCL458773:WCL458777 WMH458773:WMH458777 WWD458773:WWD458777 V524309:V524313 JR524309:JR524313 TN524309:TN524313 ADJ524309:ADJ524313 ANF524309:ANF524313 AXB524309:AXB524313 BGX524309:BGX524313 BQT524309:BQT524313 CAP524309:CAP524313 CKL524309:CKL524313 CUH524309:CUH524313 DED524309:DED524313 DNZ524309:DNZ524313 DXV524309:DXV524313 EHR524309:EHR524313 ERN524309:ERN524313 FBJ524309:FBJ524313 FLF524309:FLF524313 FVB524309:FVB524313 GEX524309:GEX524313 GOT524309:GOT524313 GYP524309:GYP524313 HIL524309:HIL524313 HSH524309:HSH524313 ICD524309:ICD524313 ILZ524309:ILZ524313 IVV524309:IVV524313 JFR524309:JFR524313 JPN524309:JPN524313 JZJ524309:JZJ524313 KJF524309:KJF524313 KTB524309:KTB524313 LCX524309:LCX524313 LMT524309:LMT524313 LWP524309:LWP524313 MGL524309:MGL524313 MQH524309:MQH524313 NAD524309:NAD524313 NJZ524309:NJZ524313 NTV524309:NTV524313 ODR524309:ODR524313 ONN524309:ONN524313 OXJ524309:OXJ524313 PHF524309:PHF524313 PRB524309:PRB524313 QAX524309:QAX524313 QKT524309:QKT524313 QUP524309:QUP524313 REL524309:REL524313 ROH524309:ROH524313 RYD524309:RYD524313 SHZ524309:SHZ524313 SRV524309:SRV524313 TBR524309:TBR524313 TLN524309:TLN524313 TVJ524309:TVJ524313 UFF524309:UFF524313 UPB524309:UPB524313 UYX524309:UYX524313 VIT524309:VIT524313 VSP524309:VSP524313 WCL524309:WCL524313 WMH524309:WMH524313 WWD524309:WWD524313 V589845:V589849 JR589845:JR589849 TN589845:TN589849 ADJ589845:ADJ589849 ANF589845:ANF589849 AXB589845:AXB589849 BGX589845:BGX589849 BQT589845:BQT589849 CAP589845:CAP589849 CKL589845:CKL589849 CUH589845:CUH589849 DED589845:DED589849 DNZ589845:DNZ589849 DXV589845:DXV589849 EHR589845:EHR589849 ERN589845:ERN589849 FBJ589845:FBJ589849 FLF589845:FLF589849 FVB589845:FVB589849 GEX589845:GEX589849 GOT589845:GOT589849 GYP589845:GYP589849 HIL589845:HIL589849 HSH589845:HSH589849 ICD589845:ICD589849 ILZ589845:ILZ589849 IVV589845:IVV589849 JFR589845:JFR589849 JPN589845:JPN589849 JZJ589845:JZJ589849 KJF589845:KJF589849 KTB589845:KTB589849 LCX589845:LCX589849 LMT589845:LMT589849 LWP589845:LWP589849 MGL589845:MGL589849 MQH589845:MQH589849 NAD589845:NAD589849 NJZ589845:NJZ589849 NTV589845:NTV589849 ODR589845:ODR589849 ONN589845:ONN589849 OXJ589845:OXJ589849 PHF589845:PHF589849 PRB589845:PRB589849 QAX589845:QAX589849 QKT589845:QKT589849 QUP589845:QUP589849 REL589845:REL589849 ROH589845:ROH589849 RYD589845:RYD589849 SHZ589845:SHZ589849 SRV589845:SRV589849 TBR589845:TBR589849 TLN589845:TLN589849 TVJ589845:TVJ589849 UFF589845:UFF589849 UPB589845:UPB589849 UYX589845:UYX589849 VIT589845:VIT589849 VSP589845:VSP589849 WCL589845:WCL589849 WMH589845:WMH589849 WWD589845:WWD589849 V655381:V655385 JR655381:JR655385 TN655381:TN655385 ADJ655381:ADJ655385 ANF655381:ANF655385 AXB655381:AXB655385 BGX655381:BGX655385 BQT655381:BQT655385 CAP655381:CAP655385 CKL655381:CKL655385 CUH655381:CUH655385 DED655381:DED655385 DNZ655381:DNZ655385 DXV655381:DXV655385 EHR655381:EHR655385 ERN655381:ERN655385 FBJ655381:FBJ655385 FLF655381:FLF655385 FVB655381:FVB655385 GEX655381:GEX655385 GOT655381:GOT655385 GYP655381:GYP655385 HIL655381:HIL655385 HSH655381:HSH655385 ICD655381:ICD655385 ILZ655381:ILZ655385 IVV655381:IVV655385 JFR655381:JFR655385 JPN655381:JPN655385 JZJ655381:JZJ655385 KJF655381:KJF655385 KTB655381:KTB655385 LCX655381:LCX655385 LMT655381:LMT655385 LWP655381:LWP655385 MGL655381:MGL655385 MQH655381:MQH655385 NAD655381:NAD655385 NJZ655381:NJZ655385 NTV655381:NTV655385 ODR655381:ODR655385 ONN655381:ONN655385 OXJ655381:OXJ655385 PHF655381:PHF655385 PRB655381:PRB655385 QAX655381:QAX655385 QKT655381:QKT655385 QUP655381:QUP655385 REL655381:REL655385 ROH655381:ROH655385 RYD655381:RYD655385 SHZ655381:SHZ655385 SRV655381:SRV655385 TBR655381:TBR655385 TLN655381:TLN655385 TVJ655381:TVJ655385 UFF655381:UFF655385 UPB655381:UPB655385 UYX655381:UYX655385 VIT655381:VIT655385 VSP655381:VSP655385 WCL655381:WCL655385 WMH655381:WMH655385 WWD655381:WWD655385 V720917:V720921 JR720917:JR720921 TN720917:TN720921 ADJ720917:ADJ720921 ANF720917:ANF720921 AXB720917:AXB720921 BGX720917:BGX720921 BQT720917:BQT720921 CAP720917:CAP720921 CKL720917:CKL720921 CUH720917:CUH720921 DED720917:DED720921 DNZ720917:DNZ720921 DXV720917:DXV720921 EHR720917:EHR720921 ERN720917:ERN720921 FBJ720917:FBJ720921 FLF720917:FLF720921 FVB720917:FVB720921 GEX720917:GEX720921 GOT720917:GOT720921 GYP720917:GYP720921 HIL720917:HIL720921 HSH720917:HSH720921 ICD720917:ICD720921 ILZ720917:ILZ720921 IVV720917:IVV720921 JFR720917:JFR720921 JPN720917:JPN720921 JZJ720917:JZJ720921 KJF720917:KJF720921 KTB720917:KTB720921 LCX720917:LCX720921 LMT720917:LMT720921 LWP720917:LWP720921 MGL720917:MGL720921 MQH720917:MQH720921 NAD720917:NAD720921 NJZ720917:NJZ720921 NTV720917:NTV720921 ODR720917:ODR720921 ONN720917:ONN720921 OXJ720917:OXJ720921 PHF720917:PHF720921 PRB720917:PRB720921 QAX720917:QAX720921 QKT720917:QKT720921 QUP720917:QUP720921 REL720917:REL720921 ROH720917:ROH720921 RYD720917:RYD720921 SHZ720917:SHZ720921 SRV720917:SRV720921 TBR720917:TBR720921 TLN720917:TLN720921 TVJ720917:TVJ720921 UFF720917:UFF720921 UPB720917:UPB720921 UYX720917:UYX720921 VIT720917:VIT720921 VSP720917:VSP720921 WCL720917:WCL720921 WMH720917:WMH720921 WWD720917:WWD720921 V786453:V786457 JR786453:JR786457 TN786453:TN786457 ADJ786453:ADJ786457 ANF786453:ANF786457 AXB786453:AXB786457 BGX786453:BGX786457 BQT786453:BQT786457 CAP786453:CAP786457 CKL786453:CKL786457 CUH786453:CUH786457 DED786453:DED786457 DNZ786453:DNZ786457 DXV786453:DXV786457 EHR786453:EHR786457 ERN786453:ERN786457 FBJ786453:FBJ786457 FLF786453:FLF786457 FVB786453:FVB786457 GEX786453:GEX786457 GOT786453:GOT786457 GYP786453:GYP786457 HIL786453:HIL786457 HSH786453:HSH786457 ICD786453:ICD786457 ILZ786453:ILZ786457 IVV786453:IVV786457 JFR786453:JFR786457 JPN786453:JPN786457 JZJ786453:JZJ786457 KJF786453:KJF786457 KTB786453:KTB786457 LCX786453:LCX786457 LMT786453:LMT786457 LWP786453:LWP786457 MGL786453:MGL786457 MQH786453:MQH786457 NAD786453:NAD786457 NJZ786453:NJZ786457 NTV786453:NTV786457 ODR786453:ODR786457 ONN786453:ONN786457 OXJ786453:OXJ786457 PHF786453:PHF786457 PRB786453:PRB786457 QAX786453:QAX786457 QKT786453:QKT786457 QUP786453:QUP786457 REL786453:REL786457 ROH786453:ROH786457 RYD786453:RYD786457 SHZ786453:SHZ786457 SRV786453:SRV786457 TBR786453:TBR786457 TLN786453:TLN786457 TVJ786453:TVJ786457 UFF786453:UFF786457 UPB786453:UPB786457 UYX786453:UYX786457 VIT786453:VIT786457 VSP786453:VSP786457 WCL786453:WCL786457 WMH786453:WMH786457 WWD786453:WWD786457 V851989:V851993 JR851989:JR851993 TN851989:TN851993 ADJ851989:ADJ851993 ANF851989:ANF851993 AXB851989:AXB851993 BGX851989:BGX851993 BQT851989:BQT851993 CAP851989:CAP851993 CKL851989:CKL851993 CUH851989:CUH851993 DED851989:DED851993 DNZ851989:DNZ851993 DXV851989:DXV851993 EHR851989:EHR851993 ERN851989:ERN851993 FBJ851989:FBJ851993 FLF851989:FLF851993 FVB851989:FVB851993 GEX851989:GEX851993 GOT851989:GOT851993 GYP851989:GYP851993 HIL851989:HIL851993 HSH851989:HSH851993 ICD851989:ICD851993 ILZ851989:ILZ851993 IVV851989:IVV851993 JFR851989:JFR851993 JPN851989:JPN851993 JZJ851989:JZJ851993 KJF851989:KJF851993 KTB851989:KTB851993 LCX851989:LCX851993 LMT851989:LMT851993 LWP851989:LWP851993 MGL851989:MGL851993 MQH851989:MQH851993 NAD851989:NAD851993 NJZ851989:NJZ851993 NTV851989:NTV851993 ODR851989:ODR851993 ONN851989:ONN851993 OXJ851989:OXJ851993 PHF851989:PHF851993 PRB851989:PRB851993 QAX851989:QAX851993 QKT851989:QKT851993 QUP851989:QUP851993 REL851989:REL851993 ROH851989:ROH851993 RYD851989:RYD851993 SHZ851989:SHZ851993 SRV851989:SRV851993 TBR851989:TBR851993 TLN851989:TLN851993 TVJ851989:TVJ851993 UFF851989:UFF851993 UPB851989:UPB851993 UYX851989:UYX851993 VIT851989:VIT851993 VSP851989:VSP851993 WCL851989:WCL851993 WMH851989:WMH851993 WWD851989:WWD851993 V917525:V917529 JR917525:JR917529 TN917525:TN917529 ADJ917525:ADJ917529 ANF917525:ANF917529 AXB917525:AXB917529 BGX917525:BGX917529 BQT917525:BQT917529 CAP917525:CAP917529 CKL917525:CKL917529 CUH917525:CUH917529 DED917525:DED917529 DNZ917525:DNZ917529 DXV917525:DXV917529 EHR917525:EHR917529 ERN917525:ERN917529 FBJ917525:FBJ917529 FLF917525:FLF917529 FVB917525:FVB917529 GEX917525:GEX917529 GOT917525:GOT917529 GYP917525:GYP917529 HIL917525:HIL917529 HSH917525:HSH917529 ICD917525:ICD917529 ILZ917525:ILZ917529 IVV917525:IVV917529 JFR917525:JFR917529 JPN917525:JPN917529 JZJ917525:JZJ917529 KJF917525:KJF917529 KTB917525:KTB917529 LCX917525:LCX917529 LMT917525:LMT917529 LWP917525:LWP917529 MGL917525:MGL917529 MQH917525:MQH917529 NAD917525:NAD917529 NJZ917525:NJZ917529 NTV917525:NTV917529 ODR917525:ODR917529 ONN917525:ONN917529 OXJ917525:OXJ917529 PHF917525:PHF917529 PRB917525:PRB917529 QAX917525:QAX917529 QKT917525:QKT917529 QUP917525:QUP917529 REL917525:REL917529 ROH917525:ROH917529 RYD917525:RYD917529 SHZ917525:SHZ917529 SRV917525:SRV917529 TBR917525:TBR917529 TLN917525:TLN917529 TVJ917525:TVJ917529 UFF917525:UFF917529 UPB917525:UPB917529 UYX917525:UYX917529 VIT917525:VIT917529 VSP917525:VSP917529 WCL917525:WCL917529 WMH917525:WMH917529 WWD917525:WWD917529 V983061:V983065 JR983061:JR983065 TN983061:TN983065 ADJ983061:ADJ983065 ANF983061:ANF983065 AXB983061:AXB983065 BGX983061:BGX983065 BQT983061:BQT983065 CAP983061:CAP983065 CKL983061:CKL983065 CUH983061:CUH983065 DED983061:DED983065 DNZ983061:DNZ983065 DXV983061:DXV983065 EHR983061:EHR983065 ERN983061:ERN983065 FBJ983061:FBJ983065 FLF983061:FLF983065 FVB983061:FVB983065 GEX983061:GEX983065 GOT983061:GOT983065 GYP983061:GYP983065 HIL983061:HIL983065 HSH983061:HSH983065 ICD983061:ICD983065 ILZ983061:ILZ983065 IVV983061:IVV983065 JFR983061:JFR983065 JPN983061:JPN983065 JZJ983061:JZJ983065 KJF983061:KJF983065 KTB983061:KTB983065 LCX983061:LCX983065 LMT983061:LMT983065 LWP983061:LWP983065 MGL983061:MGL983065 MQH983061:MQH983065 NAD983061:NAD983065 NJZ983061:NJZ983065 NTV983061:NTV983065 ODR983061:ODR983065 ONN983061:ONN983065 OXJ983061:OXJ983065 PHF983061:PHF983065 PRB983061:PRB983065 QAX983061:QAX983065 QKT983061:QKT983065 QUP983061:QUP983065 REL983061:REL983065 ROH983061:ROH983065 RYD983061:RYD983065 SHZ983061:SHZ983065 SRV983061:SRV983065 TBR983061:TBR983065 TLN983061:TLN983065 TVJ983061:TVJ983065 UFF983061:UFF983065 UPB983061:UPB983065 UYX983061:UYX983065 VIT983061:VIT983065 VSP983061:VSP983065 WCL983061:WCL983065 WMH983061:WMH983065 WWD983061:WWD983065 V31:V36">
      <formula1>$J$2:$J$4</formula1>
    </dataValidation>
    <dataValidation type="list" allowBlank="1" showInputMessage="1" showErrorMessage="1" sqref="W65557:W65561 JS65557:JS65561 TO65557:TO65561 ADK65557:ADK65561 ANG65557:ANG65561 AXC65557:AXC65561 BGY65557:BGY65561 BQU65557:BQU65561 CAQ65557:CAQ65561 CKM65557:CKM65561 CUI65557:CUI65561 DEE65557:DEE65561 DOA65557:DOA65561 DXW65557:DXW65561 EHS65557:EHS65561 ERO65557:ERO65561 FBK65557:FBK65561 FLG65557:FLG65561 FVC65557:FVC65561 GEY65557:GEY65561 GOU65557:GOU65561 GYQ65557:GYQ65561 HIM65557:HIM65561 HSI65557:HSI65561 ICE65557:ICE65561 IMA65557:IMA65561 IVW65557:IVW65561 JFS65557:JFS65561 JPO65557:JPO65561 JZK65557:JZK65561 KJG65557:KJG65561 KTC65557:KTC65561 LCY65557:LCY65561 LMU65557:LMU65561 LWQ65557:LWQ65561 MGM65557:MGM65561 MQI65557:MQI65561 NAE65557:NAE65561 NKA65557:NKA65561 NTW65557:NTW65561 ODS65557:ODS65561 ONO65557:ONO65561 OXK65557:OXK65561 PHG65557:PHG65561 PRC65557:PRC65561 QAY65557:QAY65561 QKU65557:QKU65561 QUQ65557:QUQ65561 REM65557:REM65561 ROI65557:ROI65561 RYE65557:RYE65561 SIA65557:SIA65561 SRW65557:SRW65561 TBS65557:TBS65561 TLO65557:TLO65561 TVK65557:TVK65561 UFG65557:UFG65561 UPC65557:UPC65561 UYY65557:UYY65561 VIU65557:VIU65561 VSQ65557:VSQ65561 WCM65557:WCM65561 WMI65557:WMI65561 WWE65557:WWE65561 W131093:W131097 JS131093:JS131097 TO131093:TO131097 ADK131093:ADK131097 ANG131093:ANG131097 AXC131093:AXC131097 BGY131093:BGY131097 BQU131093:BQU131097 CAQ131093:CAQ131097 CKM131093:CKM131097 CUI131093:CUI131097 DEE131093:DEE131097 DOA131093:DOA131097 DXW131093:DXW131097 EHS131093:EHS131097 ERO131093:ERO131097 FBK131093:FBK131097 FLG131093:FLG131097 FVC131093:FVC131097 GEY131093:GEY131097 GOU131093:GOU131097 GYQ131093:GYQ131097 HIM131093:HIM131097 HSI131093:HSI131097 ICE131093:ICE131097 IMA131093:IMA131097 IVW131093:IVW131097 JFS131093:JFS131097 JPO131093:JPO131097 JZK131093:JZK131097 KJG131093:KJG131097 KTC131093:KTC131097 LCY131093:LCY131097 LMU131093:LMU131097 LWQ131093:LWQ131097 MGM131093:MGM131097 MQI131093:MQI131097 NAE131093:NAE131097 NKA131093:NKA131097 NTW131093:NTW131097 ODS131093:ODS131097 ONO131093:ONO131097 OXK131093:OXK131097 PHG131093:PHG131097 PRC131093:PRC131097 QAY131093:QAY131097 QKU131093:QKU131097 QUQ131093:QUQ131097 REM131093:REM131097 ROI131093:ROI131097 RYE131093:RYE131097 SIA131093:SIA131097 SRW131093:SRW131097 TBS131093:TBS131097 TLO131093:TLO131097 TVK131093:TVK131097 UFG131093:UFG131097 UPC131093:UPC131097 UYY131093:UYY131097 VIU131093:VIU131097 VSQ131093:VSQ131097 WCM131093:WCM131097 WMI131093:WMI131097 WWE131093:WWE131097 W196629:W196633 JS196629:JS196633 TO196629:TO196633 ADK196629:ADK196633 ANG196629:ANG196633 AXC196629:AXC196633 BGY196629:BGY196633 BQU196629:BQU196633 CAQ196629:CAQ196633 CKM196629:CKM196633 CUI196629:CUI196633 DEE196629:DEE196633 DOA196629:DOA196633 DXW196629:DXW196633 EHS196629:EHS196633 ERO196629:ERO196633 FBK196629:FBK196633 FLG196629:FLG196633 FVC196629:FVC196633 GEY196629:GEY196633 GOU196629:GOU196633 GYQ196629:GYQ196633 HIM196629:HIM196633 HSI196629:HSI196633 ICE196629:ICE196633 IMA196629:IMA196633 IVW196629:IVW196633 JFS196629:JFS196633 JPO196629:JPO196633 JZK196629:JZK196633 KJG196629:KJG196633 KTC196629:KTC196633 LCY196629:LCY196633 LMU196629:LMU196633 LWQ196629:LWQ196633 MGM196629:MGM196633 MQI196629:MQI196633 NAE196629:NAE196633 NKA196629:NKA196633 NTW196629:NTW196633 ODS196629:ODS196633 ONO196629:ONO196633 OXK196629:OXK196633 PHG196629:PHG196633 PRC196629:PRC196633 QAY196629:QAY196633 QKU196629:QKU196633 QUQ196629:QUQ196633 REM196629:REM196633 ROI196629:ROI196633 RYE196629:RYE196633 SIA196629:SIA196633 SRW196629:SRW196633 TBS196629:TBS196633 TLO196629:TLO196633 TVK196629:TVK196633 UFG196629:UFG196633 UPC196629:UPC196633 UYY196629:UYY196633 VIU196629:VIU196633 VSQ196629:VSQ196633 WCM196629:WCM196633 WMI196629:WMI196633 WWE196629:WWE196633 W262165:W262169 JS262165:JS262169 TO262165:TO262169 ADK262165:ADK262169 ANG262165:ANG262169 AXC262165:AXC262169 BGY262165:BGY262169 BQU262165:BQU262169 CAQ262165:CAQ262169 CKM262165:CKM262169 CUI262165:CUI262169 DEE262165:DEE262169 DOA262165:DOA262169 DXW262165:DXW262169 EHS262165:EHS262169 ERO262165:ERO262169 FBK262165:FBK262169 FLG262165:FLG262169 FVC262165:FVC262169 GEY262165:GEY262169 GOU262165:GOU262169 GYQ262165:GYQ262169 HIM262165:HIM262169 HSI262165:HSI262169 ICE262165:ICE262169 IMA262165:IMA262169 IVW262165:IVW262169 JFS262165:JFS262169 JPO262165:JPO262169 JZK262165:JZK262169 KJG262165:KJG262169 KTC262165:KTC262169 LCY262165:LCY262169 LMU262165:LMU262169 LWQ262165:LWQ262169 MGM262165:MGM262169 MQI262165:MQI262169 NAE262165:NAE262169 NKA262165:NKA262169 NTW262165:NTW262169 ODS262165:ODS262169 ONO262165:ONO262169 OXK262165:OXK262169 PHG262165:PHG262169 PRC262165:PRC262169 QAY262165:QAY262169 QKU262165:QKU262169 QUQ262165:QUQ262169 REM262165:REM262169 ROI262165:ROI262169 RYE262165:RYE262169 SIA262165:SIA262169 SRW262165:SRW262169 TBS262165:TBS262169 TLO262165:TLO262169 TVK262165:TVK262169 UFG262165:UFG262169 UPC262165:UPC262169 UYY262165:UYY262169 VIU262165:VIU262169 VSQ262165:VSQ262169 WCM262165:WCM262169 WMI262165:WMI262169 WWE262165:WWE262169 W327701:W327705 JS327701:JS327705 TO327701:TO327705 ADK327701:ADK327705 ANG327701:ANG327705 AXC327701:AXC327705 BGY327701:BGY327705 BQU327701:BQU327705 CAQ327701:CAQ327705 CKM327701:CKM327705 CUI327701:CUI327705 DEE327701:DEE327705 DOA327701:DOA327705 DXW327701:DXW327705 EHS327701:EHS327705 ERO327701:ERO327705 FBK327701:FBK327705 FLG327701:FLG327705 FVC327701:FVC327705 GEY327701:GEY327705 GOU327701:GOU327705 GYQ327701:GYQ327705 HIM327701:HIM327705 HSI327701:HSI327705 ICE327701:ICE327705 IMA327701:IMA327705 IVW327701:IVW327705 JFS327701:JFS327705 JPO327701:JPO327705 JZK327701:JZK327705 KJG327701:KJG327705 KTC327701:KTC327705 LCY327701:LCY327705 LMU327701:LMU327705 LWQ327701:LWQ327705 MGM327701:MGM327705 MQI327701:MQI327705 NAE327701:NAE327705 NKA327701:NKA327705 NTW327701:NTW327705 ODS327701:ODS327705 ONO327701:ONO327705 OXK327701:OXK327705 PHG327701:PHG327705 PRC327701:PRC327705 QAY327701:QAY327705 QKU327701:QKU327705 QUQ327701:QUQ327705 REM327701:REM327705 ROI327701:ROI327705 RYE327701:RYE327705 SIA327701:SIA327705 SRW327701:SRW327705 TBS327701:TBS327705 TLO327701:TLO327705 TVK327701:TVK327705 UFG327701:UFG327705 UPC327701:UPC327705 UYY327701:UYY327705 VIU327701:VIU327705 VSQ327701:VSQ327705 WCM327701:WCM327705 WMI327701:WMI327705 WWE327701:WWE327705 W393237:W393241 JS393237:JS393241 TO393237:TO393241 ADK393237:ADK393241 ANG393237:ANG393241 AXC393237:AXC393241 BGY393237:BGY393241 BQU393237:BQU393241 CAQ393237:CAQ393241 CKM393237:CKM393241 CUI393237:CUI393241 DEE393237:DEE393241 DOA393237:DOA393241 DXW393237:DXW393241 EHS393237:EHS393241 ERO393237:ERO393241 FBK393237:FBK393241 FLG393237:FLG393241 FVC393237:FVC393241 GEY393237:GEY393241 GOU393237:GOU393241 GYQ393237:GYQ393241 HIM393237:HIM393241 HSI393237:HSI393241 ICE393237:ICE393241 IMA393237:IMA393241 IVW393237:IVW393241 JFS393237:JFS393241 JPO393237:JPO393241 JZK393237:JZK393241 KJG393237:KJG393241 KTC393237:KTC393241 LCY393237:LCY393241 LMU393237:LMU393241 LWQ393237:LWQ393241 MGM393237:MGM393241 MQI393237:MQI393241 NAE393237:NAE393241 NKA393237:NKA393241 NTW393237:NTW393241 ODS393237:ODS393241 ONO393237:ONO393241 OXK393237:OXK393241 PHG393237:PHG393241 PRC393237:PRC393241 QAY393237:QAY393241 QKU393237:QKU393241 QUQ393237:QUQ393241 REM393237:REM393241 ROI393237:ROI393241 RYE393237:RYE393241 SIA393237:SIA393241 SRW393237:SRW393241 TBS393237:TBS393241 TLO393237:TLO393241 TVK393237:TVK393241 UFG393237:UFG393241 UPC393237:UPC393241 UYY393237:UYY393241 VIU393237:VIU393241 VSQ393237:VSQ393241 WCM393237:WCM393241 WMI393237:WMI393241 WWE393237:WWE393241 W458773:W458777 JS458773:JS458777 TO458773:TO458777 ADK458773:ADK458777 ANG458773:ANG458777 AXC458773:AXC458777 BGY458773:BGY458777 BQU458773:BQU458777 CAQ458773:CAQ458777 CKM458773:CKM458777 CUI458773:CUI458777 DEE458773:DEE458777 DOA458773:DOA458777 DXW458773:DXW458777 EHS458773:EHS458777 ERO458773:ERO458777 FBK458773:FBK458777 FLG458773:FLG458777 FVC458773:FVC458777 GEY458773:GEY458777 GOU458773:GOU458777 GYQ458773:GYQ458777 HIM458773:HIM458777 HSI458773:HSI458777 ICE458773:ICE458777 IMA458773:IMA458777 IVW458773:IVW458777 JFS458773:JFS458777 JPO458773:JPO458777 JZK458773:JZK458777 KJG458773:KJG458777 KTC458773:KTC458777 LCY458773:LCY458777 LMU458773:LMU458777 LWQ458773:LWQ458777 MGM458773:MGM458777 MQI458773:MQI458777 NAE458773:NAE458777 NKA458773:NKA458777 NTW458773:NTW458777 ODS458773:ODS458777 ONO458773:ONO458777 OXK458773:OXK458777 PHG458773:PHG458777 PRC458773:PRC458777 QAY458773:QAY458777 QKU458773:QKU458777 QUQ458773:QUQ458777 REM458773:REM458777 ROI458773:ROI458777 RYE458773:RYE458777 SIA458773:SIA458777 SRW458773:SRW458777 TBS458773:TBS458777 TLO458773:TLO458777 TVK458773:TVK458777 UFG458773:UFG458777 UPC458773:UPC458777 UYY458773:UYY458777 VIU458773:VIU458777 VSQ458773:VSQ458777 WCM458773:WCM458777 WMI458773:WMI458777 WWE458773:WWE458777 W524309:W524313 JS524309:JS524313 TO524309:TO524313 ADK524309:ADK524313 ANG524309:ANG524313 AXC524309:AXC524313 BGY524309:BGY524313 BQU524309:BQU524313 CAQ524309:CAQ524313 CKM524309:CKM524313 CUI524309:CUI524313 DEE524309:DEE524313 DOA524309:DOA524313 DXW524309:DXW524313 EHS524309:EHS524313 ERO524309:ERO524313 FBK524309:FBK524313 FLG524309:FLG524313 FVC524309:FVC524313 GEY524309:GEY524313 GOU524309:GOU524313 GYQ524309:GYQ524313 HIM524309:HIM524313 HSI524309:HSI524313 ICE524309:ICE524313 IMA524309:IMA524313 IVW524309:IVW524313 JFS524309:JFS524313 JPO524309:JPO524313 JZK524309:JZK524313 KJG524309:KJG524313 KTC524309:KTC524313 LCY524309:LCY524313 LMU524309:LMU524313 LWQ524309:LWQ524313 MGM524309:MGM524313 MQI524309:MQI524313 NAE524309:NAE524313 NKA524309:NKA524313 NTW524309:NTW524313 ODS524309:ODS524313 ONO524309:ONO524313 OXK524309:OXK524313 PHG524309:PHG524313 PRC524309:PRC524313 QAY524309:QAY524313 QKU524309:QKU524313 QUQ524309:QUQ524313 REM524309:REM524313 ROI524309:ROI524313 RYE524309:RYE524313 SIA524309:SIA524313 SRW524309:SRW524313 TBS524309:TBS524313 TLO524309:TLO524313 TVK524309:TVK524313 UFG524309:UFG524313 UPC524309:UPC524313 UYY524309:UYY524313 VIU524309:VIU524313 VSQ524309:VSQ524313 WCM524309:WCM524313 WMI524309:WMI524313 WWE524309:WWE524313 W589845:W589849 JS589845:JS589849 TO589845:TO589849 ADK589845:ADK589849 ANG589845:ANG589849 AXC589845:AXC589849 BGY589845:BGY589849 BQU589845:BQU589849 CAQ589845:CAQ589849 CKM589845:CKM589849 CUI589845:CUI589849 DEE589845:DEE589849 DOA589845:DOA589849 DXW589845:DXW589849 EHS589845:EHS589849 ERO589845:ERO589849 FBK589845:FBK589849 FLG589845:FLG589849 FVC589845:FVC589849 GEY589845:GEY589849 GOU589845:GOU589849 GYQ589845:GYQ589849 HIM589845:HIM589849 HSI589845:HSI589849 ICE589845:ICE589849 IMA589845:IMA589849 IVW589845:IVW589849 JFS589845:JFS589849 JPO589845:JPO589849 JZK589845:JZK589849 KJG589845:KJG589849 KTC589845:KTC589849 LCY589845:LCY589849 LMU589845:LMU589849 LWQ589845:LWQ589849 MGM589845:MGM589849 MQI589845:MQI589849 NAE589845:NAE589849 NKA589845:NKA589849 NTW589845:NTW589849 ODS589845:ODS589849 ONO589845:ONO589849 OXK589845:OXK589849 PHG589845:PHG589849 PRC589845:PRC589849 QAY589845:QAY589849 QKU589845:QKU589849 QUQ589845:QUQ589849 REM589845:REM589849 ROI589845:ROI589849 RYE589845:RYE589849 SIA589845:SIA589849 SRW589845:SRW589849 TBS589845:TBS589849 TLO589845:TLO589849 TVK589845:TVK589849 UFG589845:UFG589849 UPC589845:UPC589849 UYY589845:UYY589849 VIU589845:VIU589849 VSQ589845:VSQ589849 WCM589845:WCM589849 WMI589845:WMI589849 WWE589845:WWE589849 W655381:W655385 JS655381:JS655385 TO655381:TO655385 ADK655381:ADK655385 ANG655381:ANG655385 AXC655381:AXC655385 BGY655381:BGY655385 BQU655381:BQU655385 CAQ655381:CAQ655385 CKM655381:CKM655385 CUI655381:CUI655385 DEE655381:DEE655385 DOA655381:DOA655385 DXW655381:DXW655385 EHS655381:EHS655385 ERO655381:ERO655385 FBK655381:FBK655385 FLG655381:FLG655385 FVC655381:FVC655385 GEY655381:GEY655385 GOU655381:GOU655385 GYQ655381:GYQ655385 HIM655381:HIM655385 HSI655381:HSI655385 ICE655381:ICE655385 IMA655381:IMA655385 IVW655381:IVW655385 JFS655381:JFS655385 JPO655381:JPO655385 JZK655381:JZK655385 KJG655381:KJG655385 KTC655381:KTC655385 LCY655381:LCY655385 LMU655381:LMU655385 LWQ655381:LWQ655385 MGM655381:MGM655385 MQI655381:MQI655385 NAE655381:NAE655385 NKA655381:NKA655385 NTW655381:NTW655385 ODS655381:ODS655385 ONO655381:ONO655385 OXK655381:OXK655385 PHG655381:PHG655385 PRC655381:PRC655385 QAY655381:QAY655385 QKU655381:QKU655385 QUQ655381:QUQ655385 REM655381:REM655385 ROI655381:ROI655385 RYE655381:RYE655385 SIA655381:SIA655385 SRW655381:SRW655385 TBS655381:TBS655385 TLO655381:TLO655385 TVK655381:TVK655385 UFG655381:UFG655385 UPC655381:UPC655385 UYY655381:UYY655385 VIU655381:VIU655385 VSQ655381:VSQ655385 WCM655381:WCM655385 WMI655381:WMI655385 WWE655381:WWE655385 W720917:W720921 JS720917:JS720921 TO720917:TO720921 ADK720917:ADK720921 ANG720917:ANG720921 AXC720917:AXC720921 BGY720917:BGY720921 BQU720917:BQU720921 CAQ720917:CAQ720921 CKM720917:CKM720921 CUI720917:CUI720921 DEE720917:DEE720921 DOA720917:DOA720921 DXW720917:DXW720921 EHS720917:EHS720921 ERO720917:ERO720921 FBK720917:FBK720921 FLG720917:FLG720921 FVC720917:FVC720921 GEY720917:GEY720921 GOU720917:GOU720921 GYQ720917:GYQ720921 HIM720917:HIM720921 HSI720917:HSI720921 ICE720917:ICE720921 IMA720917:IMA720921 IVW720917:IVW720921 JFS720917:JFS720921 JPO720917:JPO720921 JZK720917:JZK720921 KJG720917:KJG720921 KTC720917:KTC720921 LCY720917:LCY720921 LMU720917:LMU720921 LWQ720917:LWQ720921 MGM720917:MGM720921 MQI720917:MQI720921 NAE720917:NAE720921 NKA720917:NKA720921 NTW720917:NTW720921 ODS720917:ODS720921 ONO720917:ONO720921 OXK720917:OXK720921 PHG720917:PHG720921 PRC720917:PRC720921 QAY720917:QAY720921 QKU720917:QKU720921 QUQ720917:QUQ720921 REM720917:REM720921 ROI720917:ROI720921 RYE720917:RYE720921 SIA720917:SIA720921 SRW720917:SRW720921 TBS720917:TBS720921 TLO720917:TLO720921 TVK720917:TVK720921 UFG720917:UFG720921 UPC720917:UPC720921 UYY720917:UYY720921 VIU720917:VIU720921 VSQ720917:VSQ720921 WCM720917:WCM720921 WMI720917:WMI720921 WWE720917:WWE720921 W786453:W786457 JS786453:JS786457 TO786453:TO786457 ADK786453:ADK786457 ANG786453:ANG786457 AXC786453:AXC786457 BGY786453:BGY786457 BQU786453:BQU786457 CAQ786453:CAQ786457 CKM786453:CKM786457 CUI786453:CUI786457 DEE786453:DEE786457 DOA786453:DOA786457 DXW786453:DXW786457 EHS786453:EHS786457 ERO786453:ERO786457 FBK786453:FBK786457 FLG786453:FLG786457 FVC786453:FVC786457 GEY786453:GEY786457 GOU786453:GOU786457 GYQ786453:GYQ786457 HIM786453:HIM786457 HSI786453:HSI786457 ICE786453:ICE786457 IMA786453:IMA786457 IVW786453:IVW786457 JFS786453:JFS786457 JPO786453:JPO786457 JZK786453:JZK786457 KJG786453:KJG786457 KTC786453:KTC786457 LCY786453:LCY786457 LMU786453:LMU786457 LWQ786453:LWQ786457 MGM786453:MGM786457 MQI786453:MQI786457 NAE786453:NAE786457 NKA786453:NKA786457 NTW786453:NTW786457 ODS786453:ODS786457 ONO786453:ONO786457 OXK786453:OXK786457 PHG786453:PHG786457 PRC786453:PRC786457 QAY786453:QAY786457 QKU786453:QKU786457 QUQ786453:QUQ786457 REM786453:REM786457 ROI786453:ROI786457 RYE786453:RYE786457 SIA786453:SIA786457 SRW786453:SRW786457 TBS786453:TBS786457 TLO786453:TLO786457 TVK786453:TVK786457 UFG786453:UFG786457 UPC786453:UPC786457 UYY786453:UYY786457 VIU786453:VIU786457 VSQ786453:VSQ786457 WCM786453:WCM786457 WMI786453:WMI786457 WWE786453:WWE786457 W851989:W851993 JS851989:JS851993 TO851989:TO851993 ADK851989:ADK851993 ANG851989:ANG851993 AXC851989:AXC851993 BGY851989:BGY851993 BQU851989:BQU851993 CAQ851989:CAQ851993 CKM851989:CKM851993 CUI851989:CUI851993 DEE851989:DEE851993 DOA851989:DOA851993 DXW851989:DXW851993 EHS851989:EHS851993 ERO851989:ERO851993 FBK851989:FBK851993 FLG851989:FLG851993 FVC851989:FVC851993 GEY851989:GEY851993 GOU851989:GOU851993 GYQ851989:GYQ851993 HIM851989:HIM851993 HSI851989:HSI851993 ICE851989:ICE851993 IMA851989:IMA851993 IVW851989:IVW851993 JFS851989:JFS851993 JPO851989:JPO851993 JZK851989:JZK851993 KJG851989:KJG851993 KTC851989:KTC851993 LCY851989:LCY851993 LMU851989:LMU851993 LWQ851989:LWQ851993 MGM851989:MGM851993 MQI851989:MQI851993 NAE851989:NAE851993 NKA851989:NKA851993 NTW851989:NTW851993 ODS851989:ODS851993 ONO851989:ONO851993 OXK851989:OXK851993 PHG851989:PHG851993 PRC851989:PRC851993 QAY851989:QAY851993 QKU851989:QKU851993 QUQ851989:QUQ851993 REM851989:REM851993 ROI851989:ROI851993 RYE851989:RYE851993 SIA851989:SIA851993 SRW851989:SRW851993 TBS851989:TBS851993 TLO851989:TLO851993 TVK851989:TVK851993 UFG851989:UFG851993 UPC851989:UPC851993 UYY851989:UYY851993 VIU851989:VIU851993 VSQ851989:VSQ851993 WCM851989:WCM851993 WMI851989:WMI851993 WWE851989:WWE851993 W917525:W917529 JS917525:JS917529 TO917525:TO917529 ADK917525:ADK917529 ANG917525:ANG917529 AXC917525:AXC917529 BGY917525:BGY917529 BQU917525:BQU917529 CAQ917525:CAQ917529 CKM917525:CKM917529 CUI917525:CUI917529 DEE917525:DEE917529 DOA917525:DOA917529 DXW917525:DXW917529 EHS917525:EHS917529 ERO917525:ERO917529 FBK917525:FBK917529 FLG917525:FLG917529 FVC917525:FVC917529 GEY917525:GEY917529 GOU917525:GOU917529 GYQ917525:GYQ917529 HIM917525:HIM917529 HSI917525:HSI917529 ICE917525:ICE917529 IMA917525:IMA917529 IVW917525:IVW917529 JFS917525:JFS917529 JPO917525:JPO917529 JZK917525:JZK917529 KJG917525:KJG917529 KTC917525:KTC917529 LCY917525:LCY917529 LMU917525:LMU917529 LWQ917525:LWQ917529 MGM917525:MGM917529 MQI917525:MQI917529 NAE917525:NAE917529 NKA917525:NKA917529 NTW917525:NTW917529 ODS917525:ODS917529 ONO917525:ONO917529 OXK917525:OXK917529 PHG917525:PHG917529 PRC917525:PRC917529 QAY917525:QAY917529 QKU917525:QKU917529 QUQ917525:QUQ917529 REM917525:REM917529 ROI917525:ROI917529 RYE917525:RYE917529 SIA917525:SIA917529 SRW917525:SRW917529 TBS917525:TBS917529 TLO917525:TLO917529 TVK917525:TVK917529 UFG917525:UFG917529 UPC917525:UPC917529 UYY917525:UYY917529 VIU917525:VIU917529 VSQ917525:VSQ917529 WCM917525:WCM917529 WMI917525:WMI917529 WWE917525:WWE917529 W983061:W983065 JS983061:JS983065 TO983061:TO983065 ADK983061:ADK983065 ANG983061:ANG983065 AXC983061:AXC983065 BGY983061:BGY983065 BQU983061:BQU983065 CAQ983061:CAQ983065 CKM983061:CKM983065 CUI983061:CUI983065 DEE983061:DEE983065 DOA983061:DOA983065 DXW983061:DXW983065 EHS983061:EHS983065 ERO983061:ERO983065 FBK983061:FBK983065 FLG983061:FLG983065 FVC983061:FVC983065 GEY983061:GEY983065 GOU983061:GOU983065 GYQ983061:GYQ983065 HIM983061:HIM983065 HSI983061:HSI983065 ICE983061:ICE983065 IMA983061:IMA983065 IVW983061:IVW983065 JFS983061:JFS983065 JPO983061:JPO983065 JZK983061:JZK983065 KJG983061:KJG983065 KTC983061:KTC983065 LCY983061:LCY983065 LMU983061:LMU983065 LWQ983061:LWQ983065 MGM983061:MGM983065 MQI983061:MQI983065 NAE983061:NAE983065 NKA983061:NKA983065 NTW983061:NTW983065 ODS983061:ODS983065 ONO983061:ONO983065 OXK983061:OXK983065 PHG983061:PHG983065 PRC983061:PRC983065 QAY983061:QAY983065 QKU983061:QKU983065 QUQ983061:QUQ983065 REM983061:REM983065 ROI983061:ROI983065 RYE983061:RYE983065 SIA983061:SIA983065 SRW983061:SRW983065 TBS983061:TBS983065 TLO983061:TLO983065 TVK983061:TVK983065 UFG983061:UFG983065 UPC983061:UPC983065 UYY983061:UYY983065 VIU983061:VIU983065 VSQ983061:VSQ983065 WCM983061:WCM983065 WMI983061:WMI983065 WWE983061:WWE983065 W31:W36">
      <formula1>$I$2:$I$4</formula1>
    </dataValidation>
  </dataValidations>
  <hyperlinks>
    <hyperlink ref="S31" r:id="rId1"/>
    <hyperlink ref="S33" r:id="rId2"/>
    <hyperlink ref="S34" r:id="rId3"/>
    <hyperlink ref="S32" r:id="rId4"/>
    <hyperlink ref="U31" r:id="rId5"/>
    <hyperlink ref="U32" r:id="rId6"/>
    <hyperlink ref="U33" r:id="rId7"/>
    <hyperlink ref="U34" r:id="rId8"/>
  </hyperlinks>
  <pageMargins left="0.7" right="0.7" top="0.75" bottom="0.75" header="0.3" footer="0.3"/>
  <pageSetup orientation="portrait" r:id="rId9"/>
  <drawing r:id="rId10"/>
  <legacyDrawing r:id="rId11"/>
  <oleObjects>
    <mc:AlternateContent xmlns:mc="http://schemas.openxmlformats.org/markup-compatibility/2006">
      <mc:Choice Requires="x14">
        <oleObject progId="Package2" shapeId="5124" r:id="rId12">
          <objectPr defaultSize="0" autoPict="0" r:id="rId13">
            <anchor moveWithCells="1">
              <from>
                <xdr:col>20</xdr:col>
                <xdr:colOff>257175</xdr:colOff>
                <xdr:row>34</xdr:row>
                <xdr:rowOff>495300</xdr:rowOff>
              </from>
              <to>
                <xdr:col>20</xdr:col>
                <xdr:colOff>2019300</xdr:colOff>
                <xdr:row>35</xdr:row>
                <xdr:rowOff>0</xdr:rowOff>
              </to>
            </anchor>
          </objectPr>
        </oleObject>
      </mc:Choice>
      <mc:Fallback>
        <oleObject progId="Package2" shapeId="5124" r:id="rId12"/>
      </mc:Fallback>
    </mc:AlternateContent>
    <mc:AlternateContent xmlns:mc="http://schemas.openxmlformats.org/markup-compatibility/2006">
      <mc:Choice Requires="x14">
        <oleObject progId="Package2" shapeId="5128" r:id="rId14">
          <objectPr defaultSize="0" autoPict="0" r:id="rId15">
            <anchor moveWithCells="1">
              <from>
                <xdr:col>20</xdr:col>
                <xdr:colOff>257175</xdr:colOff>
                <xdr:row>35</xdr:row>
                <xdr:rowOff>495300</xdr:rowOff>
              </from>
              <to>
                <xdr:col>20</xdr:col>
                <xdr:colOff>2019300</xdr:colOff>
                <xdr:row>36</xdr:row>
                <xdr:rowOff>809625</xdr:rowOff>
              </to>
            </anchor>
          </objectPr>
        </oleObject>
      </mc:Choice>
      <mc:Fallback>
        <oleObject progId="Package2" shapeId="5128" r:id="rId1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845"/>
  <sheetViews>
    <sheetView showGridLines="0" topLeftCell="A25" zoomScale="70" zoomScaleNormal="70" workbookViewId="0">
      <selection activeCell="A25" sqref="A25"/>
    </sheetView>
  </sheetViews>
  <sheetFormatPr baseColWidth="10" defaultColWidth="14.42578125" defaultRowHeight="15" customHeight="1" x14ac:dyDescent="0.25"/>
  <cols>
    <col min="1" max="1" width="6.42578125" style="432" customWidth="1"/>
    <col min="2" max="2" width="14.42578125" style="452" customWidth="1"/>
    <col min="3" max="3" width="17.42578125" style="452" customWidth="1"/>
    <col min="4" max="4" width="21.42578125" style="452" customWidth="1"/>
    <col min="5" max="5" width="53.42578125" style="452" customWidth="1"/>
    <col min="6" max="6" width="15.7109375" style="452" customWidth="1"/>
    <col min="7" max="7" width="37.7109375" style="452" customWidth="1"/>
    <col min="8" max="8" width="63.85546875" style="452" customWidth="1"/>
    <col min="9" max="9" width="12.42578125" style="452" customWidth="1"/>
    <col min="10" max="10" width="20.28515625" style="452" customWidth="1"/>
    <col min="11" max="11" width="26.85546875" style="452" customWidth="1"/>
    <col min="12" max="12" width="13.85546875" style="452" customWidth="1"/>
    <col min="13" max="13" width="15.42578125" style="452" customWidth="1"/>
    <col min="14" max="14" width="17.85546875" style="452" customWidth="1"/>
    <col min="15" max="15" width="18" style="452" customWidth="1"/>
    <col min="16" max="16" width="102.5703125" style="452" customWidth="1"/>
    <col min="17" max="17" width="63.140625" style="452" customWidth="1"/>
    <col min="18" max="18" width="78.85546875" style="452" customWidth="1"/>
    <col min="19" max="19" width="29" style="452" customWidth="1"/>
    <col min="20" max="20" width="18.42578125" style="452" customWidth="1"/>
    <col min="21" max="21" width="19.42578125" style="452" customWidth="1"/>
    <col min="22" max="22" width="39.5703125" style="452" customWidth="1"/>
    <col min="23" max="23" width="31.140625" style="452" customWidth="1"/>
    <col min="24" max="24" width="14.42578125" style="452" customWidth="1"/>
    <col min="25" max="26" width="11" style="452" customWidth="1"/>
    <col min="27" max="16384" width="14.42578125" style="452"/>
  </cols>
  <sheetData>
    <row r="1" spans="1:24" ht="26.25" hidden="1" thickBot="1" x14ac:dyDescent="0.3">
      <c r="A1" s="355"/>
      <c r="B1" s="81"/>
      <c r="C1" s="82" t="s">
        <v>1</v>
      </c>
      <c r="D1" s="82" t="s">
        <v>2</v>
      </c>
      <c r="E1" s="5"/>
      <c r="F1" s="6" t="s">
        <v>3</v>
      </c>
      <c r="G1" s="6" t="s">
        <v>141</v>
      </c>
      <c r="H1" s="6" t="s">
        <v>5</v>
      </c>
      <c r="I1" s="6" t="s">
        <v>7</v>
      </c>
      <c r="J1" s="6" t="s">
        <v>162</v>
      </c>
      <c r="K1" s="1"/>
      <c r="L1" s="8"/>
      <c r="M1" s="7"/>
      <c r="N1" s="7"/>
      <c r="O1" s="7"/>
      <c r="P1" s="7"/>
      <c r="Q1" s="1"/>
      <c r="R1" s="1"/>
      <c r="S1" s="1"/>
      <c r="T1" s="1"/>
      <c r="U1" s="1"/>
      <c r="V1" s="1"/>
      <c r="W1" s="1"/>
    </row>
    <row r="2" spans="1:24"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68"/>
      <c r="R2" s="68"/>
      <c r="S2" s="68"/>
      <c r="T2" s="68"/>
      <c r="U2" s="68"/>
      <c r="V2" s="68"/>
      <c r="W2" s="68"/>
    </row>
    <row r="3" spans="1:24"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68"/>
      <c r="R3" s="68"/>
      <c r="S3" s="68"/>
      <c r="T3" s="68"/>
      <c r="U3" s="68"/>
      <c r="V3" s="68"/>
      <c r="W3" s="68"/>
    </row>
    <row r="4" spans="1:24"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68"/>
      <c r="R4" s="68"/>
      <c r="S4" s="68"/>
      <c r="T4" s="68"/>
      <c r="U4" s="68"/>
      <c r="V4" s="68"/>
      <c r="W4" s="68"/>
    </row>
    <row r="5" spans="1:24" s="72" customFormat="1" ht="39" hidden="1" thickBot="1" x14ac:dyDescent="0.25">
      <c r="A5" s="68"/>
      <c r="B5" s="80"/>
      <c r="C5" s="84" t="s">
        <v>121</v>
      </c>
      <c r="D5" s="84" t="s">
        <v>129</v>
      </c>
      <c r="E5" s="75"/>
      <c r="F5" s="88" t="s">
        <v>134</v>
      </c>
      <c r="G5" s="88" t="s">
        <v>17</v>
      </c>
      <c r="H5" s="74"/>
      <c r="I5" s="297" t="s">
        <v>546</v>
      </c>
      <c r="J5" s="73"/>
      <c r="K5" s="68"/>
      <c r="L5" s="69"/>
      <c r="M5" s="71"/>
      <c r="N5" s="71"/>
      <c r="O5" s="71"/>
      <c r="P5" s="71"/>
      <c r="Q5" s="68"/>
      <c r="R5" s="68"/>
      <c r="S5" s="68"/>
      <c r="T5" s="68"/>
      <c r="U5" s="68"/>
      <c r="V5" s="68"/>
      <c r="W5" s="68"/>
    </row>
    <row r="6" spans="1:24" s="72" customFormat="1" ht="39" hidden="1" thickBot="1" x14ac:dyDescent="0.25">
      <c r="A6" s="68"/>
      <c r="B6" s="80"/>
      <c r="C6" s="83" t="s">
        <v>38</v>
      </c>
      <c r="D6" s="84" t="s">
        <v>128</v>
      </c>
      <c r="F6" s="88" t="s">
        <v>135</v>
      </c>
      <c r="G6" s="74"/>
      <c r="H6" s="74"/>
      <c r="I6" s="73"/>
      <c r="J6" s="73"/>
      <c r="K6" s="68"/>
      <c r="L6" s="69"/>
      <c r="M6" s="71"/>
      <c r="N6" s="71"/>
      <c r="O6" s="71"/>
      <c r="P6" s="71"/>
      <c r="Q6" s="68"/>
      <c r="R6" s="68"/>
      <c r="S6" s="68"/>
      <c r="T6" s="68"/>
      <c r="U6" s="68"/>
      <c r="V6" s="68"/>
      <c r="W6" s="68"/>
    </row>
    <row r="7" spans="1:24" s="72" customFormat="1" ht="26.25" hidden="1" thickBot="1" x14ac:dyDescent="0.25">
      <c r="A7" s="68"/>
      <c r="B7" s="80"/>
      <c r="C7" s="83" t="s">
        <v>42</v>
      </c>
      <c r="D7" s="84" t="s">
        <v>130</v>
      </c>
      <c r="E7" s="75"/>
      <c r="F7" s="76"/>
      <c r="G7" s="74"/>
      <c r="H7" s="74"/>
      <c r="I7" s="77"/>
      <c r="J7" s="77"/>
      <c r="K7" s="68"/>
      <c r="L7" s="69"/>
      <c r="M7" s="71"/>
      <c r="N7" s="71"/>
      <c r="O7" s="71"/>
      <c r="P7" s="71"/>
      <c r="Q7" s="68"/>
      <c r="R7" s="68"/>
      <c r="S7" s="68"/>
      <c r="T7" s="68"/>
      <c r="U7" s="68"/>
      <c r="V7" s="68"/>
      <c r="W7" s="68"/>
    </row>
    <row r="8" spans="1:24" s="72" customFormat="1" ht="26.25" hidden="1" thickBot="1" x14ac:dyDescent="0.25">
      <c r="A8" s="68"/>
      <c r="B8" s="80"/>
      <c r="C8" s="83" t="s">
        <v>45</v>
      </c>
      <c r="D8" s="84" t="s">
        <v>35</v>
      </c>
      <c r="E8" s="75"/>
      <c r="F8" s="76"/>
      <c r="G8" s="74"/>
      <c r="H8" s="74"/>
      <c r="I8" s="73"/>
      <c r="J8" s="73"/>
      <c r="K8" s="68"/>
      <c r="L8" s="69"/>
      <c r="M8" s="71"/>
      <c r="N8" s="71"/>
      <c r="O8" s="71"/>
      <c r="P8" s="71"/>
      <c r="Q8" s="68"/>
      <c r="R8" s="68"/>
      <c r="S8" s="68"/>
      <c r="T8" s="68"/>
      <c r="U8" s="68"/>
      <c r="V8" s="68"/>
      <c r="W8" s="68"/>
    </row>
    <row r="9" spans="1:24" s="72" customFormat="1" ht="51.75" hidden="1" thickBot="1" x14ac:dyDescent="0.25">
      <c r="A9" s="68"/>
      <c r="B9" s="80"/>
      <c r="C9" s="83" t="s">
        <v>124</v>
      </c>
      <c r="D9" s="84" t="s">
        <v>39</v>
      </c>
      <c r="E9" s="75"/>
      <c r="F9" s="74"/>
      <c r="G9" s="74"/>
      <c r="H9" s="74"/>
      <c r="I9" s="73"/>
      <c r="J9" s="73"/>
      <c r="K9" s="68"/>
      <c r="L9" s="69"/>
      <c r="M9" s="71"/>
      <c r="N9" s="71"/>
      <c r="O9" s="71"/>
      <c r="P9" s="71"/>
      <c r="Q9" s="68"/>
      <c r="R9" s="68"/>
      <c r="S9" s="68"/>
      <c r="T9" s="68"/>
      <c r="U9" s="68"/>
      <c r="V9" s="68"/>
      <c r="W9" s="68"/>
    </row>
    <row r="10" spans="1:24" s="72" customFormat="1" ht="26.25" hidden="1" thickBot="1" x14ac:dyDescent="0.25">
      <c r="A10" s="68"/>
      <c r="B10" s="80"/>
      <c r="C10" s="83" t="s">
        <v>50</v>
      </c>
      <c r="D10" s="84" t="s">
        <v>43</v>
      </c>
      <c r="E10" s="75"/>
      <c r="F10" s="74"/>
      <c r="G10" s="74"/>
      <c r="H10" s="74"/>
      <c r="I10" s="73"/>
      <c r="J10" s="73"/>
      <c r="K10" s="68"/>
      <c r="L10" s="69"/>
      <c r="M10" s="71"/>
      <c r="N10" s="71"/>
      <c r="O10" s="71"/>
      <c r="P10" s="71"/>
      <c r="Q10" s="68"/>
      <c r="R10" s="68"/>
      <c r="S10" s="68"/>
      <c r="T10" s="68"/>
      <c r="U10" s="68"/>
      <c r="V10" s="68"/>
      <c r="W10" s="68"/>
    </row>
    <row r="11" spans="1:24" s="72" customFormat="1" ht="39" hidden="1" thickBot="1" x14ac:dyDescent="0.25">
      <c r="A11" s="68"/>
      <c r="B11" s="80"/>
      <c r="C11" s="83" t="s">
        <v>52</v>
      </c>
      <c r="D11" s="84" t="s">
        <v>136</v>
      </c>
      <c r="E11" s="75"/>
      <c r="F11" s="74"/>
      <c r="G11" s="74"/>
      <c r="H11" s="74"/>
      <c r="I11" s="73"/>
      <c r="J11" s="73"/>
      <c r="K11" s="68"/>
      <c r="L11" s="69"/>
      <c r="M11" s="71"/>
      <c r="N11" s="71"/>
      <c r="O11" s="71"/>
      <c r="P11" s="71"/>
      <c r="Q11" s="68"/>
      <c r="R11" s="68"/>
      <c r="S11" s="68"/>
      <c r="T11" s="68"/>
      <c r="U11" s="68"/>
      <c r="V11" s="68"/>
      <c r="W11" s="68"/>
    </row>
    <row r="12" spans="1:24" s="72" customFormat="1" ht="26.25" hidden="1" thickBot="1" x14ac:dyDescent="0.25">
      <c r="A12" s="68"/>
      <c r="B12" s="80"/>
      <c r="C12" s="83" t="s">
        <v>54</v>
      </c>
      <c r="D12" s="84" t="s">
        <v>131</v>
      </c>
      <c r="E12" s="75"/>
      <c r="F12" s="78"/>
      <c r="G12" s="78"/>
      <c r="H12" s="78"/>
      <c r="I12" s="79"/>
      <c r="J12" s="71"/>
      <c r="K12" s="71"/>
      <c r="L12" s="68"/>
      <c r="M12" s="69"/>
      <c r="N12" s="71"/>
      <c r="O12" s="71"/>
      <c r="P12" s="71"/>
      <c r="Q12" s="71"/>
      <c r="R12" s="68"/>
      <c r="S12" s="68"/>
      <c r="T12" s="68"/>
      <c r="U12" s="68"/>
      <c r="V12" s="68"/>
      <c r="W12" s="68"/>
      <c r="X12" s="68"/>
    </row>
    <row r="13" spans="1:24" s="72" customFormat="1" ht="39" hidden="1" thickBot="1" x14ac:dyDescent="0.25">
      <c r="A13" s="68"/>
      <c r="B13" s="80"/>
      <c r="C13" s="83" t="s">
        <v>55</v>
      </c>
      <c r="D13" s="84" t="s">
        <v>53</v>
      </c>
      <c r="E13" s="75"/>
      <c r="F13" s="78"/>
      <c r="G13" s="78"/>
      <c r="H13" s="78"/>
      <c r="I13" s="79"/>
      <c r="J13" s="71"/>
      <c r="K13" s="71"/>
      <c r="L13" s="68"/>
      <c r="M13" s="69"/>
      <c r="N13" s="71"/>
      <c r="O13" s="71"/>
      <c r="P13" s="71"/>
      <c r="Q13" s="71"/>
      <c r="R13" s="68"/>
      <c r="S13" s="68"/>
      <c r="T13" s="68"/>
      <c r="U13" s="68"/>
      <c r="V13" s="68"/>
      <c r="W13" s="68"/>
      <c r="X13" s="68"/>
    </row>
    <row r="14" spans="1:24" s="72" customFormat="1" ht="26.25" hidden="1" thickBot="1" x14ac:dyDescent="0.25">
      <c r="A14" s="68"/>
      <c r="B14" s="80"/>
      <c r="C14" s="84" t="s">
        <v>125</v>
      </c>
      <c r="D14" s="85"/>
      <c r="E14" s="75"/>
      <c r="F14" s="78"/>
      <c r="G14" s="78"/>
      <c r="H14" s="78"/>
      <c r="I14" s="79"/>
      <c r="J14" s="71"/>
      <c r="K14" s="71"/>
      <c r="L14" s="68"/>
      <c r="M14" s="69"/>
      <c r="N14" s="71"/>
      <c r="O14" s="71"/>
      <c r="P14" s="71"/>
      <c r="Q14" s="71"/>
      <c r="R14" s="68"/>
      <c r="S14" s="68"/>
      <c r="T14" s="68"/>
      <c r="U14" s="68"/>
      <c r="V14" s="68"/>
      <c r="W14" s="68"/>
      <c r="X14" s="68"/>
    </row>
    <row r="15" spans="1:24" s="72" customFormat="1" ht="39" hidden="1" thickBot="1" x14ac:dyDescent="0.25">
      <c r="A15" s="68"/>
      <c r="B15" s="80"/>
      <c r="C15" s="86" t="s">
        <v>21</v>
      </c>
      <c r="D15" s="84"/>
      <c r="E15" s="75"/>
      <c r="F15" s="78"/>
      <c r="G15" s="78"/>
      <c r="H15" s="78"/>
      <c r="I15" s="79"/>
      <c r="J15" s="71"/>
      <c r="K15" s="71"/>
      <c r="L15" s="68"/>
      <c r="M15" s="69"/>
      <c r="N15" s="71"/>
      <c r="O15" s="71"/>
      <c r="P15" s="71"/>
      <c r="Q15" s="71"/>
      <c r="R15" s="68"/>
      <c r="S15" s="68"/>
      <c r="T15" s="68"/>
      <c r="U15" s="68"/>
      <c r="V15" s="68"/>
      <c r="W15" s="68"/>
      <c r="X15" s="68"/>
    </row>
    <row r="16" spans="1:24" ht="15.75" hidden="1" thickBot="1" x14ac:dyDescent="0.3">
      <c r="A16" s="355"/>
      <c r="B16" s="1"/>
      <c r="C16" s="1"/>
      <c r="D16" s="1"/>
      <c r="E16" s="14"/>
      <c r="F16" s="1"/>
      <c r="G16" s="14"/>
      <c r="H16" s="14"/>
      <c r="I16" s="7"/>
      <c r="J16" s="7"/>
      <c r="K16" s="7"/>
      <c r="L16" s="7"/>
      <c r="M16" s="8"/>
      <c r="N16" s="7"/>
      <c r="O16" s="7"/>
      <c r="P16" s="7"/>
      <c r="Q16" s="7"/>
      <c r="R16" s="15"/>
      <c r="S16" s="15"/>
      <c r="T16" s="15"/>
      <c r="U16" s="1"/>
      <c r="V16" s="16"/>
      <c r="W16" s="16"/>
      <c r="X16" s="1"/>
    </row>
    <row r="17" spans="1:25" ht="20.25" x14ac:dyDescent="0.25">
      <c r="A17" s="788"/>
      <c r="B17" s="691"/>
      <c r="C17" s="692"/>
      <c r="D17" s="792" t="s">
        <v>56</v>
      </c>
      <c r="E17" s="793"/>
      <c r="F17" s="793"/>
      <c r="G17" s="793"/>
      <c r="H17" s="793"/>
      <c r="I17" s="793"/>
      <c r="J17" s="793"/>
      <c r="K17" s="793"/>
      <c r="L17" s="793"/>
      <c r="M17" s="793"/>
      <c r="N17" s="793"/>
      <c r="O17" s="793"/>
      <c r="P17" s="793"/>
      <c r="Q17" s="793"/>
      <c r="R17" s="793"/>
      <c r="S17" s="793"/>
      <c r="T17" s="793"/>
      <c r="U17" s="794"/>
      <c r="V17" s="114" t="s">
        <v>57</v>
      </c>
      <c r="X17" s="1"/>
    </row>
    <row r="18" spans="1:25" ht="20.25" x14ac:dyDescent="0.25">
      <c r="A18" s="789"/>
      <c r="B18" s="790"/>
      <c r="C18" s="728"/>
      <c r="D18" s="795"/>
      <c r="E18" s="796"/>
      <c r="F18" s="796"/>
      <c r="G18" s="796"/>
      <c r="H18" s="796"/>
      <c r="I18" s="796"/>
      <c r="J18" s="796"/>
      <c r="K18" s="796"/>
      <c r="L18" s="796"/>
      <c r="M18" s="796"/>
      <c r="N18" s="796"/>
      <c r="O18" s="796"/>
      <c r="P18" s="796"/>
      <c r="Q18" s="796"/>
      <c r="R18" s="796"/>
      <c r="S18" s="796"/>
      <c r="T18" s="796"/>
      <c r="U18" s="797"/>
      <c r="V18" s="168" t="s">
        <v>164</v>
      </c>
      <c r="X18" s="1"/>
    </row>
    <row r="19" spans="1:25" ht="20.25" x14ac:dyDescent="0.25">
      <c r="A19" s="789"/>
      <c r="B19" s="790"/>
      <c r="C19" s="728"/>
      <c r="D19" s="795"/>
      <c r="E19" s="796"/>
      <c r="F19" s="796"/>
      <c r="G19" s="796"/>
      <c r="H19" s="796"/>
      <c r="I19" s="796"/>
      <c r="J19" s="796"/>
      <c r="K19" s="796"/>
      <c r="L19" s="796"/>
      <c r="M19" s="796"/>
      <c r="N19" s="796"/>
      <c r="O19" s="796"/>
      <c r="P19" s="796"/>
      <c r="Q19" s="796"/>
      <c r="R19" s="796"/>
      <c r="S19" s="796"/>
      <c r="T19" s="796"/>
      <c r="U19" s="797"/>
      <c r="V19" s="169" t="s">
        <v>165</v>
      </c>
      <c r="X19" s="1"/>
    </row>
    <row r="20" spans="1:25" ht="41.25" thickBot="1" x14ac:dyDescent="0.3">
      <c r="A20" s="791"/>
      <c r="B20" s="703"/>
      <c r="C20" s="720"/>
      <c r="D20" s="798"/>
      <c r="E20" s="799"/>
      <c r="F20" s="799"/>
      <c r="G20" s="799"/>
      <c r="H20" s="799"/>
      <c r="I20" s="799"/>
      <c r="J20" s="799"/>
      <c r="K20" s="799"/>
      <c r="L20" s="799"/>
      <c r="M20" s="799"/>
      <c r="N20" s="799"/>
      <c r="O20" s="799"/>
      <c r="P20" s="799"/>
      <c r="Q20" s="799"/>
      <c r="R20" s="799"/>
      <c r="S20" s="799"/>
      <c r="T20" s="799"/>
      <c r="U20" s="800"/>
      <c r="V20" s="115" t="s">
        <v>58</v>
      </c>
      <c r="X20" s="1"/>
    </row>
    <row r="21" spans="1:25" ht="16.5" thickBot="1" x14ac:dyDescent="0.3">
      <c r="A21" s="429"/>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867" t="s">
        <v>59</v>
      </c>
      <c r="B22" s="868"/>
      <c r="C22" s="869"/>
      <c r="D22" s="23"/>
      <c r="E22" s="884" t="str">
        <f>CONCATENATE("INFORME DE SEGUIMIENTO DEL PROCESO ",A23)</f>
        <v>INFORME DE SEGUIMIENTO DEL PROCESO GESTIÓN TECNOLÓGICA</v>
      </c>
      <c r="F22" s="885"/>
      <c r="G22" s="21"/>
      <c r="H22" s="873" t="s">
        <v>60</v>
      </c>
      <c r="I22" s="874"/>
      <c r="J22" s="875"/>
      <c r="K22" s="100"/>
      <c r="L22" s="100"/>
      <c r="M22" s="881" t="s">
        <v>61</v>
      </c>
      <c r="N22" s="882"/>
      <c r="O22" s="883"/>
      <c r="P22" s="104"/>
      <c r="Q22" s="104"/>
      <c r="R22" s="104"/>
      <c r="S22" s="104"/>
      <c r="T22" s="104"/>
      <c r="U22" s="104"/>
      <c r="V22" s="103"/>
    </row>
    <row r="23" spans="1:25" ht="54.75" thickBot="1" x14ac:dyDescent="0.3">
      <c r="A23" s="887" t="s">
        <v>50</v>
      </c>
      <c r="B23" s="888"/>
      <c r="C23" s="889"/>
      <c r="D23" s="23"/>
      <c r="E23" s="591" t="s">
        <v>148</v>
      </c>
      <c r="F23" s="592">
        <f>COUNTA(E32:E44)</f>
        <v>0</v>
      </c>
      <c r="G23" s="21"/>
      <c r="H23" s="876" t="s">
        <v>69</v>
      </c>
      <c r="I23" s="877"/>
      <c r="J23" s="119">
        <f>COUNTIF(I32:I44,"Acción Correctiva")</f>
        <v>0</v>
      </c>
      <c r="K23" s="105"/>
      <c r="L23" s="101"/>
      <c r="M23" s="106" t="s">
        <v>65</v>
      </c>
      <c r="N23" s="117" t="s">
        <v>66</v>
      </c>
      <c r="O23" s="148" t="s">
        <v>67</v>
      </c>
      <c r="P23" s="104"/>
      <c r="Q23" s="104"/>
      <c r="R23" s="104"/>
      <c r="S23" s="103"/>
      <c r="T23" s="103"/>
      <c r="U23" s="23"/>
      <c r="V23" s="103"/>
    </row>
    <row r="24" spans="1:25" ht="24.75" thickBot="1" x14ac:dyDescent="0.3">
      <c r="A24" s="430"/>
      <c r="B24" s="23"/>
      <c r="C24" s="23"/>
      <c r="D24" s="28"/>
      <c r="E24" s="591" t="s">
        <v>62</v>
      </c>
      <c r="F24" s="592">
        <f>COUNTA(H32:H44)</f>
        <v>0</v>
      </c>
      <c r="G24" s="24"/>
      <c r="H24" s="878" t="s">
        <v>153</v>
      </c>
      <c r="I24" s="879"/>
      <c r="J24" s="124">
        <f>COUNTIF(I32:I44,"Acción Preventiva y/o de mejora")</f>
        <v>0</v>
      </c>
      <c r="K24" s="105"/>
      <c r="L24" s="101"/>
      <c r="M24" s="107">
        <v>2016</v>
      </c>
      <c r="N24" s="37"/>
      <c r="O24" s="108"/>
      <c r="P24" s="104"/>
      <c r="Q24" s="105"/>
      <c r="R24" s="105"/>
      <c r="S24" s="103"/>
      <c r="T24" s="103"/>
      <c r="U24" s="23"/>
      <c r="V24" s="103"/>
    </row>
    <row r="25" spans="1:25" ht="24" x14ac:dyDescent="0.25">
      <c r="A25" s="430"/>
      <c r="B25" s="23"/>
      <c r="C25" s="23"/>
      <c r="D25" s="33"/>
      <c r="E25" s="593" t="s">
        <v>149</v>
      </c>
      <c r="F25" s="592">
        <f>COUNTIF(U32:U44, "Vencida")</f>
        <v>0</v>
      </c>
      <c r="G25" s="24"/>
      <c r="H25" s="880"/>
      <c r="I25" s="880"/>
      <c r="J25" s="111"/>
      <c r="K25" s="105"/>
      <c r="L25" s="101"/>
      <c r="M25" s="109">
        <v>2017</v>
      </c>
      <c r="N25" s="46"/>
      <c r="O25" s="110">
        <v>19</v>
      </c>
      <c r="P25" s="104"/>
      <c r="Q25" s="105"/>
      <c r="R25" s="105"/>
      <c r="S25" s="103"/>
      <c r="T25" s="103"/>
      <c r="U25" s="23"/>
      <c r="V25" s="58"/>
    </row>
    <row r="26" spans="1:25" ht="24" x14ac:dyDescent="0.25">
      <c r="A26" s="430"/>
      <c r="B26" s="23"/>
      <c r="C26" s="23"/>
      <c r="D26" s="28"/>
      <c r="E26" s="593" t="s">
        <v>150</v>
      </c>
      <c r="F26" s="594">
        <f>COUNTIF(U32:U44, "En ejecución")</f>
        <v>0</v>
      </c>
      <c r="G26" s="24"/>
      <c r="H26" s="880"/>
      <c r="I26" s="880"/>
      <c r="J26" s="453"/>
      <c r="K26" s="111"/>
      <c r="L26" s="101"/>
      <c r="M26" s="109">
        <v>2018</v>
      </c>
      <c r="N26" s="46"/>
      <c r="O26" s="110"/>
      <c r="P26" s="104"/>
      <c r="Q26" s="105"/>
      <c r="R26" s="105"/>
      <c r="S26" s="103"/>
      <c r="T26" s="103"/>
      <c r="U26" s="23"/>
      <c r="V26" s="58"/>
    </row>
    <row r="27" spans="1:25" ht="24.75" thickBot="1" x14ac:dyDescent="0.3">
      <c r="A27" s="430"/>
      <c r="B27" s="23"/>
      <c r="C27" s="23"/>
      <c r="D27" s="33"/>
      <c r="E27" s="593" t="s">
        <v>152</v>
      </c>
      <c r="F27" s="592">
        <f>COUNTIF(U32:U44,"Cerrada")</f>
        <v>0</v>
      </c>
      <c r="G27" s="24"/>
      <c r="H27" s="25"/>
      <c r="I27" s="102"/>
      <c r="J27" s="101"/>
      <c r="K27" s="101"/>
      <c r="L27" s="101"/>
      <c r="M27" s="112" t="s">
        <v>74</v>
      </c>
      <c r="N27" s="113">
        <f>SUM(N24:N26)</f>
        <v>0</v>
      </c>
      <c r="O27" s="149">
        <f>SUM(O24:O26)</f>
        <v>19</v>
      </c>
      <c r="P27" s="104"/>
      <c r="Q27" s="105"/>
      <c r="R27" s="105"/>
      <c r="S27" s="103"/>
      <c r="T27" s="103"/>
      <c r="U27" s="23"/>
      <c r="V27" s="58"/>
    </row>
    <row r="28" spans="1:25" ht="24" x14ac:dyDescent="0.25">
      <c r="A28" s="430"/>
      <c r="B28" s="23"/>
      <c r="C28" s="23"/>
      <c r="D28" s="33"/>
      <c r="E28" s="593" t="s">
        <v>545</v>
      </c>
      <c r="F28" s="592">
        <f>COUNTIF(U32:U44,"Eliminada")</f>
        <v>0</v>
      </c>
      <c r="G28" s="24"/>
      <c r="H28" s="25"/>
      <c r="I28" s="102"/>
      <c r="J28" s="101"/>
      <c r="K28" s="101"/>
      <c r="L28" s="101"/>
      <c r="M28" s="104"/>
      <c r="N28" s="105"/>
      <c r="O28" s="104"/>
      <c r="P28" s="104"/>
      <c r="Q28" s="105"/>
      <c r="R28" s="105"/>
      <c r="S28" s="103"/>
      <c r="T28" s="103"/>
      <c r="U28" s="23"/>
      <c r="V28" s="58"/>
    </row>
    <row r="29" spans="1:25" ht="24.75" thickBot="1" x14ac:dyDescent="0.3">
      <c r="A29" s="430"/>
      <c r="B29" s="23"/>
      <c r="C29" s="23"/>
      <c r="D29" s="23"/>
      <c r="E29" s="96"/>
      <c r="F29" s="97"/>
      <c r="G29" s="24"/>
      <c r="H29" s="25"/>
      <c r="I29" s="98"/>
      <c r="J29" s="99"/>
      <c r="K29" s="98"/>
      <c r="L29" s="99"/>
      <c r="M29" s="116"/>
      <c r="N29" s="26"/>
      <c r="O29" s="26"/>
      <c r="P29" s="26"/>
      <c r="Q29" s="20"/>
      <c r="R29" s="20"/>
      <c r="S29" s="20"/>
      <c r="T29" s="20"/>
      <c r="U29" s="20"/>
      <c r="V29" s="20"/>
    </row>
    <row r="30" spans="1:25" s="90" customFormat="1" ht="24" thickBot="1" x14ac:dyDescent="0.25">
      <c r="A30" s="778" t="s">
        <v>77</v>
      </c>
      <c r="B30" s="779"/>
      <c r="C30" s="779"/>
      <c r="D30" s="779"/>
      <c r="E30" s="779"/>
      <c r="F30" s="779"/>
      <c r="G30" s="780"/>
      <c r="H30" s="785" t="s">
        <v>78</v>
      </c>
      <c r="I30" s="786"/>
      <c r="J30" s="786"/>
      <c r="K30" s="786"/>
      <c r="L30" s="786"/>
      <c r="M30" s="786"/>
      <c r="N30" s="787"/>
      <c r="O30" s="801" t="s">
        <v>79</v>
      </c>
      <c r="P30" s="866"/>
      <c r="Q30" s="802"/>
      <c r="R30" s="803" t="s">
        <v>145</v>
      </c>
      <c r="S30" s="804"/>
      <c r="T30" s="804"/>
      <c r="U30" s="804"/>
      <c r="V30" s="805"/>
      <c r="W30" s="92"/>
      <c r="X30" s="93"/>
      <c r="Y30" s="94"/>
    </row>
    <row r="31" spans="1:25" ht="63" customHeight="1" thickBot="1" x14ac:dyDescent="0.3">
      <c r="A31" s="180" t="s">
        <v>151</v>
      </c>
      <c r="B31" s="181" t="s">
        <v>3</v>
      </c>
      <c r="C31" s="181" t="s">
        <v>81</v>
      </c>
      <c r="D31" s="181" t="s">
        <v>137</v>
      </c>
      <c r="E31" s="181" t="s">
        <v>138</v>
      </c>
      <c r="F31" s="181" t="s">
        <v>139</v>
      </c>
      <c r="G31" s="182" t="s">
        <v>140</v>
      </c>
      <c r="H31" s="183" t="s">
        <v>143</v>
      </c>
      <c r="I31" s="181" t="s">
        <v>5</v>
      </c>
      <c r="J31" s="181" t="s">
        <v>82</v>
      </c>
      <c r="K31" s="184" t="s">
        <v>83</v>
      </c>
      <c r="L31" s="184" t="s">
        <v>85</v>
      </c>
      <c r="M31" s="184" t="s">
        <v>86</v>
      </c>
      <c r="N31" s="185" t="s">
        <v>87</v>
      </c>
      <c r="O31" s="842" t="s">
        <v>88</v>
      </c>
      <c r="P31" s="843"/>
      <c r="Q31" s="185" t="s">
        <v>89</v>
      </c>
      <c r="R31" s="186" t="s">
        <v>88</v>
      </c>
      <c r="S31" s="184" t="s">
        <v>89</v>
      </c>
      <c r="T31" s="184" t="s">
        <v>162</v>
      </c>
      <c r="U31" s="184" t="s">
        <v>90</v>
      </c>
      <c r="V31" s="185" t="s">
        <v>159</v>
      </c>
      <c r="W31" s="91"/>
      <c r="X31" s="95"/>
      <c r="Y31" s="95"/>
    </row>
    <row r="32" spans="1:25" s="225" customFormat="1" ht="33.75" customHeight="1" x14ac:dyDescent="0.25">
      <c r="A32" s="565"/>
      <c r="B32" s="566"/>
      <c r="C32" s="566"/>
      <c r="D32" s="567"/>
      <c r="E32" s="633"/>
      <c r="F32" s="568"/>
      <c r="G32" s="569"/>
      <c r="H32" s="632"/>
      <c r="I32" s="454"/>
      <c r="J32" s="454"/>
      <c r="K32" s="458"/>
      <c r="L32" s="610"/>
      <c r="M32" s="222"/>
      <c r="N32" s="222"/>
      <c r="O32" s="916"/>
      <c r="P32" s="917"/>
      <c r="Q32" s="614"/>
      <c r="R32" s="196"/>
      <c r="S32" s="348"/>
      <c r="T32" s="298"/>
      <c r="U32" s="281"/>
      <c r="V32" s="249"/>
      <c r="W32" s="349"/>
      <c r="X32" s="224"/>
    </row>
    <row r="33" spans="1:22" ht="57.75" customHeight="1" x14ac:dyDescent="0.25">
      <c r="A33" s="431"/>
      <c r="B33" s="454"/>
      <c r="C33" s="454"/>
      <c r="D33" s="419"/>
      <c r="E33" s="455"/>
      <c r="F33" s="420"/>
      <c r="G33" s="455"/>
      <c r="H33" s="455"/>
      <c r="I33" s="454"/>
      <c r="J33" s="456"/>
      <c r="K33" s="466"/>
      <c r="L33" s="612"/>
      <c r="M33" s="612"/>
      <c r="N33" s="612"/>
      <c r="O33" s="918"/>
      <c r="P33" s="919"/>
      <c r="Q33" s="467"/>
      <c r="R33" s="467"/>
      <c r="S33" s="651"/>
      <c r="T33" s="298"/>
      <c r="U33" s="281"/>
      <c r="V33" s="272"/>
    </row>
    <row r="34" spans="1:22" x14ac:dyDescent="0.25">
      <c r="A34" s="356"/>
      <c r="B34" s="13"/>
      <c r="C34" s="13"/>
      <c r="D34" s="13"/>
      <c r="F34" s="13"/>
      <c r="G34" s="278"/>
      <c r="I34" s="13"/>
      <c r="J34" s="13"/>
      <c r="K34" s="428"/>
      <c r="U34" s="13"/>
    </row>
    <row r="35" spans="1:22" x14ac:dyDescent="0.25">
      <c r="U35" s="13"/>
    </row>
    <row r="36" spans="1:22" x14ac:dyDescent="0.25">
      <c r="U36" s="13"/>
    </row>
    <row r="37" spans="1:22" x14ac:dyDescent="0.25">
      <c r="U37" s="13"/>
    </row>
    <row r="38" spans="1:22" x14ac:dyDescent="0.25">
      <c r="U38" s="13"/>
    </row>
    <row r="39" spans="1:22" x14ac:dyDescent="0.25">
      <c r="U39" s="13"/>
    </row>
    <row r="40" spans="1:22" x14ac:dyDescent="0.25">
      <c r="U40" s="13"/>
    </row>
    <row r="41" spans="1:22" x14ac:dyDescent="0.25">
      <c r="U41" s="13"/>
    </row>
    <row r="42" spans="1:22" x14ac:dyDescent="0.25">
      <c r="U42" s="13"/>
    </row>
    <row r="43" spans="1:22" x14ac:dyDescent="0.25">
      <c r="U43" s="13"/>
    </row>
    <row r="44" spans="1:22" x14ac:dyDescent="0.25">
      <c r="U44" s="13"/>
    </row>
    <row r="45" spans="1:22" x14ac:dyDescent="0.25">
      <c r="U45" s="13"/>
    </row>
    <row r="46" spans="1:22" x14ac:dyDescent="0.25">
      <c r="U46" s="13"/>
    </row>
    <row r="47" spans="1:22" x14ac:dyDescent="0.25">
      <c r="U47" s="13"/>
    </row>
    <row r="48" spans="1:22" x14ac:dyDescent="0.25">
      <c r="U48" s="13"/>
    </row>
    <row r="49" spans="21:21" x14ac:dyDescent="0.25">
      <c r="U49" s="13"/>
    </row>
    <row r="50" spans="21:21" x14ac:dyDescent="0.25">
      <c r="U50" s="13"/>
    </row>
    <row r="51" spans="21:21" x14ac:dyDescent="0.25">
      <c r="U51" s="13"/>
    </row>
    <row r="52" spans="21:21" x14ac:dyDescent="0.25">
      <c r="U52" s="13"/>
    </row>
    <row r="53" spans="21:21" x14ac:dyDescent="0.25">
      <c r="U53" s="13"/>
    </row>
    <row r="54" spans="21:21" x14ac:dyDescent="0.25">
      <c r="U54" s="13"/>
    </row>
    <row r="55" spans="21:21" x14ac:dyDescent="0.25">
      <c r="U55" s="13"/>
    </row>
    <row r="56" spans="21:21" x14ac:dyDescent="0.25">
      <c r="U56" s="13"/>
    </row>
    <row r="57" spans="21:21" x14ac:dyDescent="0.25">
      <c r="U57" s="13"/>
    </row>
    <row r="58" spans="21:21" x14ac:dyDescent="0.25">
      <c r="U58" s="13"/>
    </row>
    <row r="59" spans="21:21" x14ac:dyDescent="0.25">
      <c r="U59" s="13"/>
    </row>
    <row r="60" spans="21:21" x14ac:dyDescent="0.25">
      <c r="U60" s="13"/>
    </row>
    <row r="61" spans="21:21" x14ac:dyDescent="0.25">
      <c r="U61" s="13"/>
    </row>
    <row r="62" spans="21:21" x14ac:dyDescent="0.25">
      <c r="U62" s="13"/>
    </row>
    <row r="63" spans="21:21" x14ac:dyDescent="0.25">
      <c r="U63" s="13"/>
    </row>
    <row r="64" spans="2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row r="845" spans="21:21" x14ac:dyDescent="0.25">
      <c r="U845" s="13"/>
    </row>
  </sheetData>
  <mergeCells count="18">
    <mergeCell ref="O30:Q30"/>
    <mergeCell ref="R30:V30"/>
    <mergeCell ref="O31:P31"/>
    <mergeCell ref="A30:G30"/>
    <mergeCell ref="H30:N30"/>
    <mergeCell ref="O32:P32"/>
    <mergeCell ref="O33:P33"/>
    <mergeCell ref="A17:C20"/>
    <mergeCell ref="D17:U20"/>
    <mergeCell ref="A22:C22"/>
    <mergeCell ref="E22:F22"/>
    <mergeCell ref="H22:J22"/>
    <mergeCell ref="M22:O22"/>
    <mergeCell ref="A23:C23"/>
    <mergeCell ref="H23:I23"/>
    <mergeCell ref="H24:I24"/>
    <mergeCell ref="H25:I25"/>
    <mergeCell ref="H26:I26"/>
  </mergeCells>
  <conditionalFormatting sqref="U32">
    <cfRule type="containsText" dxfId="26" priority="34" stopIfTrue="1" operator="containsText" text="Cerrada">
      <formula>NOT(ISERROR(SEARCH("Cerrada",U32)))</formula>
    </cfRule>
    <cfRule type="containsText" dxfId="25" priority="35" stopIfTrue="1" operator="containsText" text="En ejecución">
      <formula>NOT(ISERROR(SEARCH("En ejecución",U32)))</formula>
    </cfRule>
    <cfRule type="containsText" dxfId="24" priority="36" stopIfTrue="1" operator="containsText" text="Vencida">
      <formula>NOT(ISERROR(SEARCH("Vencida",U32)))</formula>
    </cfRule>
  </conditionalFormatting>
  <conditionalFormatting sqref="U33">
    <cfRule type="containsText" dxfId="23" priority="7" stopIfTrue="1" operator="containsText" text="Cerrada">
      <formula>NOT(ISERROR(SEARCH("Cerrada",U33)))</formula>
    </cfRule>
    <cfRule type="containsText" dxfId="22" priority="8" stopIfTrue="1" operator="containsText" text="En ejecución">
      <formula>NOT(ISERROR(SEARCH("En ejecución",U33)))</formula>
    </cfRule>
    <cfRule type="containsText" dxfId="21" priority="9" stopIfTrue="1" operator="containsText" text="Vencida">
      <formula>NOT(ISERROR(SEARCH("Vencida",U33)))</formula>
    </cfRule>
  </conditionalFormatting>
  <dataValidations count="7">
    <dataValidation type="list" allowBlank="1" showInputMessage="1" showErrorMessage="1" sqref="T32:T33">
      <formula1>$J$2:$J$4</formula1>
    </dataValidation>
    <dataValidation type="list" allowBlank="1" showInputMessage="1" showErrorMessage="1" sqref="U32:U33">
      <formula1>$I$2:$I$4</formula1>
    </dataValidation>
    <dataValidation type="list" allowBlank="1" showErrorMessage="1" sqref="A23">
      <formula1>PROCESOS</formula1>
    </dataValidation>
    <dataValidation type="list" allowBlank="1" showInputMessage="1" showErrorMessage="1" sqref="I32:I33">
      <formula1>$H$2:$H$3</formula1>
    </dataValidation>
    <dataValidation type="list" allowBlank="1" showInputMessage="1" showErrorMessage="1" sqref="F33">
      <formula1>$G$2:$G$5</formula1>
    </dataValidation>
    <dataValidation type="list" allowBlank="1" showInputMessage="1" showErrorMessage="1" sqref="C33">
      <formula1>$D$2:$D$13</formula1>
    </dataValidation>
    <dataValidation type="list" allowBlank="1" showInputMessage="1" showErrorMessage="1" sqref="B33">
      <formula1>$F$2:$F$6</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0"/>
  <sheetViews>
    <sheetView showGridLines="0" topLeftCell="A27" zoomScale="70" zoomScaleNormal="70" workbookViewId="0">
      <selection activeCell="A31" sqref="A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GESTIÓN DEL TALENTO HUMANO</v>
      </c>
      <c r="F22" s="885"/>
      <c r="G22" s="21"/>
      <c r="H22" s="873" t="s">
        <v>60</v>
      </c>
      <c r="I22" s="874"/>
      <c r="J22" s="875"/>
      <c r="K22" s="100"/>
      <c r="L22" s="100"/>
      <c r="M22" s="881" t="s">
        <v>61</v>
      </c>
      <c r="N22" s="882"/>
      <c r="O22" s="883"/>
      <c r="P22" s="104"/>
      <c r="Q22" s="104"/>
      <c r="R22" s="104"/>
      <c r="S22" s="104"/>
      <c r="T22" s="104"/>
      <c r="U22" s="104"/>
      <c r="V22" s="104"/>
      <c r="W22" s="104"/>
      <c r="X22" s="103"/>
    </row>
    <row r="23" spans="1:27" ht="53.25" customHeight="1" thickBot="1" x14ac:dyDescent="0.3">
      <c r="A23" s="887" t="s">
        <v>52</v>
      </c>
      <c r="B23" s="888"/>
      <c r="C23" s="889"/>
      <c r="D23" s="23"/>
      <c r="E23" s="118" t="s">
        <v>148</v>
      </c>
      <c r="F23" s="119">
        <f>COUNTA(E31:E40)</f>
        <v>0</v>
      </c>
      <c r="G23" s="21"/>
      <c r="H23" s="876" t="s">
        <v>69</v>
      </c>
      <c r="I23" s="877"/>
      <c r="J23" s="119">
        <f>COUNTIF(I31:I31,"Acción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78" t="s">
        <v>153</v>
      </c>
      <c r="I24" s="879"/>
      <c r="J24" s="124">
        <f>COUNTIF(I31:I31,"Acción Preventiva y/o de mejora")</f>
        <v>0</v>
      </c>
      <c r="K24" s="105"/>
      <c r="L24" s="101"/>
      <c r="M24" s="107">
        <v>2016</v>
      </c>
      <c r="N24" s="37">
        <v>2</v>
      </c>
      <c r="O24" s="108">
        <v>18</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880"/>
      <c r="I25" s="880"/>
      <c r="J25" s="111"/>
      <c r="K25" s="105"/>
      <c r="L25" s="101"/>
      <c r="M25" s="109">
        <v>2017</v>
      </c>
      <c r="N25" s="46">
        <v>2</v>
      </c>
      <c r="O25" s="110">
        <v>8</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880"/>
      <c r="I26" s="880"/>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4</v>
      </c>
      <c r="O27" s="149">
        <f>SUM(O24:O26)</f>
        <v>26</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s="433" customFormat="1" ht="71.25" customHeight="1" x14ac:dyDescent="0.25">
      <c r="A31" s="437"/>
      <c r="B31" s="268"/>
      <c r="C31" s="268"/>
      <c r="D31" s="256"/>
      <c r="E31" s="301"/>
      <c r="F31" s="255"/>
      <c r="G31" s="301"/>
      <c r="H31" s="301"/>
      <c r="I31" s="255"/>
      <c r="J31" s="257"/>
      <c r="K31" s="257"/>
      <c r="L31" s="256"/>
      <c r="M31" s="256"/>
      <c r="N31" s="256"/>
      <c r="O31" s="737"/>
      <c r="P31" s="738"/>
      <c r="Q31" s="738"/>
      <c r="R31" s="739"/>
      <c r="S31" s="268"/>
      <c r="T31" s="444"/>
      <c r="U31" s="650"/>
      <c r="V31" s="489"/>
      <c r="W31" s="435"/>
      <c r="X31" s="86"/>
      <c r="Y31" s="1"/>
      <c r="Z31"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3"/>
      <c r="X84" s="1"/>
      <c r="Y84" s="1"/>
      <c r="Z84" s="1"/>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sheetData>
  <mergeCells count="17">
    <mergeCell ref="A29:G29"/>
    <mergeCell ref="O31:R31"/>
    <mergeCell ref="H29:N29"/>
    <mergeCell ref="O29:S29"/>
    <mergeCell ref="A17:C20"/>
    <mergeCell ref="D17:W20"/>
    <mergeCell ref="A22:C22"/>
    <mergeCell ref="E22:F22"/>
    <mergeCell ref="H22:J22"/>
    <mergeCell ref="M22:O22"/>
    <mergeCell ref="T29:X29"/>
    <mergeCell ref="O30:R30"/>
    <mergeCell ref="A23:C23"/>
    <mergeCell ref="H23:I23"/>
    <mergeCell ref="H24:I24"/>
    <mergeCell ref="H25:I25"/>
    <mergeCell ref="H26:I26"/>
  </mergeCells>
  <conditionalFormatting sqref="W31">
    <cfRule type="containsText" dxfId="20" priority="1" stopIfTrue="1" operator="containsText" text="Cerrada">
      <formula>NOT(ISERROR(SEARCH("Cerrada",W31)))</formula>
    </cfRule>
    <cfRule type="containsText" dxfId="19" priority="2" stopIfTrue="1" operator="containsText" text="En ejecución">
      <formula>NOT(ISERROR(SEARCH("En ejecución",W31)))</formula>
    </cfRule>
    <cfRule type="containsText" dxfId="18"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InputMessage="1" showErrorMessage="1" sqref="W31">
      <formula1>$I$2:$I$4</formula1>
    </dataValidation>
    <dataValidation type="list" allowBlank="1" showInputMessage="1" showErrorMessage="1" sqref="V31">
      <formula1>$J$2:$J$4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94"/>
  <sheetViews>
    <sheetView showGridLines="0" topLeftCell="A31" zoomScale="85" zoomScaleNormal="85" workbookViewId="0">
      <selection activeCell="C31" sqref="C31"/>
    </sheetView>
  </sheetViews>
  <sheetFormatPr baseColWidth="10" defaultColWidth="14.42578125" defaultRowHeight="15" x14ac:dyDescent="0.25"/>
  <cols>
    <col min="1" max="1" width="6.5703125" style="279" customWidth="1"/>
    <col min="2" max="2" width="10.7109375" style="279" customWidth="1"/>
    <col min="3" max="3" width="17.5703125" style="279" customWidth="1"/>
    <col min="4" max="4" width="21.5703125" style="279" customWidth="1"/>
    <col min="5" max="5" width="75.42578125" style="279" customWidth="1"/>
    <col min="6" max="6" width="20" style="279" customWidth="1"/>
    <col min="7" max="7" width="51.85546875" style="279" customWidth="1"/>
    <col min="8" max="8" width="38.5703125" style="279" customWidth="1"/>
    <col min="9" max="9" width="14" style="279" customWidth="1"/>
    <col min="10" max="10" width="18" style="279" customWidth="1"/>
    <col min="11" max="11" width="18.5703125" style="279" customWidth="1"/>
    <col min="12" max="12" width="20" style="279" customWidth="1"/>
    <col min="13" max="13" width="18.28515625" style="279" customWidth="1"/>
    <col min="14" max="14" width="18" style="279" customWidth="1"/>
    <col min="15" max="17" width="25.7109375" style="613" customWidth="1"/>
    <col min="18" max="18" width="18.7109375" style="613" customWidth="1"/>
    <col min="19" max="19" width="28.140625" style="279" customWidth="1"/>
    <col min="20" max="20" width="67.85546875" style="279" customWidth="1"/>
    <col min="21" max="21" width="31.7109375" style="279" customWidth="1"/>
    <col min="22" max="22" width="18.42578125" style="199" customWidth="1"/>
    <col min="23" max="23" width="19.42578125" style="279" customWidth="1"/>
    <col min="24" max="24" width="80.28515625" style="279" customWidth="1"/>
    <col min="25" max="25" width="31.140625" style="279" customWidth="1"/>
    <col min="26" max="26" width="14.42578125" style="279" customWidth="1"/>
    <col min="27" max="28" width="11" style="279" customWidth="1"/>
    <col min="29" max="256" width="14.42578125" style="279"/>
    <col min="257" max="257" width="6.5703125" style="279" customWidth="1"/>
    <col min="258" max="258" width="10.7109375" style="279" customWidth="1"/>
    <col min="259" max="259" width="17.5703125" style="279" customWidth="1"/>
    <col min="260" max="260" width="21.5703125" style="279" customWidth="1"/>
    <col min="261" max="261" width="52.28515625" style="279" customWidth="1"/>
    <col min="262" max="262" width="24.140625" style="279" customWidth="1"/>
    <col min="263" max="263" width="26.5703125" style="279" customWidth="1"/>
    <col min="264" max="264" width="25.85546875" style="279" customWidth="1"/>
    <col min="265" max="265" width="14" style="279" customWidth="1"/>
    <col min="266" max="266" width="18" style="279" customWidth="1"/>
    <col min="267" max="267" width="18.5703125" style="279" customWidth="1"/>
    <col min="268" max="268" width="20" style="279" customWidth="1"/>
    <col min="269" max="269" width="18.28515625" style="279" customWidth="1"/>
    <col min="270" max="271" width="18" style="279" customWidth="1"/>
    <col min="272" max="272" width="26.28515625" style="279" customWidth="1"/>
    <col min="273" max="273" width="24.85546875" style="279" customWidth="1"/>
    <col min="274" max="274" width="19.42578125" style="279" customWidth="1"/>
    <col min="275" max="275" width="28.140625" style="279" customWidth="1"/>
    <col min="276" max="276" width="97.7109375" style="279" customWidth="1"/>
    <col min="277" max="277" width="40.140625" style="279" customWidth="1"/>
    <col min="278" max="278" width="18.42578125" style="279" customWidth="1"/>
    <col min="279" max="279" width="19.42578125" style="279" customWidth="1"/>
    <col min="280" max="280" width="80.28515625" style="279" customWidth="1"/>
    <col min="281" max="281" width="31.140625" style="279" customWidth="1"/>
    <col min="282" max="282" width="14.42578125" style="279" customWidth="1"/>
    <col min="283" max="284" width="11" style="279" customWidth="1"/>
    <col min="285" max="512" width="14.42578125" style="279"/>
    <col min="513" max="513" width="6.5703125" style="279" customWidth="1"/>
    <col min="514" max="514" width="10.7109375" style="279" customWidth="1"/>
    <col min="515" max="515" width="17.5703125" style="279" customWidth="1"/>
    <col min="516" max="516" width="21.5703125" style="279" customWidth="1"/>
    <col min="517" max="517" width="52.28515625" style="279" customWidth="1"/>
    <col min="518" max="518" width="24.140625" style="279" customWidth="1"/>
    <col min="519" max="519" width="26.5703125" style="279" customWidth="1"/>
    <col min="520" max="520" width="25.85546875" style="279" customWidth="1"/>
    <col min="521" max="521" width="14" style="279" customWidth="1"/>
    <col min="522" max="522" width="18" style="279" customWidth="1"/>
    <col min="523" max="523" width="18.5703125" style="279" customWidth="1"/>
    <col min="524" max="524" width="20" style="279" customWidth="1"/>
    <col min="525" max="525" width="18.28515625" style="279" customWidth="1"/>
    <col min="526" max="527" width="18" style="279" customWidth="1"/>
    <col min="528" max="528" width="26.28515625" style="279" customWidth="1"/>
    <col min="529" max="529" width="24.85546875" style="279" customWidth="1"/>
    <col min="530" max="530" width="19.42578125" style="279" customWidth="1"/>
    <col min="531" max="531" width="28.140625" style="279" customWidth="1"/>
    <col min="532" max="532" width="97.7109375" style="279" customWidth="1"/>
    <col min="533" max="533" width="40.140625" style="279" customWidth="1"/>
    <col min="534" max="534" width="18.42578125" style="279" customWidth="1"/>
    <col min="535" max="535" width="19.42578125" style="279" customWidth="1"/>
    <col min="536" max="536" width="80.28515625" style="279" customWidth="1"/>
    <col min="537" max="537" width="31.140625" style="279" customWidth="1"/>
    <col min="538" max="538" width="14.42578125" style="279" customWidth="1"/>
    <col min="539" max="540" width="11" style="279" customWidth="1"/>
    <col min="541" max="768" width="14.42578125" style="279"/>
    <col min="769" max="769" width="6.5703125" style="279" customWidth="1"/>
    <col min="770" max="770" width="10.7109375" style="279" customWidth="1"/>
    <col min="771" max="771" width="17.5703125" style="279" customWidth="1"/>
    <col min="772" max="772" width="21.5703125" style="279" customWidth="1"/>
    <col min="773" max="773" width="52.28515625" style="279" customWidth="1"/>
    <col min="774" max="774" width="24.140625" style="279" customWidth="1"/>
    <col min="775" max="775" width="26.5703125" style="279" customWidth="1"/>
    <col min="776" max="776" width="25.85546875" style="279" customWidth="1"/>
    <col min="777" max="777" width="14" style="279" customWidth="1"/>
    <col min="778" max="778" width="18" style="279" customWidth="1"/>
    <col min="779" max="779" width="18.5703125" style="279" customWidth="1"/>
    <col min="780" max="780" width="20" style="279" customWidth="1"/>
    <col min="781" max="781" width="18.28515625" style="279" customWidth="1"/>
    <col min="782" max="783" width="18" style="279" customWidth="1"/>
    <col min="784" max="784" width="26.28515625" style="279" customWidth="1"/>
    <col min="785" max="785" width="24.85546875" style="279" customWidth="1"/>
    <col min="786" max="786" width="19.42578125" style="279" customWidth="1"/>
    <col min="787" max="787" width="28.140625" style="279" customWidth="1"/>
    <col min="788" max="788" width="97.7109375" style="279" customWidth="1"/>
    <col min="789" max="789" width="40.140625" style="279" customWidth="1"/>
    <col min="790" max="790" width="18.42578125" style="279" customWidth="1"/>
    <col min="791" max="791" width="19.42578125" style="279" customWidth="1"/>
    <col min="792" max="792" width="80.28515625" style="279" customWidth="1"/>
    <col min="793" max="793" width="31.140625" style="279" customWidth="1"/>
    <col min="794" max="794" width="14.42578125" style="279" customWidth="1"/>
    <col min="795" max="796" width="11" style="279" customWidth="1"/>
    <col min="797" max="1024" width="14.42578125" style="279"/>
    <col min="1025" max="1025" width="6.5703125" style="279" customWidth="1"/>
    <col min="1026" max="1026" width="10.7109375" style="279" customWidth="1"/>
    <col min="1027" max="1027" width="17.5703125" style="279" customWidth="1"/>
    <col min="1028" max="1028" width="21.5703125" style="279" customWidth="1"/>
    <col min="1029" max="1029" width="52.28515625" style="279" customWidth="1"/>
    <col min="1030" max="1030" width="24.140625" style="279" customWidth="1"/>
    <col min="1031" max="1031" width="26.5703125" style="279" customWidth="1"/>
    <col min="1032" max="1032" width="25.85546875" style="279" customWidth="1"/>
    <col min="1033" max="1033" width="14" style="279" customWidth="1"/>
    <col min="1034" max="1034" width="18" style="279" customWidth="1"/>
    <col min="1035" max="1035" width="18.5703125" style="279" customWidth="1"/>
    <col min="1036" max="1036" width="20" style="279" customWidth="1"/>
    <col min="1037" max="1037" width="18.28515625" style="279" customWidth="1"/>
    <col min="1038" max="1039" width="18" style="279" customWidth="1"/>
    <col min="1040" max="1040" width="26.28515625" style="279" customWidth="1"/>
    <col min="1041" max="1041" width="24.85546875" style="279" customWidth="1"/>
    <col min="1042" max="1042" width="19.42578125" style="279" customWidth="1"/>
    <col min="1043" max="1043" width="28.140625" style="279" customWidth="1"/>
    <col min="1044" max="1044" width="97.7109375" style="279" customWidth="1"/>
    <col min="1045" max="1045" width="40.140625" style="279" customWidth="1"/>
    <col min="1046" max="1046" width="18.42578125" style="279" customWidth="1"/>
    <col min="1047" max="1047" width="19.42578125" style="279" customWidth="1"/>
    <col min="1048" max="1048" width="80.28515625" style="279" customWidth="1"/>
    <col min="1049" max="1049" width="31.140625" style="279" customWidth="1"/>
    <col min="1050" max="1050" width="14.42578125" style="279" customWidth="1"/>
    <col min="1051" max="1052" width="11" style="279" customWidth="1"/>
    <col min="1053" max="1280" width="14.42578125" style="279"/>
    <col min="1281" max="1281" width="6.5703125" style="279" customWidth="1"/>
    <col min="1282" max="1282" width="10.7109375" style="279" customWidth="1"/>
    <col min="1283" max="1283" width="17.5703125" style="279" customWidth="1"/>
    <col min="1284" max="1284" width="21.5703125" style="279" customWidth="1"/>
    <col min="1285" max="1285" width="52.28515625" style="279" customWidth="1"/>
    <col min="1286" max="1286" width="24.140625" style="279" customWidth="1"/>
    <col min="1287" max="1287" width="26.5703125" style="279" customWidth="1"/>
    <col min="1288" max="1288" width="25.85546875" style="279" customWidth="1"/>
    <col min="1289" max="1289" width="14" style="279" customWidth="1"/>
    <col min="1290" max="1290" width="18" style="279" customWidth="1"/>
    <col min="1291" max="1291" width="18.5703125" style="279" customWidth="1"/>
    <col min="1292" max="1292" width="20" style="279" customWidth="1"/>
    <col min="1293" max="1293" width="18.28515625" style="279" customWidth="1"/>
    <col min="1294" max="1295" width="18" style="279" customWidth="1"/>
    <col min="1296" max="1296" width="26.28515625" style="279" customWidth="1"/>
    <col min="1297" max="1297" width="24.85546875" style="279" customWidth="1"/>
    <col min="1298" max="1298" width="19.42578125" style="279" customWidth="1"/>
    <col min="1299" max="1299" width="28.140625" style="279" customWidth="1"/>
    <col min="1300" max="1300" width="97.7109375" style="279" customWidth="1"/>
    <col min="1301" max="1301" width="40.140625" style="279" customWidth="1"/>
    <col min="1302" max="1302" width="18.42578125" style="279" customWidth="1"/>
    <col min="1303" max="1303" width="19.42578125" style="279" customWidth="1"/>
    <col min="1304" max="1304" width="80.28515625" style="279" customWidth="1"/>
    <col min="1305" max="1305" width="31.140625" style="279" customWidth="1"/>
    <col min="1306" max="1306" width="14.42578125" style="279" customWidth="1"/>
    <col min="1307" max="1308" width="11" style="279" customWidth="1"/>
    <col min="1309" max="1536" width="14.42578125" style="279"/>
    <col min="1537" max="1537" width="6.5703125" style="279" customWidth="1"/>
    <col min="1538" max="1538" width="10.7109375" style="279" customWidth="1"/>
    <col min="1539" max="1539" width="17.5703125" style="279" customWidth="1"/>
    <col min="1540" max="1540" width="21.5703125" style="279" customWidth="1"/>
    <col min="1541" max="1541" width="52.28515625" style="279" customWidth="1"/>
    <col min="1542" max="1542" width="24.140625" style="279" customWidth="1"/>
    <col min="1543" max="1543" width="26.5703125" style="279" customWidth="1"/>
    <col min="1544" max="1544" width="25.85546875" style="279" customWidth="1"/>
    <col min="1545" max="1545" width="14" style="279" customWidth="1"/>
    <col min="1546" max="1546" width="18" style="279" customWidth="1"/>
    <col min="1547" max="1547" width="18.5703125" style="279" customWidth="1"/>
    <col min="1548" max="1548" width="20" style="279" customWidth="1"/>
    <col min="1549" max="1549" width="18.28515625" style="279" customWidth="1"/>
    <col min="1550" max="1551" width="18" style="279" customWidth="1"/>
    <col min="1552" max="1552" width="26.28515625" style="279" customWidth="1"/>
    <col min="1553" max="1553" width="24.85546875" style="279" customWidth="1"/>
    <col min="1554" max="1554" width="19.42578125" style="279" customWidth="1"/>
    <col min="1555" max="1555" width="28.140625" style="279" customWidth="1"/>
    <col min="1556" max="1556" width="97.7109375" style="279" customWidth="1"/>
    <col min="1557" max="1557" width="40.140625" style="279" customWidth="1"/>
    <col min="1558" max="1558" width="18.42578125" style="279" customWidth="1"/>
    <col min="1559" max="1559" width="19.42578125" style="279" customWidth="1"/>
    <col min="1560" max="1560" width="80.28515625" style="279" customWidth="1"/>
    <col min="1561" max="1561" width="31.140625" style="279" customWidth="1"/>
    <col min="1562" max="1562" width="14.42578125" style="279" customWidth="1"/>
    <col min="1563" max="1564" width="11" style="279" customWidth="1"/>
    <col min="1565" max="1792" width="14.42578125" style="279"/>
    <col min="1793" max="1793" width="6.5703125" style="279" customWidth="1"/>
    <col min="1794" max="1794" width="10.7109375" style="279" customWidth="1"/>
    <col min="1795" max="1795" width="17.5703125" style="279" customWidth="1"/>
    <col min="1796" max="1796" width="21.5703125" style="279" customWidth="1"/>
    <col min="1797" max="1797" width="52.28515625" style="279" customWidth="1"/>
    <col min="1798" max="1798" width="24.140625" style="279" customWidth="1"/>
    <col min="1799" max="1799" width="26.5703125" style="279" customWidth="1"/>
    <col min="1800" max="1800" width="25.85546875" style="279" customWidth="1"/>
    <col min="1801" max="1801" width="14" style="279" customWidth="1"/>
    <col min="1802" max="1802" width="18" style="279" customWidth="1"/>
    <col min="1803" max="1803" width="18.5703125" style="279" customWidth="1"/>
    <col min="1804" max="1804" width="20" style="279" customWidth="1"/>
    <col min="1805" max="1805" width="18.28515625" style="279" customWidth="1"/>
    <col min="1806" max="1807" width="18" style="279" customWidth="1"/>
    <col min="1808" max="1808" width="26.28515625" style="279" customWidth="1"/>
    <col min="1809" max="1809" width="24.85546875" style="279" customWidth="1"/>
    <col min="1810" max="1810" width="19.42578125" style="279" customWidth="1"/>
    <col min="1811" max="1811" width="28.140625" style="279" customWidth="1"/>
    <col min="1812" max="1812" width="97.7109375" style="279" customWidth="1"/>
    <col min="1813" max="1813" width="40.140625" style="279" customWidth="1"/>
    <col min="1814" max="1814" width="18.42578125" style="279" customWidth="1"/>
    <col min="1815" max="1815" width="19.42578125" style="279" customWidth="1"/>
    <col min="1816" max="1816" width="80.28515625" style="279" customWidth="1"/>
    <col min="1817" max="1817" width="31.140625" style="279" customWidth="1"/>
    <col min="1818" max="1818" width="14.42578125" style="279" customWidth="1"/>
    <col min="1819" max="1820" width="11" style="279" customWidth="1"/>
    <col min="1821" max="2048" width="14.42578125" style="279"/>
    <col min="2049" max="2049" width="6.5703125" style="279" customWidth="1"/>
    <col min="2050" max="2050" width="10.7109375" style="279" customWidth="1"/>
    <col min="2051" max="2051" width="17.5703125" style="279" customWidth="1"/>
    <col min="2052" max="2052" width="21.5703125" style="279" customWidth="1"/>
    <col min="2053" max="2053" width="52.28515625" style="279" customWidth="1"/>
    <col min="2054" max="2054" width="24.140625" style="279" customWidth="1"/>
    <col min="2055" max="2055" width="26.5703125" style="279" customWidth="1"/>
    <col min="2056" max="2056" width="25.85546875" style="279" customWidth="1"/>
    <col min="2057" max="2057" width="14" style="279" customWidth="1"/>
    <col min="2058" max="2058" width="18" style="279" customWidth="1"/>
    <col min="2059" max="2059" width="18.5703125" style="279" customWidth="1"/>
    <col min="2060" max="2060" width="20" style="279" customWidth="1"/>
    <col min="2061" max="2061" width="18.28515625" style="279" customWidth="1"/>
    <col min="2062" max="2063" width="18" style="279" customWidth="1"/>
    <col min="2064" max="2064" width="26.28515625" style="279" customWidth="1"/>
    <col min="2065" max="2065" width="24.85546875" style="279" customWidth="1"/>
    <col min="2066" max="2066" width="19.42578125" style="279" customWidth="1"/>
    <col min="2067" max="2067" width="28.140625" style="279" customWidth="1"/>
    <col min="2068" max="2068" width="97.7109375" style="279" customWidth="1"/>
    <col min="2069" max="2069" width="40.140625" style="279" customWidth="1"/>
    <col min="2070" max="2070" width="18.42578125" style="279" customWidth="1"/>
    <col min="2071" max="2071" width="19.42578125" style="279" customWidth="1"/>
    <col min="2072" max="2072" width="80.28515625" style="279" customWidth="1"/>
    <col min="2073" max="2073" width="31.140625" style="279" customWidth="1"/>
    <col min="2074" max="2074" width="14.42578125" style="279" customWidth="1"/>
    <col min="2075" max="2076" width="11" style="279" customWidth="1"/>
    <col min="2077" max="2304" width="14.42578125" style="279"/>
    <col min="2305" max="2305" width="6.5703125" style="279" customWidth="1"/>
    <col min="2306" max="2306" width="10.7109375" style="279" customWidth="1"/>
    <col min="2307" max="2307" width="17.5703125" style="279" customWidth="1"/>
    <col min="2308" max="2308" width="21.5703125" style="279" customWidth="1"/>
    <col min="2309" max="2309" width="52.28515625" style="279" customWidth="1"/>
    <col min="2310" max="2310" width="24.140625" style="279" customWidth="1"/>
    <col min="2311" max="2311" width="26.5703125" style="279" customWidth="1"/>
    <col min="2312" max="2312" width="25.85546875" style="279" customWidth="1"/>
    <col min="2313" max="2313" width="14" style="279" customWidth="1"/>
    <col min="2314" max="2314" width="18" style="279" customWidth="1"/>
    <col min="2315" max="2315" width="18.5703125" style="279" customWidth="1"/>
    <col min="2316" max="2316" width="20" style="279" customWidth="1"/>
    <col min="2317" max="2317" width="18.28515625" style="279" customWidth="1"/>
    <col min="2318" max="2319" width="18" style="279" customWidth="1"/>
    <col min="2320" max="2320" width="26.28515625" style="279" customWidth="1"/>
    <col min="2321" max="2321" width="24.85546875" style="279" customWidth="1"/>
    <col min="2322" max="2322" width="19.42578125" style="279" customWidth="1"/>
    <col min="2323" max="2323" width="28.140625" style="279" customWidth="1"/>
    <col min="2324" max="2324" width="97.7109375" style="279" customWidth="1"/>
    <col min="2325" max="2325" width="40.140625" style="279" customWidth="1"/>
    <col min="2326" max="2326" width="18.42578125" style="279" customWidth="1"/>
    <col min="2327" max="2327" width="19.42578125" style="279" customWidth="1"/>
    <col min="2328" max="2328" width="80.28515625" style="279" customWidth="1"/>
    <col min="2329" max="2329" width="31.140625" style="279" customWidth="1"/>
    <col min="2330" max="2330" width="14.42578125" style="279" customWidth="1"/>
    <col min="2331" max="2332" width="11" style="279" customWidth="1"/>
    <col min="2333" max="2560" width="14.42578125" style="279"/>
    <col min="2561" max="2561" width="6.5703125" style="279" customWidth="1"/>
    <col min="2562" max="2562" width="10.7109375" style="279" customWidth="1"/>
    <col min="2563" max="2563" width="17.5703125" style="279" customWidth="1"/>
    <col min="2564" max="2564" width="21.5703125" style="279" customWidth="1"/>
    <col min="2565" max="2565" width="52.28515625" style="279" customWidth="1"/>
    <col min="2566" max="2566" width="24.140625" style="279" customWidth="1"/>
    <col min="2567" max="2567" width="26.5703125" style="279" customWidth="1"/>
    <col min="2568" max="2568" width="25.85546875" style="279" customWidth="1"/>
    <col min="2569" max="2569" width="14" style="279" customWidth="1"/>
    <col min="2570" max="2570" width="18" style="279" customWidth="1"/>
    <col min="2571" max="2571" width="18.5703125" style="279" customWidth="1"/>
    <col min="2572" max="2572" width="20" style="279" customWidth="1"/>
    <col min="2573" max="2573" width="18.28515625" style="279" customWidth="1"/>
    <col min="2574" max="2575" width="18" style="279" customWidth="1"/>
    <col min="2576" max="2576" width="26.28515625" style="279" customWidth="1"/>
    <col min="2577" max="2577" width="24.85546875" style="279" customWidth="1"/>
    <col min="2578" max="2578" width="19.42578125" style="279" customWidth="1"/>
    <col min="2579" max="2579" width="28.140625" style="279" customWidth="1"/>
    <col min="2580" max="2580" width="97.7109375" style="279" customWidth="1"/>
    <col min="2581" max="2581" width="40.140625" style="279" customWidth="1"/>
    <col min="2582" max="2582" width="18.42578125" style="279" customWidth="1"/>
    <col min="2583" max="2583" width="19.42578125" style="279" customWidth="1"/>
    <col min="2584" max="2584" width="80.28515625" style="279" customWidth="1"/>
    <col min="2585" max="2585" width="31.140625" style="279" customWidth="1"/>
    <col min="2586" max="2586" width="14.42578125" style="279" customWidth="1"/>
    <col min="2587" max="2588" width="11" style="279" customWidth="1"/>
    <col min="2589" max="2816" width="14.42578125" style="279"/>
    <col min="2817" max="2817" width="6.5703125" style="279" customWidth="1"/>
    <col min="2818" max="2818" width="10.7109375" style="279" customWidth="1"/>
    <col min="2819" max="2819" width="17.5703125" style="279" customWidth="1"/>
    <col min="2820" max="2820" width="21.5703125" style="279" customWidth="1"/>
    <col min="2821" max="2821" width="52.28515625" style="279" customWidth="1"/>
    <col min="2822" max="2822" width="24.140625" style="279" customWidth="1"/>
    <col min="2823" max="2823" width="26.5703125" style="279" customWidth="1"/>
    <col min="2824" max="2824" width="25.85546875" style="279" customWidth="1"/>
    <col min="2825" max="2825" width="14" style="279" customWidth="1"/>
    <col min="2826" max="2826" width="18" style="279" customWidth="1"/>
    <col min="2827" max="2827" width="18.5703125" style="279" customWidth="1"/>
    <col min="2828" max="2828" width="20" style="279" customWidth="1"/>
    <col min="2829" max="2829" width="18.28515625" style="279" customWidth="1"/>
    <col min="2830" max="2831" width="18" style="279" customWidth="1"/>
    <col min="2832" max="2832" width="26.28515625" style="279" customWidth="1"/>
    <col min="2833" max="2833" width="24.85546875" style="279" customWidth="1"/>
    <col min="2834" max="2834" width="19.42578125" style="279" customWidth="1"/>
    <col min="2835" max="2835" width="28.140625" style="279" customWidth="1"/>
    <col min="2836" max="2836" width="97.7109375" style="279" customWidth="1"/>
    <col min="2837" max="2837" width="40.140625" style="279" customWidth="1"/>
    <col min="2838" max="2838" width="18.42578125" style="279" customWidth="1"/>
    <col min="2839" max="2839" width="19.42578125" style="279" customWidth="1"/>
    <col min="2840" max="2840" width="80.28515625" style="279" customWidth="1"/>
    <col min="2841" max="2841" width="31.140625" style="279" customWidth="1"/>
    <col min="2842" max="2842" width="14.42578125" style="279" customWidth="1"/>
    <col min="2843" max="2844" width="11" style="279" customWidth="1"/>
    <col min="2845" max="3072" width="14.42578125" style="279"/>
    <col min="3073" max="3073" width="6.5703125" style="279" customWidth="1"/>
    <col min="3074" max="3074" width="10.7109375" style="279" customWidth="1"/>
    <col min="3075" max="3075" width="17.5703125" style="279" customWidth="1"/>
    <col min="3076" max="3076" width="21.5703125" style="279" customWidth="1"/>
    <col min="3077" max="3077" width="52.28515625" style="279" customWidth="1"/>
    <col min="3078" max="3078" width="24.140625" style="279" customWidth="1"/>
    <col min="3079" max="3079" width="26.5703125" style="279" customWidth="1"/>
    <col min="3080" max="3080" width="25.85546875" style="279" customWidth="1"/>
    <col min="3081" max="3081" width="14" style="279" customWidth="1"/>
    <col min="3082" max="3082" width="18" style="279" customWidth="1"/>
    <col min="3083" max="3083" width="18.5703125" style="279" customWidth="1"/>
    <col min="3084" max="3084" width="20" style="279" customWidth="1"/>
    <col min="3085" max="3085" width="18.28515625" style="279" customWidth="1"/>
    <col min="3086" max="3087" width="18" style="279" customWidth="1"/>
    <col min="3088" max="3088" width="26.28515625" style="279" customWidth="1"/>
    <col min="3089" max="3089" width="24.85546875" style="279" customWidth="1"/>
    <col min="3090" max="3090" width="19.42578125" style="279" customWidth="1"/>
    <col min="3091" max="3091" width="28.140625" style="279" customWidth="1"/>
    <col min="3092" max="3092" width="97.7109375" style="279" customWidth="1"/>
    <col min="3093" max="3093" width="40.140625" style="279" customWidth="1"/>
    <col min="3094" max="3094" width="18.42578125" style="279" customWidth="1"/>
    <col min="3095" max="3095" width="19.42578125" style="279" customWidth="1"/>
    <col min="3096" max="3096" width="80.28515625" style="279" customWidth="1"/>
    <col min="3097" max="3097" width="31.140625" style="279" customWidth="1"/>
    <col min="3098" max="3098" width="14.42578125" style="279" customWidth="1"/>
    <col min="3099" max="3100" width="11" style="279" customWidth="1"/>
    <col min="3101" max="3328" width="14.42578125" style="279"/>
    <col min="3329" max="3329" width="6.5703125" style="279" customWidth="1"/>
    <col min="3330" max="3330" width="10.7109375" style="279" customWidth="1"/>
    <col min="3331" max="3331" width="17.5703125" style="279" customWidth="1"/>
    <col min="3332" max="3332" width="21.5703125" style="279" customWidth="1"/>
    <col min="3333" max="3333" width="52.28515625" style="279" customWidth="1"/>
    <col min="3334" max="3334" width="24.140625" style="279" customWidth="1"/>
    <col min="3335" max="3335" width="26.5703125" style="279" customWidth="1"/>
    <col min="3336" max="3336" width="25.85546875" style="279" customWidth="1"/>
    <col min="3337" max="3337" width="14" style="279" customWidth="1"/>
    <col min="3338" max="3338" width="18" style="279" customWidth="1"/>
    <col min="3339" max="3339" width="18.5703125" style="279" customWidth="1"/>
    <col min="3340" max="3340" width="20" style="279" customWidth="1"/>
    <col min="3341" max="3341" width="18.28515625" style="279" customWidth="1"/>
    <col min="3342" max="3343" width="18" style="279" customWidth="1"/>
    <col min="3344" max="3344" width="26.28515625" style="279" customWidth="1"/>
    <col min="3345" max="3345" width="24.85546875" style="279" customWidth="1"/>
    <col min="3346" max="3346" width="19.42578125" style="279" customWidth="1"/>
    <col min="3347" max="3347" width="28.140625" style="279" customWidth="1"/>
    <col min="3348" max="3348" width="97.7109375" style="279" customWidth="1"/>
    <col min="3349" max="3349" width="40.140625" style="279" customWidth="1"/>
    <col min="3350" max="3350" width="18.42578125" style="279" customWidth="1"/>
    <col min="3351" max="3351" width="19.42578125" style="279" customWidth="1"/>
    <col min="3352" max="3352" width="80.28515625" style="279" customWidth="1"/>
    <col min="3353" max="3353" width="31.140625" style="279" customWidth="1"/>
    <col min="3354" max="3354" width="14.42578125" style="279" customWidth="1"/>
    <col min="3355" max="3356" width="11" style="279" customWidth="1"/>
    <col min="3357" max="3584" width="14.42578125" style="279"/>
    <col min="3585" max="3585" width="6.5703125" style="279" customWidth="1"/>
    <col min="3586" max="3586" width="10.7109375" style="279" customWidth="1"/>
    <col min="3587" max="3587" width="17.5703125" style="279" customWidth="1"/>
    <col min="3588" max="3588" width="21.5703125" style="279" customWidth="1"/>
    <col min="3589" max="3589" width="52.28515625" style="279" customWidth="1"/>
    <col min="3590" max="3590" width="24.140625" style="279" customWidth="1"/>
    <col min="3591" max="3591" width="26.5703125" style="279" customWidth="1"/>
    <col min="3592" max="3592" width="25.85546875" style="279" customWidth="1"/>
    <col min="3593" max="3593" width="14" style="279" customWidth="1"/>
    <col min="3594" max="3594" width="18" style="279" customWidth="1"/>
    <col min="3595" max="3595" width="18.5703125" style="279" customWidth="1"/>
    <col min="3596" max="3596" width="20" style="279" customWidth="1"/>
    <col min="3597" max="3597" width="18.28515625" style="279" customWidth="1"/>
    <col min="3598" max="3599" width="18" style="279" customWidth="1"/>
    <col min="3600" max="3600" width="26.28515625" style="279" customWidth="1"/>
    <col min="3601" max="3601" width="24.85546875" style="279" customWidth="1"/>
    <col min="3602" max="3602" width="19.42578125" style="279" customWidth="1"/>
    <col min="3603" max="3603" width="28.140625" style="279" customWidth="1"/>
    <col min="3604" max="3604" width="97.7109375" style="279" customWidth="1"/>
    <col min="3605" max="3605" width="40.140625" style="279" customWidth="1"/>
    <col min="3606" max="3606" width="18.42578125" style="279" customWidth="1"/>
    <col min="3607" max="3607" width="19.42578125" style="279" customWidth="1"/>
    <col min="3608" max="3608" width="80.28515625" style="279" customWidth="1"/>
    <col min="3609" max="3609" width="31.140625" style="279" customWidth="1"/>
    <col min="3610" max="3610" width="14.42578125" style="279" customWidth="1"/>
    <col min="3611" max="3612" width="11" style="279" customWidth="1"/>
    <col min="3613" max="3840" width="14.42578125" style="279"/>
    <col min="3841" max="3841" width="6.5703125" style="279" customWidth="1"/>
    <col min="3842" max="3842" width="10.7109375" style="279" customWidth="1"/>
    <col min="3843" max="3843" width="17.5703125" style="279" customWidth="1"/>
    <col min="3844" max="3844" width="21.5703125" style="279" customWidth="1"/>
    <col min="3845" max="3845" width="52.28515625" style="279" customWidth="1"/>
    <col min="3846" max="3846" width="24.140625" style="279" customWidth="1"/>
    <col min="3847" max="3847" width="26.5703125" style="279" customWidth="1"/>
    <col min="3848" max="3848" width="25.85546875" style="279" customWidth="1"/>
    <col min="3849" max="3849" width="14" style="279" customWidth="1"/>
    <col min="3850" max="3850" width="18" style="279" customWidth="1"/>
    <col min="3851" max="3851" width="18.5703125" style="279" customWidth="1"/>
    <col min="3852" max="3852" width="20" style="279" customWidth="1"/>
    <col min="3853" max="3853" width="18.28515625" style="279" customWidth="1"/>
    <col min="3854" max="3855" width="18" style="279" customWidth="1"/>
    <col min="3856" max="3856" width="26.28515625" style="279" customWidth="1"/>
    <col min="3857" max="3857" width="24.85546875" style="279" customWidth="1"/>
    <col min="3858" max="3858" width="19.42578125" style="279" customWidth="1"/>
    <col min="3859" max="3859" width="28.140625" style="279" customWidth="1"/>
    <col min="3860" max="3860" width="97.7109375" style="279" customWidth="1"/>
    <col min="3861" max="3861" width="40.140625" style="279" customWidth="1"/>
    <col min="3862" max="3862" width="18.42578125" style="279" customWidth="1"/>
    <col min="3863" max="3863" width="19.42578125" style="279" customWidth="1"/>
    <col min="3864" max="3864" width="80.28515625" style="279" customWidth="1"/>
    <col min="3865" max="3865" width="31.140625" style="279" customWidth="1"/>
    <col min="3866" max="3866" width="14.42578125" style="279" customWidth="1"/>
    <col min="3867" max="3868" width="11" style="279" customWidth="1"/>
    <col min="3869" max="4096" width="14.42578125" style="279"/>
    <col min="4097" max="4097" width="6.5703125" style="279" customWidth="1"/>
    <col min="4098" max="4098" width="10.7109375" style="279" customWidth="1"/>
    <col min="4099" max="4099" width="17.5703125" style="279" customWidth="1"/>
    <col min="4100" max="4100" width="21.5703125" style="279" customWidth="1"/>
    <col min="4101" max="4101" width="52.28515625" style="279" customWidth="1"/>
    <col min="4102" max="4102" width="24.140625" style="279" customWidth="1"/>
    <col min="4103" max="4103" width="26.5703125" style="279" customWidth="1"/>
    <col min="4104" max="4104" width="25.85546875" style="279" customWidth="1"/>
    <col min="4105" max="4105" width="14" style="279" customWidth="1"/>
    <col min="4106" max="4106" width="18" style="279" customWidth="1"/>
    <col min="4107" max="4107" width="18.5703125" style="279" customWidth="1"/>
    <col min="4108" max="4108" width="20" style="279" customWidth="1"/>
    <col min="4109" max="4109" width="18.28515625" style="279" customWidth="1"/>
    <col min="4110" max="4111" width="18" style="279" customWidth="1"/>
    <col min="4112" max="4112" width="26.28515625" style="279" customWidth="1"/>
    <col min="4113" max="4113" width="24.85546875" style="279" customWidth="1"/>
    <col min="4114" max="4114" width="19.42578125" style="279" customWidth="1"/>
    <col min="4115" max="4115" width="28.140625" style="279" customWidth="1"/>
    <col min="4116" max="4116" width="97.7109375" style="279" customWidth="1"/>
    <col min="4117" max="4117" width="40.140625" style="279" customWidth="1"/>
    <col min="4118" max="4118" width="18.42578125" style="279" customWidth="1"/>
    <col min="4119" max="4119" width="19.42578125" style="279" customWidth="1"/>
    <col min="4120" max="4120" width="80.28515625" style="279" customWidth="1"/>
    <col min="4121" max="4121" width="31.140625" style="279" customWidth="1"/>
    <col min="4122" max="4122" width="14.42578125" style="279" customWidth="1"/>
    <col min="4123" max="4124" width="11" style="279" customWidth="1"/>
    <col min="4125" max="4352" width="14.42578125" style="279"/>
    <col min="4353" max="4353" width="6.5703125" style="279" customWidth="1"/>
    <col min="4354" max="4354" width="10.7109375" style="279" customWidth="1"/>
    <col min="4355" max="4355" width="17.5703125" style="279" customWidth="1"/>
    <col min="4356" max="4356" width="21.5703125" style="279" customWidth="1"/>
    <col min="4357" max="4357" width="52.28515625" style="279" customWidth="1"/>
    <col min="4358" max="4358" width="24.140625" style="279" customWidth="1"/>
    <col min="4359" max="4359" width="26.5703125" style="279" customWidth="1"/>
    <col min="4360" max="4360" width="25.85546875" style="279" customWidth="1"/>
    <col min="4361" max="4361" width="14" style="279" customWidth="1"/>
    <col min="4362" max="4362" width="18" style="279" customWidth="1"/>
    <col min="4363" max="4363" width="18.5703125" style="279" customWidth="1"/>
    <col min="4364" max="4364" width="20" style="279" customWidth="1"/>
    <col min="4365" max="4365" width="18.28515625" style="279" customWidth="1"/>
    <col min="4366" max="4367" width="18" style="279" customWidth="1"/>
    <col min="4368" max="4368" width="26.28515625" style="279" customWidth="1"/>
    <col min="4369" max="4369" width="24.85546875" style="279" customWidth="1"/>
    <col min="4370" max="4370" width="19.42578125" style="279" customWidth="1"/>
    <col min="4371" max="4371" width="28.140625" style="279" customWidth="1"/>
    <col min="4372" max="4372" width="97.7109375" style="279" customWidth="1"/>
    <col min="4373" max="4373" width="40.140625" style="279" customWidth="1"/>
    <col min="4374" max="4374" width="18.42578125" style="279" customWidth="1"/>
    <col min="4375" max="4375" width="19.42578125" style="279" customWidth="1"/>
    <col min="4376" max="4376" width="80.28515625" style="279" customWidth="1"/>
    <col min="4377" max="4377" width="31.140625" style="279" customWidth="1"/>
    <col min="4378" max="4378" width="14.42578125" style="279" customWidth="1"/>
    <col min="4379" max="4380" width="11" style="279" customWidth="1"/>
    <col min="4381" max="4608" width="14.42578125" style="279"/>
    <col min="4609" max="4609" width="6.5703125" style="279" customWidth="1"/>
    <col min="4610" max="4610" width="10.7109375" style="279" customWidth="1"/>
    <col min="4611" max="4611" width="17.5703125" style="279" customWidth="1"/>
    <col min="4612" max="4612" width="21.5703125" style="279" customWidth="1"/>
    <col min="4613" max="4613" width="52.28515625" style="279" customWidth="1"/>
    <col min="4614" max="4614" width="24.140625" style="279" customWidth="1"/>
    <col min="4615" max="4615" width="26.5703125" style="279" customWidth="1"/>
    <col min="4616" max="4616" width="25.85546875" style="279" customWidth="1"/>
    <col min="4617" max="4617" width="14" style="279" customWidth="1"/>
    <col min="4618" max="4618" width="18" style="279" customWidth="1"/>
    <col min="4619" max="4619" width="18.5703125" style="279" customWidth="1"/>
    <col min="4620" max="4620" width="20" style="279" customWidth="1"/>
    <col min="4621" max="4621" width="18.28515625" style="279" customWidth="1"/>
    <col min="4622" max="4623" width="18" style="279" customWidth="1"/>
    <col min="4624" max="4624" width="26.28515625" style="279" customWidth="1"/>
    <col min="4625" max="4625" width="24.85546875" style="279" customWidth="1"/>
    <col min="4626" max="4626" width="19.42578125" style="279" customWidth="1"/>
    <col min="4627" max="4627" width="28.140625" style="279" customWidth="1"/>
    <col min="4628" max="4628" width="97.7109375" style="279" customWidth="1"/>
    <col min="4629" max="4629" width="40.140625" style="279" customWidth="1"/>
    <col min="4630" max="4630" width="18.42578125" style="279" customWidth="1"/>
    <col min="4631" max="4631" width="19.42578125" style="279" customWidth="1"/>
    <col min="4632" max="4632" width="80.28515625" style="279" customWidth="1"/>
    <col min="4633" max="4633" width="31.140625" style="279" customWidth="1"/>
    <col min="4634" max="4634" width="14.42578125" style="279" customWidth="1"/>
    <col min="4635" max="4636" width="11" style="279" customWidth="1"/>
    <col min="4637" max="4864" width="14.42578125" style="279"/>
    <col min="4865" max="4865" width="6.5703125" style="279" customWidth="1"/>
    <col min="4866" max="4866" width="10.7109375" style="279" customWidth="1"/>
    <col min="4867" max="4867" width="17.5703125" style="279" customWidth="1"/>
    <col min="4868" max="4868" width="21.5703125" style="279" customWidth="1"/>
    <col min="4869" max="4869" width="52.28515625" style="279" customWidth="1"/>
    <col min="4870" max="4870" width="24.140625" style="279" customWidth="1"/>
    <col min="4871" max="4871" width="26.5703125" style="279" customWidth="1"/>
    <col min="4872" max="4872" width="25.85546875" style="279" customWidth="1"/>
    <col min="4873" max="4873" width="14" style="279" customWidth="1"/>
    <col min="4874" max="4874" width="18" style="279" customWidth="1"/>
    <col min="4875" max="4875" width="18.5703125" style="279" customWidth="1"/>
    <col min="4876" max="4876" width="20" style="279" customWidth="1"/>
    <col min="4877" max="4877" width="18.28515625" style="279" customWidth="1"/>
    <col min="4878" max="4879" width="18" style="279" customWidth="1"/>
    <col min="4880" max="4880" width="26.28515625" style="279" customWidth="1"/>
    <col min="4881" max="4881" width="24.85546875" style="279" customWidth="1"/>
    <col min="4882" max="4882" width="19.42578125" style="279" customWidth="1"/>
    <col min="4883" max="4883" width="28.140625" style="279" customWidth="1"/>
    <col min="4884" max="4884" width="97.7109375" style="279" customWidth="1"/>
    <col min="4885" max="4885" width="40.140625" style="279" customWidth="1"/>
    <col min="4886" max="4886" width="18.42578125" style="279" customWidth="1"/>
    <col min="4887" max="4887" width="19.42578125" style="279" customWidth="1"/>
    <col min="4888" max="4888" width="80.28515625" style="279" customWidth="1"/>
    <col min="4889" max="4889" width="31.140625" style="279" customWidth="1"/>
    <col min="4890" max="4890" width="14.42578125" style="279" customWidth="1"/>
    <col min="4891" max="4892" width="11" style="279" customWidth="1"/>
    <col min="4893" max="5120" width="14.42578125" style="279"/>
    <col min="5121" max="5121" width="6.5703125" style="279" customWidth="1"/>
    <col min="5122" max="5122" width="10.7109375" style="279" customWidth="1"/>
    <col min="5123" max="5123" width="17.5703125" style="279" customWidth="1"/>
    <col min="5124" max="5124" width="21.5703125" style="279" customWidth="1"/>
    <col min="5125" max="5125" width="52.28515625" style="279" customWidth="1"/>
    <col min="5126" max="5126" width="24.140625" style="279" customWidth="1"/>
    <col min="5127" max="5127" width="26.5703125" style="279" customWidth="1"/>
    <col min="5128" max="5128" width="25.85546875" style="279" customWidth="1"/>
    <col min="5129" max="5129" width="14" style="279" customWidth="1"/>
    <col min="5130" max="5130" width="18" style="279" customWidth="1"/>
    <col min="5131" max="5131" width="18.5703125" style="279" customWidth="1"/>
    <col min="5132" max="5132" width="20" style="279" customWidth="1"/>
    <col min="5133" max="5133" width="18.28515625" style="279" customWidth="1"/>
    <col min="5134" max="5135" width="18" style="279" customWidth="1"/>
    <col min="5136" max="5136" width="26.28515625" style="279" customWidth="1"/>
    <col min="5137" max="5137" width="24.85546875" style="279" customWidth="1"/>
    <col min="5138" max="5138" width="19.42578125" style="279" customWidth="1"/>
    <col min="5139" max="5139" width="28.140625" style="279" customWidth="1"/>
    <col min="5140" max="5140" width="97.7109375" style="279" customWidth="1"/>
    <col min="5141" max="5141" width="40.140625" style="279" customWidth="1"/>
    <col min="5142" max="5142" width="18.42578125" style="279" customWidth="1"/>
    <col min="5143" max="5143" width="19.42578125" style="279" customWidth="1"/>
    <col min="5144" max="5144" width="80.28515625" style="279" customWidth="1"/>
    <col min="5145" max="5145" width="31.140625" style="279" customWidth="1"/>
    <col min="5146" max="5146" width="14.42578125" style="279" customWidth="1"/>
    <col min="5147" max="5148" width="11" style="279" customWidth="1"/>
    <col min="5149" max="5376" width="14.42578125" style="279"/>
    <col min="5377" max="5377" width="6.5703125" style="279" customWidth="1"/>
    <col min="5378" max="5378" width="10.7109375" style="279" customWidth="1"/>
    <col min="5379" max="5379" width="17.5703125" style="279" customWidth="1"/>
    <col min="5380" max="5380" width="21.5703125" style="279" customWidth="1"/>
    <col min="5381" max="5381" width="52.28515625" style="279" customWidth="1"/>
    <col min="5382" max="5382" width="24.140625" style="279" customWidth="1"/>
    <col min="5383" max="5383" width="26.5703125" style="279" customWidth="1"/>
    <col min="5384" max="5384" width="25.85546875" style="279" customWidth="1"/>
    <col min="5385" max="5385" width="14" style="279" customWidth="1"/>
    <col min="5386" max="5386" width="18" style="279" customWidth="1"/>
    <col min="5387" max="5387" width="18.5703125" style="279" customWidth="1"/>
    <col min="5388" max="5388" width="20" style="279" customWidth="1"/>
    <col min="5389" max="5389" width="18.28515625" style="279" customWidth="1"/>
    <col min="5390" max="5391" width="18" style="279" customWidth="1"/>
    <col min="5392" max="5392" width="26.28515625" style="279" customWidth="1"/>
    <col min="5393" max="5393" width="24.85546875" style="279" customWidth="1"/>
    <col min="5394" max="5394" width="19.42578125" style="279" customWidth="1"/>
    <col min="5395" max="5395" width="28.140625" style="279" customWidth="1"/>
    <col min="5396" max="5396" width="97.7109375" style="279" customWidth="1"/>
    <col min="5397" max="5397" width="40.140625" style="279" customWidth="1"/>
    <col min="5398" max="5398" width="18.42578125" style="279" customWidth="1"/>
    <col min="5399" max="5399" width="19.42578125" style="279" customWidth="1"/>
    <col min="5400" max="5400" width="80.28515625" style="279" customWidth="1"/>
    <col min="5401" max="5401" width="31.140625" style="279" customWidth="1"/>
    <col min="5402" max="5402" width="14.42578125" style="279" customWidth="1"/>
    <col min="5403" max="5404" width="11" style="279" customWidth="1"/>
    <col min="5405" max="5632" width="14.42578125" style="279"/>
    <col min="5633" max="5633" width="6.5703125" style="279" customWidth="1"/>
    <col min="5634" max="5634" width="10.7109375" style="279" customWidth="1"/>
    <col min="5635" max="5635" width="17.5703125" style="279" customWidth="1"/>
    <col min="5636" max="5636" width="21.5703125" style="279" customWidth="1"/>
    <col min="5637" max="5637" width="52.28515625" style="279" customWidth="1"/>
    <col min="5638" max="5638" width="24.140625" style="279" customWidth="1"/>
    <col min="5639" max="5639" width="26.5703125" style="279" customWidth="1"/>
    <col min="5640" max="5640" width="25.85546875" style="279" customWidth="1"/>
    <col min="5641" max="5641" width="14" style="279" customWidth="1"/>
    <col min="5642" max="5642" width="18" style="279" customWidth="1"/>
    <col min="5643" max="5643" width="18.5703125" style="279" customWidth="1"/>
    <col min="5644" max="5644" width="20" style="279" customWidth="1"/>
    <col min="5645" max="5645" width="18.28515625" style="279" customWidth="1"/>
    <col min="5646" max="5647" width="18" style="279" customWidth="1"/>
    <col min="5648" max="5648" width="26.28515625" style="279" customWidth="1"/>
    <col min="5649" max="5649" width="24.85546875" style="279" customWidth="1"/>
    <col min="5650" max="5650" width="19.42578125" style="279" customWidth="1"/>
    <col min="5651" max="5651" width="28.140625" style="279" customWidth="1"/>
    <col min="5652" max="5652" width="97.7109375" style="279" customWidth="1"/>
    <col min="5653" max="5653" width="40.140625" style="279" customWidth="1"/>
    <col min="5654" max="5654" width="18.42578125" style="279" customWidth="1"/>
    <col min="5655" max="5655" width="19.42578125" style="279" customWidth="1"/>
    <col min="5656" max="5656" width="80.28515625" style="279" customWidth="1"/>
    <col min="5657" max="5657" width="31.140625" style="279" customWidth="1"/>
    <col min="5658" max="5658" width="14.42578125" style="279" customWidth="1"/>
    <col min="5659" max="5660" width="11" style="279" customWidth="1"/>
    <col min="5661" max="5888" width="14.42578125" style="279"/>
    <col min="5889" max="5889" width="6.5703125" style="279" customWidth="1"/>
    <col min="5890" max="5890" width="10.7109375" style="279" customWidth="1"/>
    <col min="5891" max="5891" width="17.5703125" style="279" customWidth="1"/>
    <col min="5892" max="5892" width="21.5703125" style="279" customWidth="1"/>
    <col min="5893" max="5893" width="52.28515625" style="279" customWidth="1"/>
    <col min="5894" max="5894" width="24.140625" style="279" customWidth="1"/>
    <col min="5895" max="5895" width="26.5703125" style="279" customWidth="1"/>
    <col min="5896" max="5896" width="25.85546875" style="279" customWidth="1"/>
    <col min="5897" max="5897" width="14" style="279" customWidth="1"/>
    <col min="5898" max="5898" width="18" style="279" customWidth="1"/>
    <col min="5899" max="5899" width="18.5703125" style="279" customWidth="1"/>
    <col min="5900" max="5900" width="20" style="279" customWidth="1"/>
    <col min="5901" max="5901" width="18.28515625" style="279" customWidth="1"/>
    <col min="5902" max="5903" width="18" style="279" customWidth="1"/>
    <col min="5904" max="5904" width="26.28515625" style="279" customWidth="1"/>
    <col min="5905" max="5905" width="24.85546875" style="279" customWidth="1"/>
    <col min="5906" max="5906" width="19.42578125" style="279" customWidth="1"/>
    <col min="5907" max="5907" width="28.140625" style="279" customWidth="1"/>
    <col min="5908" max="5908" width="97.7109375" style="279" customWidth="1"/>
    <col min="5909" max="5909" width="40.140625" style="279" customWidth="1"/>
    <col min="5910" max="5910" width="18.42578125" style="279" customWidth="1"/>
    <col min="5911" max="5911" width="19.42578125" style="279" customWidth="1"/>
    <col min="5912" max="5912" width="80.28515625" style="279" customWidth="1"/>
    <col min="5913" max="5913" width="31.140625" style="279" customWidth="1"/>
    <col min="5914" max="5914" width="14.42578125" style="279" customWidth="1"/>
    <col min="5915" max="5916" width="11" style="279" customWidth="1"/>
    <col min="5917" max="6144" width="14.42578125" style="279"/>
    <col min="6145" max="6145" width="6.5703125" style="279" customWidth="1"/>
    <col min="6146" max="6146" width="10.7109375" style="279" customWidth="1"/>
    <col min="6147" max="6147" width="17.5703125" style="279" customWidth="1"/>
    <col min="6148" max="6148" width="21.5703125" style="279" customWidth="1"/>
    <col min="6149" max="6149" width="52.28515625" style="279" customWidth="1"/>
    <col min="6150" max="6150" width="24.140625" style="279" customWidth="1"/>
    <col min="6151" max="6151" width="26.5703125" style="279" customWidth="1"/>
    <col min="6152" max="6152" width="25.85546875" style="279" customWidth="1"/>
    <col min="6153" max="6153" width="14" style="279" customWidth="1"/>
    <col min="6154" max="6154" width="18" style="279" customWidth="1"/>
    <col min="6155" max="6155" width="18.5703125" style="279" customWidth="1"/>
    <col min="6156" max="6156" width="20" style="279" customWidth="1"/>
    <col min="6157" max="6157" width="18.28515625" style="279" customWidth="1"/>
    <col min="6158" max="6159" width="18" style="279" customWidth="1"/>
    <col min="6160" max="6160" width="26.28515625" style="279" customWidth="1"/>
    <col min="6161" max="6161" width="24.85546875" style="279" customWidth="1"/>
    <col min="6162" max="6162" width="19.42578125" style="279" customWidth="1"/>
    <col min="6163" max="6163" width="28.140625" style="279" customWidth="1"/>
    <col min="6164" max="6164" width="97.7109375" style="279" customWidth="1"/>
    <col min="6165" max="6165" width="40.140625" style="279" customWidth="1"/>
    <col min="6166" max="6166" width="18.42578125" style="279" customWidth="1"/>
    <col min="6167" max="6167" width="19.42578125" style="279" customWidth="1"/>
    <col min="6168" max="6168" width="80.28515625" style="279" customWidth="1"/>
    <col min="6169" max="6169" width="31.140625" style="279" customWidth="1"/>
    <col min="6170" max="6170" width="14.42578125" style="279" customWidth="1"/>
    <col min="6171" max="6172" width="11" style="279" customWidth="1"/>
    <col min="6173" max="6400" width="14.42578125" style="279"/>
    <col min="6401" max="6401" width="6.5703125" style="279" customWidth="1"/>
    <col min="6402" max="6402" width="10.7109375" style="279" customWidth="1"/>
    <col min="6403" max="6403" width="17.5703125" style="279" customWidth="1"/>
    <col min="6404" max="6404" width="21.5703125" style="279" customWidth="1"/>
    <col min="6405" max="6405" width="52.28515625" style="279" customWidth="1"/>
    <col min="6406" max="6406" width="24.140625" style="279" customWidth="1"/>
    <col min="6407" max="6407" width="26.5703125" style="279" customWidth="1"/>
    <col min="6408" max="6408" width="25.85546875" style="279" customWidth="1"/>
    <col min="6409" max="6409" width="14" style="279" customWidth="1"/>
    <col min="6410" max="6410" width="18" style="279" customWidth="1"/>
    <col min="6411" max="6411" width="18.5703125" style="279" customWidth="1"/>
    <col min="6412" max="6412" width="20" style="279" customWidth="1"/>
    <col min="6413" max="6413" width="18.28515625" style="279" customWidth="1"/>
    <col min="6414" max="6415" width="18" style="279" customWidth="1"/>
    <col min="6416" max="6416" width="26.28515625" style="279" customWidth="1"/>
    <col min="6417" max="6417" width="24.85546875" style="279" customWidth="1"/>
    <col min="6418" max="6418" width="19.42578125" style="279" customWidth="1"/>
    <col min="6419" max="6419" width="28.140625" style="279" customWidth="1"/>
    <col min="6420" max="6420" width="97.7109375" style="279" customWidth="1"/>
    <col min="6421" max="6421" width="40.140625" style="279" customWidth="1"/>
    <col min="6422" max="6422" width="18.42578125" style="279" customWidth="1"/>
    <col min="6423" max="6423" width="19.42578125" style="279" customWidth="1"/>
    <col min="6424" max="6424" width="80.28515625" style="279" customWidth="1"/>
    <col min="6425" max="6425" width="31.140625" style="279" customWidth="1"/>
    <col min="6426" max="6426" width="14.42578125" style="279" customWidth="1"/>
    <col min="6427" max="6428" width="11" style="279" customWidth="1"/>
    <col min="6429" max="6656" width="14.42578125" style="279"/>
    <col min="6657" max="6657" width="6.5703125" style="279" customWidth="1"/>
    <col min="6658" max="6658" width="10.7109375" style="279" customWidth="1"/>
    <col min="6659" max="6659" width="17.5703125" style="279" customWidth="1"/>
    <col min="6660" max="6660" width="21.5703125" style="279" customWidth="1"/>
    <col min="6661" max="6661" width="52.28515625" style="279" customWidth="1"/>
    <col min="6662" max="6662" width="24.140625" style="279" customWidth="1"/>
    <col min="6663" max="6663" width="26.5703125" style="279" customWidth="1"/>
    <col min="6664" max="6664" width="25.85546875" style="279" customWidth="1"/>
    <col min="6665" max="6665" width="14" style="279" customWidth="1"/>
    <col min="6666" max="6666" width="18" style="279" customWidth="1"/>
    <col min="6667" max="6667" width="18.5703125" style="279" customWidth="1"/>
    <col min="6668" max="6668" width="20" style="279" customWidth="1"/>
    <col min="6669" max="6669" width="18.28515625" style="279" customWidth="1"/>
    <col min="6670" max="6671" width="18" style="279" customWidth="1"/>
    <col min="6672" max="6672" width="26.28515625" style="279" customWidth="1"/>
    <col min="6673" max="6673" width="24.85546875" style="279" customWidth="1"/>
    <col min="6674" max="6674" width="19.42578125" style="279" customWidth="1"/>
    <col min="6675" max="6675" width="28.140625" style="279" customWidth="1"/>
    <col min="6676" max="6676" width="97.7109375" style="279" customWidth="1"/>
    <col min="6677" max="6677" width="40.140625" style="279" customWidth="1"/>
    <col min="6678" max="6678" width="18.42578125" style="279" customWidth="1"/>
    <col min="6679" max="6679" width="19.42578125" style="279" customWidth="1"/>
    <col min="6680" max="6680" width="80.28515625" style="279" customWidth="1"/>
    <col min="6681" max="6681" width="31.140625" style="279" customWidth="1"/>
    <col min="6682" max="6682" width="14.42578125" style="279" customWidth="1"/>
    <col min="6683" max="6684" width="11" style="279" customWidth="1"/>
    <col min="6685" max="6912" width="14.42578125" style="279"/>
    <col min="6913" max="6913" width="6.5703125" style="279" customWidth="1"/>
    <col min="6914" max="6914" width="10.7109375" style="279" customWidth="1"/>
    <col min="6915" max="6915" width="17.5703125" style="279" customWidth="1"/>
    <col min="6916" max="6916" width="21.5703125" style="279" customWidth="1"/>
    <col min="6917" max="6917" width="52.28515625" style="279" customWidth="1"/>
    <col min="6918" max="6918" width="24.140625" style="279" customWidth="1"/>
    <col min="6919" max="6919" width="26.5703125" style="279" customWidth="1"/>
    <col min="6920" max="6920" width="25.85546875" style="279" customWidth="1"/>
    <col min="6921" max="6921" width="14" style="279" customWidth="1"/>
    <col min="6922" max="6922" width="18" style="279" customWidth="1"/>
    <col min="6923" max="6923" width="18.5703125" style="279" customWidth="1"/>
    <col min="6924" max="6924" width="20" style="279" customWidth="1"/>
    <col min="6925" max="6925" width="18.28515625" style="279" customWidth="1"/>
    <col min="6926" max="6927" width="18" style="279" customWidth="1"/>
    <col min="6928" max="6928" width="26.28515625" style="279" customWidth="1"/>
    <col min="6929" max="6929" width="24.85546875" style="279" customWidth="1"/>
    <col min="6930" max="6930" width="19.42578125" style="279" customWidth="1"/>
    <col min="6931" max="6931" width="28.140625" style="279" customWidth="1"/>
    <col min="6932" max="6932" width="97.7109375" style="279" customWidth="1"/>
    <col min="6933" max="6933" width="40.140625" style="279" customWidth="1"/>
    <col min="6934" max="6934" width="18.42578125" style="279" customWidth="1"/>
    <col min="6935" max="6935" width="19.42578125" style="279" customWidth="1"/>
    <col min="6936" max="6936" width="80.28515625" style="279" customWidth="1"/>
    <col min="6937" max="6937" width="31.140625" style="279" customWidth="1"/>
    <col min="6938" max="6938" width="14.42578125" style="279" customWidth="1"/>
    <col min="6939" max="6940" width="11" style="279" customWidth="1"/>
    <col min="6941" max="7168" width="14.42578125" style="279"/>
    <col min="7169" max="7169" width="6.5703125" style="279" customWidth="1"/>
    <col min="7170" max="7170" width="10.7109375" style="279" customWidth="1"/>
    <col min="7171" max="7171" width="17.5703125" style="279" customWidth="1"/>
    <col min="7172" max="7172" width="21.5703125" style="279" customWidth="1"/>
    <col min="7173" max="7173" width="52.28515625" style="279" customWidth="1"/>
    <col min="7174" max="7174" width="24.140625" style="279" customWidth="1"/>
    <col min="7175" max="7175" width="26.5703125" style="279" customWidth="1"/>
    <col min="7176" max="7176" width="25.85546875" style="279" customWidth="1"/>
    <col min="7177" max="7177" width="14" style="279" customWidth="1"/>
    <col min="7178" max="7178" width="18" style="279" customWidth="1"/>
    <col min="7179" max="7179" width="18.5703125" style="279" customWidth="1"/>
    <col min="7180" max="7180" width="20" style="279" customWidth="1"/>
    <col min="7181" max="7181" width="18.28515625" style="279" customWidth="1"/>
    <col min="7182" max="7183" width="18" style="279" customWidth="1"/>
    <col min="7184" max="7184" width="26.28515625" style="279" customWidth="1"/>
    <col min="7185" max="7185" width="24.85546875" style="279" customWidth="1"/>
    <col min="7186" max="7186" width="19.42578125" style="279" customWidth="1"/>
    <col min="7187" max="7187" width="28.140625" style="279" customWidth="1"/>
    <col min="7188" max="7188" width="97.7109375" style="279" customWidth="1"/>
    <col min="7189" max="7189" width="40.140625" style="279" customWidth="1"/>
    <col min="7190" max="7190" width="18.42578125" style="279" customWidth="1"/>
    <col min="7191" max="7191" width="19.42578125" style="279" customWidth="1"/>
    <col min="7192" max="7192" width="80.28515625" style="279" customWidth="1"/>
    <col min="7193" max="7193" width="31.140625" style="279" customWidth="1"/>
    <col min="7194" max="7194" width="14.42578125" style="279" customWidth="1"/>
    <col min="7195" max="7196" width="11" style="279" customWidth="1"/>
    <col min="7197" max="7424" width="14.42578125" style="279"/>
    <col min="7425" max="7425" width="6.5703125" style="279" customWidth="1"/>
    <col min="7426" max="7426" width="10.7109375" style="279" customWidth="1"/>
    <col min="7427" max="7427" width="17.5703125" style="279" customWidth="1"/>
    <col min="7428" max="7428" width="21.5703125" style="279" customWidth="1"/>
    <col min="7429" max="7429" width="52.28515625" style="279" customWidth="1"/>
    <col min="7430" max="7430" width="24.140625" style="279" customWidth="1"/>
    <col min="7431" max="7431" width="26.5703125" style="279" customWidth="1"/>
    <col min="7432" max="7432" width="25.85546875" style="279" customWidth="1"/>
    <col min="7433" max="7433" width="14" style="279" customWidth="1"/>
    <col min="7434" max="7434" width="18" style="279" customWidth="1"/>
    <col min="7435" max="7435" width="18.5703125" style="279" customWidth="1"/>
    <col min="7436" max="7436" width="20" style="279" customWidth="1"/>
    <col min="7437" max="7437" width="18.28515625" style="279" customWidth="1"/>
    <col min="7438" max="7439" width="18" style="279" customWidth="1"/>
    <col min="7440" max="7440" width="26.28515625" style="279" customWidth="1"/>
    <col min="7441" max="7441" width="24.85546875" style="279" customWidth="1"/>
    <col min="7442" max="7442" width="19.42578125" style="279" customWidth="1"/>
    <col min="7443" max="7443" width="28.140625" style="279" customWidth="1"/>
    <col min="7444" max="7444" width="97.7109375" style="279" customWidth="1"/>
    <col min="7445" max="7445" width="40.140625" style="279" customWidth="1"/>
    <col min="7446" max="7446" width="18.42578125" style="279" customWidth="1"/>
    <col min="7447" max="7447" width="19.42578125" style="279" customWidth="1"/>
    <col min="7448" max="7448" width="80.28515625" style="279" customWidth="1"/>
    <col min="7449" max="7449" width="31.140625" style="279" customWidth="1"/>
    <col min="7450" max="7450" width="14.42578125" style="279" customWidth="1"/>
    <col min="7451" max="7452" width="11" style="279" customWidth="1"/>
    <col min="7453" max="7680" width="14.42578125" style="279"/>
    <col min="7681" max="7681" width="6.5703125" style="279" customWidth="1"/>
    <col min="7682" max="7682" width="10.7109375" style="279" customWidth="1"/>
    <col min="7683" max="7683" width="17.5703125" style="279" customWidth="1"/>
    <col min="7684" max="7684" width="21.5703125" style="279" customWidth="1"/>
    <col min="7685" max="7685" width="52.28515625" style="279" customWidth="1"/>
    <col min="7686" max="7686" width="24.140625" style="279" customWidth="1"/>
    <col min="7687" max="7687" width="26.5703125" style="279" customWidth="1"/>
    <col min="7688" max="7688" width="25.85546875" style="279" customWidth="1"/>
    <col min="7689" max="7689" width="14" style="279" customWidth="1"/>
    <col min="7690" max="7690" width="18" style="279" customWidth="1"/>
    <col min="7691" max="7691" width="18.5703125" style="279" customWidth="1"/>
    <col min="7692" max="7692" width="20" style="279" customWidth="1"/>
    <col min="7693" max="7693" width="18.28515625" style="279" customWidth="1"/>
    <col min="7694" max="7695" width="18" style="279" customWidth="1"/>
    <col min="7696" max="7696" width="26.28515625" style="279" customWidth="1"/>
    <col min="7697" max="7697" width="24.85546875" style="279" customWidth="1"/>
    <col min="7698" max="7698" width="19.42578125" style="279" customWidth="1"/>
    <col min="7699" max="7699" width="28.140625" style="279" customWidth="1"/>
    <col min="7700" max="7700" width="97.7109375" style="279" customWidth="1"/>
    <col min="7701" max="7701" width="40.140625" style="279" customWidth="1"/>
    <col min="7702" max="7702" width="18.42578125" style="279" customWidth="1"/>
    <col min="7703" max="7703" width="19.42578125" style="279" customWidth="1"/>
    <col min="7704" max="7704" width="80.28515625" style="279" customWidth="1"/>
    <col min="7705" max="7705" width="31.140625" style="279" customWidth="1"/>
    <col min="7706" max="7706" width="14.42578125" style="279" customWidth="1"/>
    <col min="7707" max="7708" width="11" style="279" customWidth="1"/>
    <col min="7709" max="7936" width="14.42578125" style="279"/>
    <col min="7937" max="7937" width="6.5703125" style="279" customWidth="1"/>
    <col min="7938" max="7938" width="10.7109375" style="279" customWidth="1"/>
    <col min="7939" max="7939" width="17.5703125" style="279" customWidth="1"/>
    <col min="7940" max="7940" width="21.5703125" style="279" customWidth="1"/>
    <col min="7941" max="7941" width="52.28515625" style="279" customWidth="1"/>
    <col min="7942" max="7942" width="24.140625" style="279" customWidth="1"/>
    <col min="7943" max="7943" width="26.5703125" style="279" customWidth="1"/>
    <col min="7944" max="7944" width="25.85546875" style="279" customWidth="1"/>
    <col min="7945" max="7945" width="14" style="279" customWidth="1"/>
    <col min="7946" max="7946" width="18" style="279" customWidth="1"/>
    <col min="7947" max="7947" width="18.5703125" style="279" customWidth="1"/>
    <col min="7948" max="7948" width="20" style="279" customWidth="1"/>
    <col min="7949" max="7949" width="18.28515625" style="279" customWidth="1"/>
    <col min="7950" max="7951" width="18" style="279" customWidth="1"/>
    <col min="7952" max="7952" width="26.28515625" style="279" customWidth="1"/>
    <col min="7953" max="7953" width="24.85546875" style="279" customWidth="1"/>
    <col min="7954" max="7954" width="19.42578125" style="279" customWidth="1"/>
    <col min="7955" max="7955" width="28.140625" style="279" customWidth="1"/>
    <col min="7956" max="7956" width="97.7109375" style="279" customWidth="1"/>
    <col min="7957" max="7957" width="40.140625" style="279" customWidth="1"/>
    <col min="7958" max="7958" width="18.42578125" style="279" customWidth="1"/>
    <col min="7959" max="7959" width="19.42578125" style="279" customWidth="1"/>
    <col min="7960" max="7960" width="80.28515625" style="279" customWidth="1"/>
    <col min="7961" max="7961" width="31.140625" style="279" customWidth="1"/>
    <col min="7962" max="7962" width="14.42578125" style="279" customWidth="1"/>
    <col min="7963" max="7964" width="11" style="279" customWidth="1"/>
    <col min="7965" max="8192" width="14.42578125" style="279"/>
    <col min="8193" max="8193" width="6.5703125" style="279" customWidth="1"/>
    <col min="8194" max="8194" width="10.7109375" style="279" customWidth="1"/>
    <col min="8195" max="8195" width="17.5703125" style="279" customWidth="1"/>
    <col min="8196" max="8196" width="21.5703125" style="279" customWidth="1"/>
    <col min="8197" max="8197" width="52.28515625" style="279" customWidth="1"/>
    <col min="8198" max="8198" width="24.140625" style="279" customWidth="1"/>
    <col min="8199" max="8199" width="26.5703125" style="279" customWidth="1"/>
    <col min="8200" max="8200" width="25.85546875" style="279" customWidth="1"/>
    <col min="8201" max="8201" width="14" style="279" customWidth="1"/>
    <col min="8202" max="8202" width="18" style="279" customWidth="1"/>
    <col min="8203" max="8203" width="18.5703125" style="279" customWidth="1"/>
    <col min="8204" max="8204" width="20" style="279" customWidth="1"/>
    <col min="8205" max="8205" width="18.28515625" style="279" customWidth="1"/>
    <col min="8206" max="8207" width="18" style="279" customWidth="1"/>
    <col min="8208" max="8208" width="26.28515625" style="279" customWidth="1"/>
    <col min="8209" max="8209" width="24.85546875" style="279" customWidth="1"/>
    <col min="8210" max="8210" width="19.42578125" style="279" customWidth="1"/>
    <col min="8211" max="8211" width="28.140625" style="279" customWidth="1"/>
    <col min="8212" max="8212" width="97.7109375" style="279" customWidth="1"/>
    <col min="8213" max="8213" width="40.140625" style="279" customWidth="1"/>
    <col min="8214" max="8214" width="18.42578125" style="279" customWidth="1"/>
    <col min="8215" max="8215" width="19.42578125" style="279" customWidth="1"/>
    <col min="8216" max="8216" width="80.28515625" style="279" customWidth="1"/>
    <col min="8217" max="8217" width="31.140625" style="279" customWidth="1"/>
    <col min="8218" max="8218" width="14.42578125" style="279" customWidth="1"/>
    <col min="8219" max="8220" width="11" style="279" customWidth="1"/>
    <col min="8221" max="8448" width="14.42578125" style="279"/>
    <col min="8449" max="8449" width="6.5703125" style="279" customWidth="1"/>
    <col min="8450" max="8450" width="10.7109375" style="279" customWidth="1"/>
    <col min="8451" max="8451" width="17.5703125" style="279" customWidth="1"/>
    <col min="8452" max="8452" width="21.5703125" style="279" customWidth="1"/>
    <col min="8453" max="8453" width="52.28515625" style="279" customWidth="1"/>
    <col min="8454" max="8454" width="24.140625" style="279" customWidth="1"/>
    <col min="8455" max="8455" width="26.5703125" style="279" customWidth="1"/>
    <col min="8456" max="8456" width="25.85546875" style="279" customWidth="1"/>
    <col min="8457" max="8457" width="14" style="279" customWidth="1"/>
    <col min="8458" max="8458" width="18" style="279" customWidth="1"/>
    <col min="8459" max="8459" width="18.5703125" style="279" customWidth="1"/>
    <col min="8460" max="8460" width="20" style="279" customWidth="1"/>
    <col min="8461" max="8461" width="18.28515625" style="279" customWidth="1"/>
    <col min="8462" max="8463" width="18" style="279" customWidth="1"/>
    <col min="8464" max="8464" width="26.28515625" style="279" customWidth="1"/>
    <col min="8465" max="8465" width="24.85546875" style="279" customWidth="1"/>
    <col min="8466" max="8466" width="19.42578125" style="279" customWidth="1"/>
    <col min="8467" max="8467" width="28.140625" style="279" customWidth="1"/>
    <col min="8468" max="8468" width="97.7109375" style="279" customWidth="1"/>
    <col min="8469" max="8469" width="40.140625" style="279" customWidth="1"/>
    <col min="8470" max="8470" width="18.42578125" style="279" customWidth="1"/>
    <col min="8471" max="8471" width="19.42578125" style="279" customWidth="1"/>
    <col min="8472" max="8472" width="80.28515625" style="279" customWidth="1"/>
    <col min="8473" max="8473" width="31.140625" style="279" customWidth="1"/>
    <col min="8474" max="8474" width="14.42578125" style="279" customWidth="1"/>
    <col min="8475" max="8476" width="11" style="279" customWidth="1"/>
    <col min="8477" max="8704" width="14.42578125" style="279"/>
    <col min="8705" max="8705" width="6.5703125" style="279" customWidth="1"/>
    <col min="8706" max="8706" width="10.7109375" style="279" customWidth="1"/>
    <col min="8707" max="8707" width="17.5703125" style="279" customWidth="1"/>
    <col min="8708" max="8708" width="21.5703125" style="279" customWidth="1"/>
    <col min="8709" max="8709" width="52.28515625" style="279" customWidth="1"/>
    <col min="8710" max="8710" width="24.140625" style="279" customWidth="1"/>
    <col min="8711" max="8711" width="26.5703125" style="279" customWidth="1"/>
    <col min="8712" max="8712" width="25.85546875" style="279" customWidth="1"/>
    <col min="8713" max="8713" width="14" style="279" customWidth="1"/>
    <col min="8714" max="8714" width="18" style="279" customWidth="1"/>
    <col min="8715" max="8715" width="18.5703125" style="279" customWidth="1"/>
    <col min="8716" max="8716" width="20" style="279" customWidth="1"/>
    <col min="8717" max="8717" width="18.28515625" style="279" customWidth="1"/>
    <col min="8718" max="8719" width="18" style="279" customWidth="1"/>
    <col min="8720" max="8720" width="26.28515625" style="279" customWidth="1"/>
    <col min="8721" max="8721" width="24.85546875" style="279" customWidth="1"/>
    <col min="8722" max="8722" width="19.42578125" style="279" customWidth="1"/>
    <col min="8723" max="8723" width="28.140625" style="279" customWidth="1"/>
    <col min="8724" max="8724" width="97.7109375" style="279" customWidth="1"/>
    <col min="8725" max="8725" width="40.140625" style="279" customWidth="1"/>
    <col min="8726" max="8726" width="18.42578125" style="279" customWidth="1"/>
    <col min="8727" max="8727" width="19.42578125" style="279" customWidth="1"/>
    <col min="8728" max="8728" width="80.28515625" style="279" customWidth="1"/>
    <col min="8729" max="8729" width="31.140625" style="279" customWidth="1"/>
    <col min="8730" max="8730" width="14.42578125" style="279" customWidth="1"/>
    <col min="8731" max="8732" width="11" style="279" customWidth="1"/>
    <col min="8733" max="8960" width="14.42578125" style="279"/>
    <col min="8961" max="8961" width="6.5703125" style="279" customWidth="1"/>
    <col min="8962" max="8962" width="10.7109375" style="279" customWidth="1"/>
    <col min="8963" max="8963" width="17.5703125" style="279" customWidth="1"/>
    <col min="8964" max="8964" width="21.5703125" style="279" customWidth="1"/>
    <col min="8965" max="8965" width="52.28515625" style="279" customWidth="1"/>
    <col min="8966" max="8966" width="24.140625" style="279" customWidth="1"/>
    <col min="8967" max="8967" width="26.5703125" style="279" customWidth="1"/>
    <col min="8968" max="8968" width="25.85546875" style="279" customWidth="1"/>
    <col min="8969" max="8969" width="14" style="279" customWidth="1"/>
    <col min="8970" max="8970" width="18" style="279" customWidth="1"/>
    <col min="8971" max="8971" width="18.5703125" style="279" customWidth="1"/>
    <col min="8972" max="8972" width="20" style="279" customWidth="1"/>
    <col min="8973" max="8973" width="18.28515625" style="279" customWidth="1"/>
    <col min="8974" max="8975" width="18" style="279" customWidth="1"/>
    <col min="8976" max="8976" width="26.28515625" style="279" customWidth="1"/>
    <col min="8977" max="8977" width="24.85546875" style="279" customWidth="1"/>
    <col min="8978" max="8978" width="19.42578125" style="279" customWidth="1"/>
    <col min="8979" max="8979" width="28.140625" style="279" customWidth="1"/>
    <col min="8980" max="8980" width="97.7109375" style="279" customWidth="1"/>
    <col min="8981" max="8981" width="40.140625" style="279" customWidth="1"/>
    <col min="8982" max="8982" width="18.42578125" style="279" customWidth="1"/>
    <col min="8983" max="8983" width="19.42578125" style="279" customWidth="1"/>
    <col min="8984" max="8984" width="80.28515625" style="279" customWidth="1"/>
    <col min="8985" max="8985" width="31.140625" style="279" customWidth="1"/>
    <col min="8986" max="8986" width="14.42578125" style="279" customWidth="1"/>
    <col min="8987" max="8988" width="11" style="279" customWidth="1"/>
    <col min="8989" max="9216" width="14.42578125" style="279"/>
    <col min="9217" max="9217" width="6.5703125" style="279" customWidth="1"/>
    <col min="9218" max="9218" width="10.7109375" style="279" customWidth="1"/>
    <col min="9219" max="9219" width="17.5703125" style="279" customWidth="1"/>
    <col min="9220" max="9220" width="21.5703125" style="279" customWidth="1"/>
    <col min="9221" max="9221" width="52.28515625" style="279" customWidth="1"/>
    <col min="9222" max="9222" width="24.140625" style="279" customWidth="1"/>
    <col min="9223" max="9223" width="26.5703125" style="279" customWidth="1"/>
    <col min="9224" max="9224" width="25.85546875" style="279" customWidth="1"/>
    <col min="9225" max="9225" width="14" style="279" customWidth="1"/>
    <col min="9226" max="9226" width="18" style="279" customWidth="1"/>
    <col min="9227" max="9227" width="18.5703125" style="279" customWidth="1"/>
    <col min="9228" max="9228" width="20" style="279" customWidth="1"/>
    <col min="9229" max="9229" width="18.28515625" style="279" customWidth="1"/>
    <col min="9230" max="9231" width="18" style="279" customWidth="1"/>
    <col min="9232" max="9232" width="26.28515625" style="279" customWidth="1"/>
    <col min="9233" max="9233" width="24.85546875" style="279" customWidth="1"/>
    <col min="9234" max="9234" width="19.42578125" style="279" customWidth="1"/>
    <col min="9235" max="9235" width="28.140625" style="279" customWidth="1"/>
    <col min="9236" max="9236" width="97.7109375" style="279" customWidth="1"/>
    <col min="9237" max="9237" width="40.140625" style="279" customWidth="1"/>
    <col min="9238" max="9238" width="18.42578125" style="279" customWidth="1"/>
    <col min="9239" max="9239" width="19.42578125" style="279" customWidth="1"/>
    <col min="9240" max="9240" width="80.28515625" style="279" customWidth="1"/>
    <col min="9241" max="9241" width="31.140625" style="279" customWidth="1"/>
    <col min="9242" max="9242" width="14.42578125" style="279" customWidth="1"/>
    <col min="9243" max="9244" width="11" style="279" customWidth="1"/>
    <col min="9245" max="9472" width="14.42578125" style="279"/>
    <col min="9473" max="9473" width="6.5703125" style="279" customWidth="1"/>
    <col min="9474" max="9474" width="10.7109375" style="279" customWidth="1"/>
    <col min="9475" max="9475" width="17.5703125" style="279" customWidth="1"/>
    <col min="9476" max="9476" width="21.5703125" style="279" customWidth="1"/>
    <col min="9477" max="9477" width="52.28515625" style="279" customWidth="1"/>
    <col min="9478" max="9478" width="24.140625" style="279" customWidth="1"/>
    <col min="9479" max="9479" width="26.5703125" style="279" customWidth="1"/>
    <col min="9480" max="9480" width="25.85546875" style="279" customWidth="1"/>
    <col min="9481" max="9481" width="14" style="279" customWidth="1"/>
    <col min="9482" max="9482" width="18" style="279" customWidth="1"/>
    <col min="9483" max="9483" width="18.5703125" style="279" customWidth="1"/>
    <col min="9484" max="9484" width="20" style="279" customWidth="1"/>
    <col min="9485" max="9485" width="18.28515625" style="279" customWidth="1"/>
    <col min="9486" max="9487" width="18" style="279" customWidth="1"/>
    <col min="9488" max="9488" width="26.28515625" style="279" customWidth="1"/>
    <col min="9489" max="9489" width="24.85546875" style="279" customWidth="1"/>
    <col min="9490" max="9490" width="19.42578125" style="279" customWidth="1"/>
    <col min="9491" max="9491" width="28.140625" style="279" customWidth="1"/>
    <col min="9492" max="9492" width="97.7109375" style="279" customWidth="1"/>
    <col min="9493" max="9493" width="40.140625" style="279" customWidth="1"/>
    <col min="9494" max="9494" width="18.42578125" style="279" customWidth="1"/>
    <col min="9495" max="9495" width="19.42578125" style="279" customWidth="1"/>
    <col min="9496" max="9496" width="80.28515625" style="279" customWidth="1"/>
    <col min="9497" max="9497" width="31.140625" style="279" customWidth="1"/>
    <col min="9498" max="9498" width="14.42578125" style="279" customWidth="1"/>
    <col min="9499" max="9500" width="11" style="279" customWidth="1"/>
    <col min="9501" max="9728" width="14.42578125" style="279"/>
    <col min="9729" max="9729" width="6.5703125" style="279" customWidth="1"/>
    <col min="9730" max="9730" width="10.7109375" style="279" customWidth="1"/>
    <col min="9731" max="9731" width="17.5703125" style="279" customWidth="1"/>
    <col min="9732" max="9732" width="21.5703125" style="279" customWidth="1"/>
    <col min="9733" max="9733" width="52.28515625" style="279" customWidth="1"/>
    <col min="9734" max="9734" width="24.140625" style="279" customWidth="1"/>
    <col min="9735" max="9735" width="26.5703125" style="279" customWidth="1"/>
    <col min="9736" max="9736" width="25.85546875" style="279" customWidth="1"/>
    <col min="9737" max="9737" width="14" style="279" customWidth="1"/>
    <col min="9738" max="9738" width="18" style="279" customWidth="1"/>
    <col min="9739" max="9739" width="18.5703125" style="279" customWidth="1"/>
    <col min="9740" max="9740" width="20" style="279" customWidth="1"/>
    <col min="9741" max="9741" width="18.28515625" style="279" customWidth="1"/>
    <col min="9742" max="9743" width="18" style="279" customWidth="1"/>
    <col min="9744" max="9744" width="26.28515625" style="279" customWidth="1"/>
    <col min="9745" max="9745" width="24.85546875" style="279" customWidth="1"/>
    <col min="9746" max="9746" width="19.42578125" style="279" customWidth="1"/>
    <col min="9747" max="9747" width="28.140625" style="279" customWidth="1"/>
    <col min="9748" max="9748" width="97.7109375" style="279" customWidth="1"/>
    <col min="9749" max="9749" width="40.140625" style="279" customWidth="1"/>
    <col min="9750" max="9750" width="18.42578125" style="279" customWidth="1"/>
    <col min="9751" max="9751" width="19.42578125" style="279" customWidth="1"/>
    <col min="9752" max="9752" width="80.28515625" style="279" customWidth="1"/>
    <col min="9753" max="9753" width="31.140625" style="279" customWidth="1"/>
    <col min="9754" max="9754" width="14.42578125" style="279" customWidth="1"/>
    <col min="9755" max="9756" width="11" style="279" customWidth="1"/>
    <col min="9757" max="9984" width="14.42578125" style="279"/>
    <col min="9985" max="9985" width="6.5703125" style="279" customWidth="1"/>
    <col min="9986" max="9986" width="10.7109375" style="279" customWidth="1"/>
    <col min="9987" max="9987" width="17.5703125" style="279" customWidth="1"/>
    <col min="9988" max="9988" width="21.5703125" style="279" customWidth="1"/>
    <col min="9989" max="9989" width="52.28515625" style="279" customWidth="1"/>
    <col min="9990" max="9990" width="24.140625" style="279" customWidth="1"/>
    <col min="9991" max="9991" width="26.5703125" style="279" customWidth="1"/>
    <col min="9992" max="9992" width="25.85546875" style="279" customWidth="1"/>
    <col min="9993" max="9993" width="14" style="279" customWidth="1"/>
    <col min="9994" max="9994" width="18" style="279" customWidth="1"/>
    <col min="9995" max="9995" width="18.5703125" style="279" customWidth="1"/>
    <col min="9996" max="9996" width="20" style="279" customWidth="1"/>
    <col min="9997" max="9997" width="18.28515625" style="279" customWidth="1"/>
    <col min="9998" max="9999" width="18" style="279" customWidth="1"/>
    <col min="10000" max="10000" width="26.28515625" style="279" customWidth="1"/>
    <col min="10001" max="10001" width="24.85546875" style="279" customWidth="1"/>
    <col min="10002" max="10002" width="19.42578125" style="279" customWidth="1"/>
    <col min="10003" max="10003" width="28.140625" style="279" customWidth="1"/>
    <col min="10004" max="10004" width="97.7109375" style="279" customWidth="1"/>
    <col min="10005" max="10005" width="40.140625" style="279" customWidth="1"/>
    <col min="10006" max="10006" width="18.42578125" style="279" customWidth="1"/>
    <col min="10007" max="10007" width="19.42578125" style="279" customWidth="1"/>
    <col min="10008" max="10008" width="80.28515625" style="279" customWidth="1"/>
    <col min="10009" max="10009" width="31.140625" style="279" customWidth="1"/>
    <col min="10010" max="10010" width="14.42578125" style="279" customWidth="1"/>
    <col min="10011" max="10012" width="11" style="279" customWidth="1"/>
    <col min="10013" max="10240" width="14.42578125" style="279"/>
    <col min="10241" max="10241" width="6.5703125" style="279" customWidth="1"/>
    <col min="10242" max="10242" width="10.7109375" style="279" customWidth="1"/>
    <col min="10243" max="10243" width="17.5703125" style="279" customWidth="1"/>
    <col min="10244" max="10244" width="21.5703125" style="279" customWidth="1"/>
    <col min="10245" max="10245" width="52.28515625" style="279" customWidth="1"/>
    <col min="10246" max="10246" width="24.140625" style="279" customWidth="1"/>
    <col min="10247" max="10247" width="26.5703125" style="279" customWidth="1"/>
    <col min="10248" max="10248" width="25.85546875" style="279" customWidth="1"/>
    <col min="10249" max="10249" width="14" style="279" customWidth="1"/>
    <col min="10250" max="10250" width="18" style="279" customWidth="1"/>
    <col min="10251" max="10251" width="18.5703125" style="279" customWidth="1"/>
    <col min="10252" max="10252" width="20" style="279" customWidth="1"/>
    <col min="10253" max="10253" width="18.28515625" style="279" customWidth="1"/>
    <col min="10254" max="10255" width="18" style="279" customWidth="1"/>
    <col min="10256" max="10256" width="26.28515625" style="279" customWidth="1"/>
    <col min="10257" max="10257" width="24.85546875" style="279" customWidth="1"/>
    <col min="10258" max="10258" width="19.42578125" style="279" customWidth="1"/>
    <col min="10259" max="10259" width="28.140625" style="279" customWidth="1"/>
    <col min="10260" max="10260" width="97.7109375" style="279" customWidth="1"/>
    <col min="10261" max="10261" width="40.140625" style="279" customWidth="1"/>
    <col min="10262" max="10262" width="18.42578125" style="279" customWidth="1"/>
    <col min="10263" max="10263" width="19.42578125" style="279" customWidth="1"/>
    <col min="10264" max="10264" width="80.28515625" style="279" customWidth="1"/>
    <col min="10265" max="10265" width="31.140625" style="279" customWidth="1"/>
    <col min="10266" max="10266" width="14.42578125" style="279" customWidth="1"/>
    <col min="10267" max="10268" width="11" style="279" customWidth="1"/>
    <col min="10269" max="10496" width="14.42578125" style="279"/>
    <col min="10497" max="10497" width="6.5703125" style="279" customWidth="1"/>
    <col min="10498" max="10498" width="10.7109375" style="279" customWidth="1"/>
    <col min="10499" max="10499" width="17.5703125" style="279" customWidth="1"/>
    <col min="10500" max="10500" width="21.5703125" style="279" customWidth="1"/>
    <col min="10501" max="10501" width="52.28515625" style="279" customWidth="1"/>
    <col min="10502" max="10502" width="24.140625" style="279" customWidth="1"/>
    <col min="10503" max="10503" width="26.5703125" style="279" customWidth="1"/>
    <col min="10504" max="10504" width="25.85546875" style="279" customWidth="1"/>
    <col min="10505" max="10505" width="14" style="279" customWidth="1"/>
    <col min="10506" max="10506" width="18" style="279" customWidth="1"/>
    <col min="10507" max="10507" width="18.5703125" style="279" customWidth="1"/>
    <col min="10508" max="10508" width="20" style="279" customWidth="1"/>
    <col min="10509" max="10509" width="18.28515625" style="279" customWidth="1"/>
    <col min="10510" max="10511" width="18" style="279" customWidth="1"/>
    <col min="10512" max="10512" width="26.28515625" style="279" customWidth="1"/>
    <col min="10513" max="10513" width="24.85546875" style="279" customWidth="1"/>
    <col min="10514" max="10514" width="19.42578125" style="279" customWidth="1"/>
    <col min="10515" max="10515" width="28.140625" style="279" customWidth="1"/>
    <col min="10516" max="10516" width="97.7109375" style="279" customWidth="1"/>
    <col min="10517" max="10517" width="40.140625" style="279" customWidth="1"/>
    <col min="10518" max="10518" width="18.42578125" style="279" customWidth="1"/>
    <col min="10519" max="10519" width="19.42578125" style="279" customWidth="1"/>
    <col min="10520" max="10520" width="80.28515625" style="279" customWidth="1"/>
    <col min="10521" max="10521" width="31.140625" style="279" customWidth="1"/>
    <col min="10522" max="10522" width="14.42578125" style="279" customWidth="1"/>
    <col min="10523" max="10524" width="11" style="279" customWidth="1"/>
    <col min="10525" max="10752" width="14.42578125" style="279"/>
    <col min="10753" max="10753" width="6.5703125" style="279" customWidth="1"/>
    <col min="10754" max="10754" width="10.7109375" style="279" customWidth="1"/>
    <col min="10755" max="10755" width="17.5703125" style="279" customWidth="1"/>
    <col min="10756" max="10756" width="21.5703125" style="279" customWidth="1"/>
    <col min="10757" max="10757" width="52.28515625" style="279" customWidth="1"/>
    <col min="10758" max="10758" width="24.140625" style="279" customWidth="1"/>
    <col min="10759" max="10759" width="26.5703125" style="279" customWidth="1"/>
    <col min="10760" max="10760" width="25.85546875" style="279" customWidth="1"/>
    <col min="10761" max="10761" width="14" style="279" customWidth="1"/>
    <col min="10762" max="10762" width="18" style="279" customWidth="1"/>
    <col min="10763" max="10763" width="18.5703125" style="279" customWidth="1"/>
    <col min="10764" max="10764" width="20" style="279" customWidth="1"/>
    <col min="10765" max="10765" width="18.28515625" style="279" customWidth="1"/>
    <col min="10766" max="10767" width="18" style="279" customWidth="1"/>
    <col min="10768" max="10768" width="26.28515625" style="279" customWidth="1"/>
    <col min="10769" max="10769" width="24.85546875" style="279" customWidth="1"/>
    <col min="10770" max="10770" width="19.42578125" style="279" customWidth="1"/>
    <col min="10771" max="10771" width="28.140625" style="279" customWidth="1"/>
    <col min="10772" max="10772" width="97.7109375" style="279" customWidth="1"/>
    <col min="10773" max="10773" width="40.140625" style="279" customWidth="1"/>
    <col min="10774" max="10774" width="18.42578125" style="279" customWidth="1"/>
    <col min="10775" max="10775" width="19.42578125" style="279" customWidth="1"/>
    <col min="10776" max="10776" width="80.28515625" style="279" customWidth="1"/>
    <col min="10777" max="10777" width="31.140625" style="279" customWidth="1"/>
    <col min="10778" max="10778" width="14.42578125" style="279" customWidth="1"/>
    <col min="10779" max="10780" width="11" style="279" customWidth="1"/>
    <col min="10781" max="11008" width="14.42578125" style="279"/>
    <col min="11009" max="11009" width="6.5703125" style="279" customWidth="1"/>
    <col min="11010" max="11010" width="10.7109375" style="279" customWidth="1"/>
    <col min="11011" max="11011" width="17.5703125" style="279" customWidth="1"/>
    <col min="11012" max="11012" width="21.5703125" style="279" customWidth="1"/>
    <col min="11013" max="11013" width="52.28515625" style="279" customWidth="1"/>
    <col min="11014" max="11014" width="24.140625" style="279" customWidth="1"/>
    <col min="11015" max="11015" width="26.5703125" style="279" customWidth="1"/>
    <col min="11016" max="11016" width="25.85546875" style="279" customWidth="1"/>
    <col min="11017" max="11017" width="14" style="279" customWidth="1"/>
    <col min="11018" max="11018" width="18" style="279" customWidth="1"/>
    <col min="11019" max="11019" width="18.5703125" style="279" customWidth="1"/>
    <col min="11020" max="11020" width="20" style="279" customWidth="1"/>
    <col min="11021" max="11021" width="18.28515625" style="279" customWidth="1"/>
    <col min="11022" max="11023" width="18" style="279" customWidth="1"/>
    <col min="11024" max="11024" width="26.28515625" style="279" customWidth="1"/>
    <col min="11025" max="11025" width="24.85546875" style="279" customWidth="1"/>
    <col min="11026" max="11026" width="19.42578125" style="279" customWidth="1"/>
    <col min="11027" max="11027" width="28.140625" style="279" customWidth="1"/>
    <col min="11028" max="11028" width="97.7109375" style="279" customWidth="1"/>
    <col min="11029" max="11029" width="40.140625" style="279" customWidth="1"/>
    <col min="11030" max="11030" width="18.42578125" style="279" customWidth="1"/>
    <col min="11031" max="11031" width="19.42578125" style="279" customWidth="1"/>
    <col min="11032" max="11032" width="80.28515625" style="279" customWidth="1"/>
    <col min="11033" max="11033" width="31.140625" style="279" customWidth="1"/>
    <col min="11034" max="11034" width="14.42578125" style="279" customWidth="1"/>
    <col min="11035" max="11036" width="11" style="279" customWidth="1"/>
    <col min="11037" max="11264" width="14.42578125" style="279"/>
    <col min="11265" max="11265" width="6.5703125" style="279" customWidth="1"/>
    <col min="11266" max="11266" width="10.7109375" style="279" customWidth="1"/>
    <col min="11267" max="11267" width="17.5703125" style="279" customWidth="1"/>
    <col min="11268" max="11268" width="21.5703125" style="279" customWidth="1"/>
    <col min="11269" max="11269" width="52.28515625" style="279" customWidth="1"/>
    <col min="11270" max="11270" width="24.140625" style="279" customWidth="1"/>
    <col min="11271" max="11271" width="26.5703125" style="279" customWidth="1"/>
    <col min="11272" max="11272" width="25.85546875" style="279" customWidth="1"/>
    <col min="11273" max="11273" width="14" style="279" customWidth="1"/>
    <col min="11274" max="11274" width="18" style="279" customWidth="1"/>
    <col min="11275" max="11275" width="18.5703125" style="279" customWidth="1"/>
    <col min="11276" max="11276" width="20" style="279" customWidth="1"/>
    <col min="11277" max="11277" width="18.28515625" style="279" customWidth="1"/>
    <col min="11278" max="11279" width="18" style="279" customWidth="1"/>
    <col min="11280" max="11280" width="26.28515625" style="279" customWidth="1"/>
    <col min="11281" max="11281" width="24.85546875" style="279" customWidth="1"/>
    <col min="11282" max="11282" width="19.42578125" style="279" customWidth="1"/>
    <col min="11283" max="11283" width="28.140625" style="279" customWidth="1"/>
    <col min="11284" max="11284" width="97.7109375" style="279" customWidth="1"/>
    <col min="11285" max="11285" width="40.140625" style="279" customWidth="1"/>
    <col min="11286" max="11286" width="18.42578125" style="279" customWidth="1"/>
    <col min="11287" max="11287" width="19.42578125" style="279" customWidth="1"/>
    <col min="11288" max="11288" width="80.28515625" style="279" customWidth="1"/>
    <col min="11289" max="11289" width="31.140625" style="279" customWidth="1"/>
    <col min="11290" max="11290" width="14.42578125" style="279" customWidth="1"/>
    <col min="11291" max="11292" width="11" style="279" customWidth="1"/>
    <col min="11293" max="11520" width="14.42578125" style="279"/>
    <col min="11521" max="11521" width="6.5703125" style="279" customWidth="1"/>
    <col min="11522" max="11522" width="10.7109375" style="279" customWidth="1"/>
    <col min="11523" max="11523" width="17.5703125" style="279" customWidth="1"/>
    <col min="11524" max="11524" width="21.5703125" style="279" customWidth="1"/>
    <col min="11525" max="11525" width="52.28515625" style="279" customWidth="1"/>
    <col min="11526" max="11526" width="24.140625" style="279" customWidth="1"/>
    <col min="11527" max="11527" width="26.5703125" style="279" customWidth="1"/>
    <col min="11528" max="11528" width="25.85546875" style="279" customWidth="1"/>
    <col min="11529" max="11529" width="14" style="279" customWidth="1"/>
    <col min="11530" max="11530" width="18" style="279" customWidth="1"/>
    <col min="11531" max="11531" width="18.5703125" style="279" customWidth="1"/>
    <col min="11532" max="11532" width="20" style="279" customWidth="1"/>
    <col min="11533" max="11533" width="18.28515625" style="279" customWidth="1"/>
    <col min="11534" max="11535" width="18" style="279" customWidth="1"/>
    <col min="11536" max="11536" width="26.28515625" style="279" customWidth="1"/>
    <col min="11537" max="11537" width="24.85546875" style="279" customWidth="1"/>
    <col min="11538" max="11538" width="19.42578125" style="279" customWidth="1"/>
    <col min="11539" max="11539" width="28.140625" style="279" customWidth="1"/>
    <col min="11540" max="11540" width="97.7109375" style="279" customWidth="1"/>
    <col min="11541" max="11541" width="40.140625" style="279" customWidth="1"/>
    <col min="11542" max="11542" width="18.42578125" style="279" customWidth="1"/>
    <col min="11543" max="11543" width="19.42578125" style="279" customWidth="1"/>
    <col min="11544" max="11544" width="80.28515625" style="279" customWidth="1"/>
    <col min="11545" max="11545" width="31.140625" style="279" customWidth="1"/>
    <col min="11546" max="11546" width="14.42578125" style="279" customWidth="1"/>
    <col min="11547" max="11548" width="11" style="279" customWidth="1"/>
    <col min="11549" max="11776" width="14.42578125" style="279"/>
    <col min="11777" max="11777" width="6.5703125" style="279" customWidth="1"/>
    <col min="11778" max="11778" width="10.7109375" style="279" customWidth="1"/>
    <col min="11779" max="11779" width="17.5703125" style="279" customWidth="1"/>
    <col min="11780" max="11780" width="21.5703125" style="279" customWidth="1"/>
    <col min="11781" max="11781" width="52.28515625" style="279" customWidth="1"/>
    <col min="11782" max="11782" width="24.140625" style="279" customWidth="1"/>
    <col min="11783" max="11783" width="26.5703125" style="279" customWidth="1"/>
    <col min="11784" max="11784" width="25.85546875" style="279" customWidth="1"/>
    <col min="11785" max="11785" width="14" style="279" customWidth="1"/>
    <col min="11786" max="11786" width="18" style="279" customWidth="1"/>
    <col min="11787" max="11787" width="18.5703125" style="279" customWidth="1"/>
    <col min="11788" max="11788" width="20" style="279" customWidth="1"/>
    <col min="11789" max="11789" width="18.28515625" style="279" customWidth="1"/>
    <col min="11790" max="11791" width="18" style="279" customWidth="1"/>
    <col min="11792" max="11792" width="26.28515625" style="279" customWidth="1"/>
    <col min="11793" max="11793" width="24.85546875" style="279" customWidth="1"/>
    <col min="11794" max="11794" width="19.42578125" style="279" customWidth="1"/>
    <col min="11795" max="11795" width="28.140625" style="279" customWidth="1"/>
    <col min="11796" max="11796" width="97.7109375" style="279" customWidth="1"/>
    <col min="11797" max="11797" width="40.140625" style="279" customWidth="1"/>
    <col min="11798" max="11798" width="18.42578125" style="279" customWidth="1"/>
    <col min="11799" max="11799" width="19.42578125" style="279" customWidth="1"/>
    <col min="11800" max="11800" width="80.28515625" style="279" customWidth="1"/>
    <col min="11801" max="11801" width="31.140625" style="279" customWidth="1"/>
    <col min="11802" max="11802" width="14.42578125" style="279" customWidth="1"/>
    <col min="11803" max="11804" width="11" style="279" customWidth="1"/>
    <col min="11805" max="12032" width="14.42578125" style="279"/>
    <col min="12033" max="12033" width="6.5703125" style="279" customWidth="1"/>
    <col min="12034" max="12034" width="10.7109375" style="279" customWidth="1"/>
    <col min="12035" max="12035" width="17.5703125" style="279" customWidth="1"/>
    <col min="12036" max="12036" width="21.5703125" style="279" customWidth="1"/>
    <col min="12037" max="12037" width="52.28515625" style="279" customWidth="1"/>
    <col min="12038" max="12038" width="24.140625" style="279" customWidth="1"/>
    <col min="12039" max="12039" width="26.5703125" style="279" customWidth="1"/>
    <col min="12040" max="12040" width="25.85546875" style="279" customWidth="1"/>
    <col min="12041" max="12041" width="14" style="279" customWidth="1"/>
    <col min="12042" max="12042" width="18" style="279" customWidth="1"/>
    <col min="12043" max="12043" width="18.5703125" style="279" customWidth="1"/>
    <col min="12044" max="12044" width="20" style="279" customWidth="1"/>
    <col min="12045" max="12045" width="18.28515625" style="279" customWidth="1"/>
    <col min="12046" max="12047" width="18" style="279" customWidth="1"/>
    <col min="12048" max="12048" width="26.28515625" style="279" customWidth="1"/>
    <col min="12049" max="12049" width="24.85546875" style="279" customWidth="1"/>
    <col min="12050" max="12050" width="19.42578125" style="279" customWidth="1"/>
    <col min="12051" max="12051" width="28.140625" style="279" customWidth="1"/>
    <col min="12052" max="12052" width="97.7109375" style="279" customWidth="1"/>
    <col min="12053" max="12053" width="40.140625" style="279" customWidth="1"/>
    <col min="12054" max="12054" width="18.42578125" style="279" customWidth="1"/>
    <col min="12055" max="12055" width="19.42578125" style="279" customWidth="1"/>
    <col min="12056" max="12056" width="80.28515625" style="279" customWidth="1"/>
    <col min="12057" max="12057" width="31.140625" style="279" customWidth="1"/>
    <col min="12058" max="12058" width="14.42578125" style="279" customWidth="1"/>
    <col min="12059" max="12060" width="11" style="279" customWidth="1"/>
    <col min="12061" max="12288" width="14.42578125" style="279"/>
    <col min="12289" max="12289" width="6.5703125" style="279" customWidth="1"/>
    <col min="12290" max="12290" width="10.7109375" style="279" customWidth="1"/>
    <col min="12291" max="12291" width="17.5703125" style="279" customWidth="1"/>
    <col min="12292" max="12292" width="21.5703125" style="279" customWidth="1"/>
    <col min="12293" max="12293" width="52.28515625" style="279" customWidth="1"/>
    <col min="12294" max="12294" width="24.140625" style="279" customWidth="1"/>
    <col min="12295" max="12295" width="26.5703125" style="279" customWidth="1"/>
    <col min="12296" max="12296" width="25.85546875" style="279" customWidth="1"/>
    <col min="12297" max="12297" width="14" style="279" customWidth="1"/>
    <col min="12298" max="12298" width="18" style="279" customWidth="1"/>
    <col min="12299" max="12299" width="18.5703125" style="279" customWidth="1"/>
    <col min="12300" max="12300" width="20" style="279" customWidth="1"/>
    <col min="12301" max="12301" width="18.28515625" style="279" customWidth="1"/>
    <col min="12302" max="12303" width="18" style="279" customWidth="1"/>
    <col min="12304" max="12304" width="26.28515625" style="279" customWidth="1"/>
    <col min="12305" max="12305" width="24.85546875" style="279" customWidth="1"/>
    <col min="12306" max="12306" width="19.42578125" style="279" customWidth="1"/>
    <col min="12307" max="12307" width="28.140625" style="279" customWidth="1"/>
    <col min="12308" max="12308" width="97.7109375" style="279" customWidth="1"/>
    <col min="12309" max="12309" width="40.140625" style="279" customWidth="1"/>
    <col min="12310" max="12310" width="18.42578125" style="279" customWidth="1"/>
    <col min="12311" max="12311" width="19.42578125" style="279" customWidth="1"/>
    <col min="12312" max="12312" width="80.28515625" style="279" customWidth="1"/>
    <col min="12313" max="12313" width="31.140625" style="279" customWidth="1"/>
    <col min="12314" max="12314" width="14.42578125" style="279" customWidth="1"/>
    <col min="12315" max="12316" width="11" style="279" customWidth="1"/>
    <col min="12317" max="12544" width="14.42578125" style="279"/>
    <col min="12545" max="12545" width="6.5703125" style="279" customWidth="1"/>
    <col min="12546" max="12546" width="10.7109375" style="279" customWidth="1"/>
    <col min="12547" max="12547" width="17.5703125" style="279" customWidth="1"/>
    <col min="12548" max="12548" width="21.5703125" style="279" customWidth="1"/>
    <col min="12549" max="12549" width="52.28515625" style="279" customWidth="1"/>
    <col min="12550" max="12550" width="24.140625" style="279" customWidth="1"/>
    <col min="12551" max="12551" width="26.5703125" style="279" customWidth="1"/>
    <col min="12552" max="12552" width="25.85546875" style="279" customWidth="1"/>
    <col min="12553" max="12553" width="14" style="279" customWidth="1"/>
    <col min="12554" max="12554" width="18" style="279" customWidth="1"/>
    <col min="12555" max="12555" width="18.5703125" style="279" customWidth="1"/>
    <col min="12556" max="12556" width="20" style="279" customWidth="1"/>
    <col min="12557" max="12557" width="18.28515625" style="279" customWidth="1"/>
    <col min="12558" max="12559" width="18" style="279" customWidth="1"/>
    <col min="12560" max="12560" width="26.28515625" style="279" customWidth="1"/>
    <col min="12561" max="12561" width="24.85546875" style="279" customWidth="1"/>
    <col min="12562" max="12562" width="19.42578125" style="279" customWidth="1"/>
    <col min="12563" max="12563" width="28.140625" style="279" customWidth="1"/>
    <col min="12564" max="12564" width="97.7109375" style="279" customWidth="1"/>
    <col min="12565" max="12565" width="40.140625" style="279" customWidth="1"/>
    <col min="12566" max="12566" width="18.42578125" style="279" customWidth="1"/>
    <col min="12567" max="12567" width="19.42578125" style="279" customWidth="1"/>
    <col min="12568" max="12568" width="80.28515625" style="279" customWidth="1"/>
    <col min="12569" max="12569" width="31.140625" style="279" customWidth="1"/>
    <col min="12570" max="12570" width="14.42578125" style="279" customWidth="1"/>
    <col min="12571" max="12572" width="11" style="279" customWidth="1"/>
    <col min="12573" max="12800" width="14.42578125" style="279"/>
    <col min="12801" max="12801" width="6.5703125" style="279" customWidth="1"/>
    <col min="12802" max="12802" width="10.7109375" style="279" customWidth="1"/>
    <col min="12803" max="12803" width="17.5703125" style="279" customWidth="1"/>
    <col min="12804" max="12804" width="21.5703125" style="279" customWidth="1"/>
    <col min="12805" max="12805" width="52.28515625" style="279" customWidth="1"/>
    <col min="12806" max="12806" width="24.140625" style="279" customWidth="1"/>
    <col min="12807" max="12807" width="26.5703125" style="279" customWidth="1"/>
    <col min="12808" max="12808" width="25.85546875" style="279" customWidth="1"/>
    <col min="12809" max="12809" width="14" style="279" customWidth="1"/>
    <col min="12810" max="12810" width="18" style="279" customWidth="1"/>
    <col min="12811" max="12811" width="18.5703125" style="279" customWidth="1"/>
    <col min="12812" max="12812" width="20" style="279" customWidth="1"/>
    <col min="12813" max="12813" width="18.28515625" style="279" customWidth="1"/>
    <col min="12814" max="12815" width="18" style="279" customWidth="1"/>
    <col min="12816" max="12816" width="26.28515625" style="279" customWidth="1"/>
    <col min="12817" max="12817" width="24.85546875" style="279" customWidth="1"/>
    <col min="12818" max="12818" width="19.42578125" style="279" customWidth="1"/>
    <col min="12819" max="12819" width="28.140625" style="279" customWidth="1"/>
    <col min="12820" max="12820" width="97.7109375" style="279" customWidth="1"/>
    <col min="12821" max="12821" width="40.140625" style="279" customWidth="1"/>
    <col min="12822" max="12822" width="18.42578125" style="279" customWidth="1"/>
    <col min="12823" max="12823" width="19.42578125" style="279" customWidth="1"/>
    <col min="12824" max="12824" width="80.28515625" style="279" customWidth="1"/>
    <col min="12825" max="12825" width="31.140625" style="279" customWidth="1"/>
    <col min="12826" max="12826" width="14.42578125" style="279" customWidth="1"/>
    <col min="12827" max="12828" width="11" style="279" customWidth="1"/>
    <col min="12829" max="13056" width="14.42578125" style="279"/>
    <col min="13057" max="13057" width="6.5703125" style="279" customWidth="1"/>
    <col min="13058" max="13058" width="10.7109375" style="279" customWidth="1"/>
    <col min="13059" max="13059" width="17.5703125" style="279" customWidth="1"/>
    <col min="13060" max="13060" width="21.5703125" style="279" customWidth="1"/>
    <col min="13061" max="13061" width="52.28515625" style="279" customWidth="1"/>
    <col min="13062" max="13062" width="24.140625" style="279" customWidth="1"/>
    <col min="13063" max="13063" width="26.5703125" style="279" customWidth="1"/>
    <col min="13064" max="13064" width="25.85546875" style="279" customWidth="1"/>
    <col min="13065" max="13065" width="14" style="279" customWidth="1"/>
    <col min="13066" max="13066" width="18" style="279" customWidth="1"/>
    <col min="13067" max="13067" width="18.5703125" style="279" customWidth="1"/>
    <col min="13068" max="13068" width="20" style="279" customWidth="1"/>
    <col min="13069" max="13069" width="18.28515625" style="279" customWidth="1"/>
    <col min="13070" max="13071" width="18" style="279" customWidth="1"/>
    <col min="13072" max="13072" width="26.28515625" style="279" customWidth="1"/>
    <col min="13073" max="13073" width="24.85546875" style="279" customWidth="1"/>
    <col min="13074" max="13074" width="19.42578125" style="279" customWidth="1"/>
    <col min="13075" max="13075" width="28.140625" style="279" customWidth="1"/>
    <col min="13076" max="13076" width="97.7109375" style="279" customWidth="1"/>
    <col min="13077" max="13077" width="40.140625" style="279" customWidth="1"/>
    <col min="13078" max="13078" width="18.42578125" style="279" customWidth="1"/>
    <col min="13079" max="13079" width="19.42578125" style="279" customWidth="1"/>
    <col min="13080" max="13080" width="80.28515625" style="279" customWidth="1"/>
    <col min="13081" max="13081" width="31.140625" style="279" customWidth="1"/>
    <col min="13082" max="13082" width="14.42578125" style="279" customWidth="1"/>
    <col min="13083" max="13084" width="11" style="279" customWidth="1"/>
    <col min="13085" max="13312" width="14.42578125" style="279"/>
    <col min="13313" max="13313" width="6.5703125" style="279" customWidth="1"/>
    <col min="13314" max="13314" width="10.7109375" style="279" customWidth="1"/>
    <col min="13315" max="13315" width="17.5703125" style="279" customWidth="1"/>
    <col min="13316" max="13316" width="21.5703125" style="279" customWidth="1"/>
    <col min="13317" max="13317" width="52.28515625" style="279" customWidth="1"/>
    <col min="13318" max="13318" width="24.140625" style="279" customWidth="1"/>
    <col min="13319" max="13319" width="26.5703125" style="279" customWidth="1"/>
    <col min="13320" max="13320" width="25.85546875" style="279" customWidth="1"/>
    <col min="13321" max="13321" width="14" style="279" customWidth="1"/>
    <col min="13322" max="13322" width="18" style="279" customWidth="1"/>
    <col min="13323" max="13323" width="18.5703125" style="279" customWidth="1"/>
    <col min="13324" max="13324" width="20" style="279" customWidth="1"/>
    <col min="13325" max="13325" width="18.28515625" style="279" customWidth="1"/>
    <col min="13326" max="13327" width="18" style="279" customWidth="1"/>
    <col min="13328" max="13328" width="26.28515625" style="279" customWidth="1"/>
    <col min="13329" max="13329" width="24.85546875" style="279" customWidth="1"/>
    <col min="13330" max="13330" width="19.42578125" style="279" customWidth="1"/>
    <col min="13331" max="13331" width="28.140625" style="279" customWidth="1"/>
    <col min="13332" max="13332" width="97.7109375" style="279" customWidth="1"/>
    <col min="13333" max="13333" width="40.140625" style="279" customWidth="1"/>
    <col min="13334" max="13334" width="18.42578125" style="279" customWidth="1"/>
    <col min="13335" max="13335" width="19.42578125" style="279" customWidth="1"/>
    <col min="13336" max="13336" width="80.28515625" style="279" customWidth="1"/>
    <col min="13337" max="13337" width="31.140625" style="279" customWidth="1"/>
    <col min="13338" max="13338" width="14.42578125" style="279" customWidth="1"/>
    <col min="13339" max="13340" width="11" style="279" customWidth="1"/>
    <col min="13341" max="13568" width="14.42578125" style="279"/>
    <col min="13569" max="13569" width="6.5703125" style="279" customWidth="1"/>
    <col min="13570" max="13570" width="10.7109375" style="279" customWidth="1"/>
    <col min="13571" max="13571" width="17.5703125" style="279" customWidth="1"/>
    <col min="13572" max="13572" width="21.5703125" style="279" customWidth="1"/>
    <col min="13573" max="13573" width="52.28515625" style="279" customWidth="1"/>
    <col min="13574" max="13574" width="24.140625" style="279" customWidth="1"/>
    <col min="13575" max="13575" width="26.5703125" style="279" customWidth="1"/>
    <col min="13576" max="13576" width="25.85546875" style="279" customWidth="1"/>
    <col min="13577" max="13577" width="14" style="279" customWidth="1"/>
    <col min="13578" max="13578" width="18" style="279" customWidth="1"/>
    <col min="13579" max="13579" width="18.5703125" style="279" customWidth="1"/>
    <col min="13580" max="13580" width="20" style="279" customWidth="1"/>
    <col min="13581" max="13581" width="18.28515625" style="279" customWidth="1"/>
    <col min="13582" max="13583" width="18" style="279" customWidth="1"/>
    <col min="13584" max="13584" width="26.28515625" style="279" customWidth="1"/>
    <col min="13585" max="13585" width="24.85546875" style="279" customWidth="1"/>
    <col min="13586" max="13586" width="19.42578125" style="279" customWidth="1"/>
    <col min="13587" max="13587" width="28.140625" style="279" customWidth="1"/>
    <col min="13588" max="13588" width="97.7109375" style="279" customWidth="1"/>
    <col min="13589" max="13589" width="40.140625" style="279" customWidth="1"/>
    <col min="13590" max="13590" width="18.42578125" style="279" customWidth="1"/>
    <col min="13591" max="13591" width="19.42578125" style="279" customWidth="1"/>
    <col min="13592" max="13592" width="80.28515625" style="279" customWidth="1"/>
    <col min="13593" max="13593" width="31.140625" style="279" customWidth="1"/>
    <col min="13594" max="13594" width="14.42578125" style="279" customWidth="1"/>
    <col min="13595" max="13596" width="11" style="279" customWidth="1"/>
    <col min="13597" max="13824" width="14.42578125" style="279"/>
    <col min="13825" max="13825" width="6.5703125" style="279" customWidth="1"/>
    <col min="13826" max="13826" width="10.7109375" style="279" customWidth="1"/>
    <col min="13827" max="13827" width="17.5703125" style="279" customWidth="1"/>
    <col min="13828" max="13828" width="21.5703125" style="279" customWidth="1"/>
    <col min="13829" max="13829" width="52.28515625" style="279" customWidth="1"/>
    <col min="13830" max="13830" width="24.140625" style="279" customWidth="1"/>
    <col min="13831" max="13831" width="26.5703125" style="279" customWidth="1"/>
    <col min="13832" max="13832" width="25.85546875" style="279" customWidth="1"/>
    <col min="13833" max="13833" width="14" style="279" customWidth="1"/>
    <col min="13834" max="13834" width="18" style="279" customWidth="1"/>
    <col min="13835" max="13835" width="18.5703125" style="279" customWidth="1"/>
    <col min="13836" max="13836" width="20" style="279" customWidth="1"/>
    <col min="13837" max="13837" width="18.28515625" style="279" customWidth="1"/>
    <col min="13838" max="13839" width="18" style="279" customWidth="1"/>
    <col min="13840" max="13840" width="26.28515625" style="279" customWidth="1"/>
    <col min="13841" max="13841" width="24.85546875" style="279" customWidth="1"/>
    <col min="13842" max="13842" width="19.42578125" style="279" customWidth="1"/>
    <col min="13843" max="13843" width="28.140625" style="279" customWidth="1"/>
    <col min="13844" max="13844" width="97.7109375" style="279" customWidth="1"/>
    <col min="13845" max="13845" width="40.140625" style="279" customWidth="1"/>
    <col min="13846" max="13846" width="18.42578125" style="279" customWidth="1"/>
    <col min="13847" max="13847" width="19.42578125" style="279" customWidth="1"/>
    <col min="13848" max="13848" width="80.28515625" style="279" customWidth="1"/>
    <col min="13849" max="13849" width="31.140625" style="279" customWidth="1"/>
    <col min="13850" max="13850" width="14.42578125" style="279" customWidth="1"/>
    <col min="13851" max="13852" width="11" style="279" customWidth="1"/>
    <col min="13853" max="14080" width="14.42578125" style="279"/>
    <col min="14081" max="14081" width="6.5703125" style="279" customWidth="1"/>
    <col min="14082" max="14082" width="10.7109375" style="279" customWidth="1"/>
    <col min="14083" max="14083" width="17.5703125" style="279" customWidth="1"/>
    <col min="14084" max="14084" width="21.5703125" style="279" customWidth="1"/>
    <col min="14085" max="14085" width="52.28515625" style="279" customWidth="1"/>
    <col min="14086" max="14086" width="24.140625" style="279" customWidth="1"/>
    <col min="14087" max="14087" width="26.5703125" style="279" customWidth="1"/>
    <col min="14088" max="14088" width="25.85546875" style="279" customWidth="1"/>
    <col min="14089" max="14089" width="14" style="279" customWidth="1"/>
    <col min="14090" max="14090" width="18" style="279" customWidth="1"/>
    <col min="14091" max="14091" width="18.5703125" style="279" customWidth="1"/>
    <col min="14092" max="14092" width="20" style="279" customWidth="1"/>
    <col min="14093" max="14093" width="18.28515625" style="279" customWidth="1"/>
    <col min="14094" max="14095" width="18" style="279" customWidth="1"/>
    <col min="14096" max="14096" width="26.28515625" style="279" customWidth="1"/>
    <col min="14097" max="14097" width="24.85546875" style="279" customWidth="1"/>
    <col min="14098" max="14098" width="19.42578125" style="279" customWidth="1"/>
    <col min="14099" max="14099" width="28.140625" style="279" customWidth="1"/>
    <col min="14100" max="14100" width="97.7109375" style="279" customWidth="1"/>
    <col min="14101" max="14101" width="40.140625" style="279" customWidth="1"/>
    <col min="14102" max="14102" width="18.42578125" style="279" customWidth="1"/>
    <col min="14103" max="14103" width="19.42578125" style="279" customWidth="1"/>
    <col min="14104" max="14104" width="80.28515625" style="279" customWidth="1"/>
    <col min="14105" max="14105" width="31.140625" style="279" customWidth="1"/>
    <col min="14106" max="14106" width="14.42578125" style="279" customWidth="1"/>
    <col min="14107" max="14108" width="11" style="279" customWidth="1"/>
    <col min="14109" max="14336" width="14.42578125" style="279"/>
    <col min="14337" max="14337" width="6.5703125" style="279" customWidth="1"/>
    <col min="14338" max="14338" width="10.7109375" style="279" customWidth="1"/>
    <col min="14339" max="14339" width="17.5703125" style="279" customWidth="1"/>
    <col min="14340" max="14340" width="21.5703125" style="279" customWidth="1"/>
    <col min="14341" max="14341" width="52.28515625" style="279" customWidth="1"/>
    <col min="14342" max="14342" width="24.140625" style="279" customWidth="1"/>
    <col min="14343" max="14343" width="26.5703125" style="279" customWidth="1"/>
    <col min="14344" max="14344" width="25.85546875" style="279" customWidth="1"/>
    <col min="14345" max="14345" width="14" style="279" customWidth="1"/>
    <col min="14346" max="14346" width="18" style="279" customWidth="1"/>
    <col min="14347" max="14347" width="18.5703125" style="279" customWidth="1"/>
    <col min="14348" max="14348" width="20" style="279" customWidth="1"/>
    <col min="14349" max="14349" width="18.28515625" style="279" customWidth="1"/>
    <col min="14350" max="14351" width="18" style="279" customWidth="1"/>
    <col min="14352" max="14352" width="26.28515625" style="279" customWidth="1"/>
    <col min="14353" max="14353" width="24.85546875" style="279" customWidth="1"/>
    <col min="14354" max="14354" width="19.42578125" style="279" customWidth="1"/>
    <col min="14355" max="14355" width="28.140625" style="279" customWidth="1"/>
    <col min="14356" max="14356" width="97.7109375" style="279" customWidth="1"/>
    <col min="14357" max="14357" width="40.140625" style="279" customWidth="1"/>
    <col min="14358" max="14358" width="18.42578125" style="279" customWidth="1"/>
    <col min="14359" max="14359" width="19.42578125" style="279" customWidth="1"/>
    <col min="14360" max="14360" width="80.28515625" style="279" customWidth="1"/>
    <col min="14361" max="14361" width="31.140625" style="279" customWidth="1"/>
    <col min="14362" max="14362" width="14.42578125" style="279" customWidth="1"/>
    <col min="14363" max="14364" width="11" style="279" customWidth="1"/>
    <col min="14365" max="14592" width="14.42578125" style="279"/>
    <col min="14593" max="14593" width="6.5703125" style="279" customWidth="1"/>
    <col min="14594" max="14594" width="10.7109375" style="279" customWidth="1"/>
    <col min="14595" max="14595" width="17.5703125" style="279" customWidth="1"/>
    <col min="14596" max="14596" width="21.5703125" style="279" customWidth="1"/>
    <col min="14597" max="14597" width="52.28515625" style="279" customWidth="1"/>
    <col min="14598" max="14598" width="24.140625" style="279" customWidth="1"/>
    <col min="14599" max="14599" width="26.5703125" style="279" customWidth="1"/>
    <col min="14600" max="14600" width="25.85546875" style="279" customWidth="1"/>
    <col min="14601" max="14601" width="14" style="279" customWidth="1"/>
    <col min="14602" max="14602" width="18" style="279" customWidth="1"/>
    <col min="14603" max="14603" width="18.5703125" style="279" customWidth="1"/>
    <col min="14604" max="14604" width="20" style="279" customWidth="1"/>
    <col min="14605" max="14605" width="18.28515625" style="279" customWidth="1"/>
    <col min="14606" max="14607" width="18" style="279" customWidth="1"/>
    <col min="14608" max="14608" width="26.28515625" style="279" customWidth="1"/>
    <col min="14609" max="14609" width="24.85546875" style="279" customWidth="1"/>
    <col min="14610" max="14610" width="19.42578125" style="279" customWidth="1"/>
    <col min="14611" max="14611" width="28.140625" style="279" customWidth="1"/>
    <col min="14612" max="14612" width="97.7109375" style="279" customWidth="1"/>
    <col min="14613" max="14613" width="40.140625" style="279" customWidth="1"/>
    <col min="14614" max="14614" width="18.42578125" style="279" customWidth="1"/>
    <col min="14615" max="14615" width="19.42578125" style="279" customWidth="1"/>
    <col min="14616" max="14616" width="80.28515625" style="279" customWidth="1"/>
    <col min="14617" max="14617" width="31.140625" style="279" customWidth="1"/>
    <col min="14618" max="14618" width="14.42578125" style="279" customWidth="1"/>
    <col min="14619" max="14620" width="11" style="279" customWidth="1"/>
    <col min="14621" max="14848" width="14.42578125" style="279"/>
    <col min="14849" max="14849" width="6.5703125" style="279" customWidth="1"/>
    <col min="14850" max="14850" width="10.7109375" style="279" customWidth="1"/>
    <col min="14851" max="14851" width="17.5703125" style="279" customWidth="1"/>
    <col min="14852" max="14852" width="21.5703125" style="279" customWidth="1"/>
    <col min="14853" max="14853" width="52.28515625" style="279" customWidth="1"/>
    <col min="14854" max="14854" width="24.140625" style="279" customWidth="1"/>
    <col min="14855" max="14855" width="26.5703125" style="279" customWidth="1"/>
    <col min="14856" max="14856" width="25.85546875" style="279" customWidth="1"/>
    <col min="14857" max="14857" width="14" style="279" customWidth="1"/>
    <col min="14858" max="14858" width="18" style="279" customWidth="1"/>
    <col min="14859" max="14859" width="18.5703125" style="279" customWidth="1"/>
    <col min="14860" max="14860" width="20" style="279" customWidth="1"/>
    <col min="14861" max="14861" width="18.28515625" style="279" customWidth="1"/>
    <col min="14862" max="14863" width="18" style="279" customWidth="1"/>
    <col min="14864" max="14864" width="26.28515625" style="279" customWidth="1"/>
    <col min="14865" max="14865" width="24.85546875" style="279" customWidth="1"/>
    <col min="14866" max="14866" width="19.42578125" style="279" customWidth="1"/>
    <col min="14867" max="14867" width="28.140625" style="279" customWidth="1"/>
    <col min="14868" max="14868" width="97.7109375" style="279" customWidth="1"/>
    <col min="14869" max="14869" width="40.140625" style="279" customWidth="1"/>
    <col min="14870" max="14870" width="18.42578125" style="279" customWidth="1"/>
    <col min="14871" max="14871" width="19.42578125" style="279" customWidth="1"/>
    <col min="14872" max="14872" width="80.28515625" style="279" customWidth="1"/>
    <col min="14873" max="14873" width="31.140625" style="279" customWidth="1"/>
    <col min="14874" max="14874" width="14.42578125" style="279" customWidth="1"/>
    <col min="14875" max="14876" width="11" style="279" customWidth="1"/>
    <col min="14877" max="15104" width="14.42578125" style="279"/>
    <col min="15105" max="15105" width="6.5703125" style="279" customWidth="1"/>
    <col min="15106" max="15106" width="10.7109375" style="279" customWidth="1"/>
    <col min="15107" max="15107" width="17.5703125" style="279" customWidth="1"/>
    <col min="15108" max="15108" width="21.5703125" style="279" customWidth="1"/>
    <col min="15109" max="15109" width="52.28515625" style="279" customWidth="1"/>
    <col min="15110" max="15110" width="24.140625" style="279" customWidth="1"/>
    <col min="15111" max="15111" width="26.5703125" style="279" customWidth="1"/>
    <col min="15112" max="15112" width="25.85546875" style="279" customWidth="1"/>
    <col min="15113" max="15113" width="14" style="279" customWidth="1"/>
    <col min="15114" max="15114" width="18" style="279" customWidth="1"/>
    <col min="15115" max="15115" width="18.5703125" style="279" customWidth="1"/>
    <col min="15116" max="15116" width="20" style="279" customWidth="1"/>
    <col min="15117" max="15117" width="18.28515625" style="279" customWidth="1"/>
    <col min="15118" max="15119" width="18" style="279" customWidth="1"/>
    <col min="15120" max="15120" width="26.28515625" style="279" customWidth="1"/>
    <col min="15121" max="15121" width="24.85546875" style="279" customWidth="1"/>
    <col min="15122" max="15122" width="19.42578125" style="279" customWidth="1"/>
    <col min="15123" max="15123" width="28.140625" style="279" customWidth="1"/>
    <col min="15124" max="15124" width="97.7109375" style="279" customWidth="1"/>
    <col min="15125" max="15125" width="40.140625" style="279" customWidth="1"/>
    <col min="15126" max="15126" width="18.42578125" style="279" customWidth="1"/>
    <col min="15127" max="15127" width="19.42578125" style="279" customWidth="1"/>
    <col min="15128" max="15128" width="80.28515625" style="279" customWidth="1"/>
    <col min="15129" max="15129" width="31.140625" style="279" customWidth="1"/>
    <col min="15130" max="15130" width="14.42578125" style="279" customWidth="1"/>
    <col min="15131" max="15132" width="11" style="279" customWidth="1"/>
    <col min="15133" max="15360" width="14.42578125" style="279"/>
    <col min="15361" max="15361" width="6.5703125" style="279" customWidth="1"/>
    <col min="15362" max="15362" width="10.7109375" style="279" customWidth="1"/>
    <col min="15363" max="15363" width="17.5703125" style="279" customWidth="1"/>
    <col min="15364" max="15364" width="21.5703125" style="279" customWidth="1"/>
    <col min="15365" max="15365" width="52.28515625" style="279" customWidth="1"/>
    <col min="15366" max="15366" width="24.140625" style="279" customWidth="1"/>
    <col min="15367" max="15367" width="26.5703125" style="279" customWidth="1"/>
    <col min="15368" max="15368" width="25.85546875" style="279" customWidth="1"/>
    <col min="15369" max="15369" width="14" style="279" customWidth="1"/>
    <col min="15370" max="15370" width="18" style="279" customWidth="1"/>
    <col min="15371" max="15371" width="18.5703125" style="279" customWidth="1"/>
    <col min="15372" max="15372" width="20" style="279" customWidth="1"/>
    <col min="15373" max="15373" width="18.28515625" style="279" customWidth="1"/>
    <col min="15374" max="15375" width="18" style="279" customWidth="1"/>
    <col min="15376" max="15376" width="26.28515625" style="279" customWidth="1"/>
    <col min="15377" max="15377" width="24.85546875" style="279" customWidth="1"/>
    <col min="15378" max="15378" width="19.42578125" style="279" customWidth="1"/>
    <col min="15379" max="15379" width="28.140625" style="279" customWidth="1"/>
    <col min="15380" max="15380" width="97.7109375" style="279" customWidth="1"/>
    <col min="15381" max="15381" width="40.140625" style="279" customWidth="1"/>
    <col min="15382" max="15382" width="18.42578125" style="279" customWidth="1"/>
    <col min="15383" max="15383" width="19.42578125" style="279" customWidth="1"/>
    <col min="15384" max="15384" width="80.28515625" style="279" customWidth="1"/>
    <col min="15385" max="15385" width="31.140625" style="279" customWidth="1"/>
    <col min="15386" max="15386" width="14.42578125" style="279" customWidth="1"/>
    <col min="15387" max="15388" width="11" style="279" customWidth="1"/>
    <col min="15389" max="15616" width="14.42578125" style="279"/>
    <col min="15617" max="15617" width="6.5703125" style="279" customWidth="1"/>
    <col min="15618" max="15618" width="10.7109375" style="279" customWidth="1"/>
    <col min="15619" max="15619" width="17.5703125" style="279" customWidth="1"/>
    <col min="15620" max="15620" width="21.5703125" style="279" customWidth="1"/>
    <col min="15621" max="15621" width="52.28515625" style="279" customWidth="1"/>
    <col min="15622" max="15622" width="24.140625" style="279" customWidth="1"/>
    <col min="15623" max="15623" width="26.5703125" style="279" customWidth="1"/>
    <col min="15624" max="15624" width="25.85546875" style="279" customWidth="1"/>
    <col min="15625" max="15625" width="14" style="279" customWidth="1"/>
    <col min="15626" max="15626" width="18" style="279" customWidth="1"/>
    <col min="15627" max="15627" width="18.5703125" style="279" customWidth="1"/>
    <col min="15628" max="15628" width="20" style="279" customWidth="1"/>
    <col min="15629" max="15629" width="18.28515625" style="279" customWidth="1"/>
    <col min="15630" max="15631" width="18" style="279" customWidth="1"/>
    <col min="15632" max="15632" width="26.28515625" style="279" customWidth="1"/>
    <col min="15633" max="15633" width="24.85546875" style="279" customWidth="1"/>
    <col min="15634" max="15634" width="19.42578125" style="279" customWidth="1"/>
    <col min="15635" max="15635" width="28.140625" style="279" customWidth="1"/>
    <col min="15636" max="15636" width="97.7109375" style="279" customWidth="1"/>
    <col min="15637" max="15637" width="40.140625" style="279" customWidth="1"/>
    <col min="15638" max="15638" width="18.42578125" style="279" customWidth="1"/>
    <col min="15639" max="15639" width="19.42578125" style="279" customWidth="1"/>
    <col min="15640" max="15640" width="80.28515625" style="279" customWidth="1"/>
    <col min="15641" max="15641" width="31.140625" style="279" customWidth="1"/>
    <col min="15642" max="15642" width="14.42578125" style="279" customWidth="1"/>
    <col min="15643" max="15644" width="11" style="279" customWidth="1"/>
    <col min="15645" max="15872" width="14.42578125" style="279"/>
    <col min="15873" max="15873" width="6.5703125" style="279" customWidth="1"/>
    <col min="15874" max="15874" width="10.7109375" style="279" customWidth="1"/>
    <col min="15875" max="15875" width="17.5703125" style="279" customWidth="1"/>
    <col min="15876" max="15876" width="21.5703125" style="279" customWidth="1"/>
    <col min="15877" max="15877" width="52.28515625" style="279" customWidth="1"/>
    <col min="15878" max="15878" width="24.140625" style="279" customWidth="1"/>
    <col min="15879" max="15879" width="26.5703125" style="279" customWidth="1"/>
    <col min="15880" max="15880" width="25.85546875" style="279" customWidth="1"/>
    <col min="15881" max="15881" width="14" style="279" customWidth="1"/>
    <col min="15882" max="15882" width="18" style="279" customWidth="1"/>
    <col min="15883" max="15883" width="18.5703125" style="279" customWidth="1"/>
    <col min="15884" max="15884" width="20" style="279" customWidth="1"/>
    <col min="15885" max="15885" width="18.28515625" style="279" customWidth="1"/>
    <col min="15886" max="15887" width="18" style="279" customWidth="1"/>
    <col min="15888" max="15888" width="26.28515625" style="279" customWidth="1"/>
    <col min="15889" max="15889" width="24.85546875" style="279" customWidth="1"/>
    <col min="15890" max="15890" width="19.42578125" style="279" customWidth="1"/>
    <col min="15891" max="15891" width="28.140625" style="279" customWidth="1"/>
    <col min="15892" max="15892" width="97.7109375" style="279" customWidth="1"/>
    <col min="15893" max="15893" width="40.140625" style="279" customWidth="1"/>
    <col min="15894" max="15894" width="18.42578125" style="279" customWidth="1"/>
    <col min="15895" max="15895" width="19.42578125" style="279" customWidth="1"/>
    <col min="15896" max="15896" width="80.28515625" style="279" customWidth="1"/>
    <col min="15897" max="15897" width="31.140625" style="279" customWidth="1"/>
    <col min="15898" max="15898" width="14.42578125" style="279" customWidth="1"/>
    <col min="15899" max="15900" width="11" style="279" customWidth="1"/>
    <col min="15901" max="16128" width="14.42578125" style="279"/>
    <col min="16129" max="16129" width="6.5703125" style="279" customWidth="1"/>
    <col min="16130" max="16130" width="10.7109375" style="279" customWidth="1"/>
    <col min="16131" max="16131" width="17.5703125" style="279" customWidth="1"/>
    <col min="16132" max="16132" width="21.5703125" style="279" customWidth="1"/>
    <col min="16133" max="16133" width="52.28515625" style="279" customWidth="1"/>
    <col min="16134" max="16134" width="24.140625" style="279" customWidth="1"/>
    <col min="16135" max="16135" width="26.5703125" style="279" customWidth="1"/>
    <col min="16136" max="16136" width="25.85546875" style="279" customWidth="1"/>
    <col min="16137" max="16137" width="14" style="279" customWidth="1"/>
    <col min="16138" max="16138" width="18" style="279" customWidth="1"/>
    <col min="16139" max="16139" width="18.5703125" style="279" customWidth="1"/>
    <col min="16140" max="16140" width="20" style="279" customWidth="1"/>
    <col min="16141" max="16141" width="18.28515625" style="279" customWidth="1"/>
    <col min="16142" max="16143" width="18" style="279" customWidth="1"/>
    <col min="16144" max="16144" width="26.28515625" style="279" customWidth="1"/>
    <col min="16145" max="16145" width="24.85546875" style="279" customWidth="1"/>
    <col min="16146" max="16146" width="19.42578125" style="279" customWidth="1"/>
    <col min="16147" max="16147" width="28.140625" style="279" customWidth="1"/>
    <col min="16148" max="16148" width="97.7109375" style="279" customWidth="1"/>
    <col min="16149" max="16149" width="40.140625" style="279" customWidth="1"/>
    <col min="16150" max="16150" width="18.42578125" style="279" customWidth="1"/>
    <col min="16151" max="16151" width="19.42578125" style="279" customWidth="1"/>
    <col min="16152" max="16152" width="80.28515625" style="279" customWidth="1"/>
    <col min="16153" max="16153" width="31.140625" style="279" customWidth="1"/>
    <col min="16154" max="16154" width="14.42578125" style="279" customWidth="1"/>
    <col min="16155" max="16156" width="11" style="279" customWidth="1"/>
    <col min="16157" max="16384" width="14.42578125" style="279"/>
  </cols>
  <sheetData>
    <row r="1" spans="1:26" ht="26.25" hidden="1" thickBot="1" x14ac:dyDescent="0.4">
      <c r="A1" s="2"/>
      <c r="B1" s="81"/>
      <c r="C1" s="82" t="s">
        <v>1</v>
      </c>
      <c r="D1" s="82" t="s">
        <v>2</v>
      </c>
      <c r="E1" s="5"/>
      <c r="F1" s="6" t="s">
        <v>3</v>
      </c>
      <c r="G1" s="6" t="s">
        <v>141</v>
      </c>
      <c r="H1" s="6" t="s">
        <v>5</v>
      </c>
      <c r="I1" s="6" t="s">
        <v>7</v>
      </c>
      <c r="J1" s="6" t="s">
        <v>162</v>
      </c>
      <c r="K1" s="1"/>
      <c r="L1" s="8"/>
      <c r="M1" s="7"/>
      <c r="N1" s="7"/>
      <c r="O1" s="616"/>
      <c r="P1" s="616"/>
      <c r="Q1" s="616"/>
      <c r="R1" s="616"/>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617"/>
      <c r="P2" s="617"/>
      <c r="Q2" s="617"/>
      <c r="R2" s="617"/>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617"/>
      <c r="P3" s="617"/>
      <c r="Q3" s="617"/>
      <c r="R3" s="617"/>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617"/>
      <c r="P4" s="617"/>
      <c r="Q4" s="617"/>
      <c r="R4" s="617"/>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617"/>
      <c r="P5" s="617"/>
      <c r="Q5" s="617"/>
      <c r="R5" s="617"/>
      <c r="S5" s="68"/>
      <c r="T5" s="68"/>
      <c r="U5" s="68"/>
      <c r="V5" s="68"/>
      <c r="W5" s="68"/>
      <c r="X5" s="68"/>
      <c r="Y5" s="68"/>
    </row>
    <row r="6" spans="1:26" s="72" customFormat="1" ht="39" hidden="1" thickBot="1" x14ac:dyDescent="0.25">
      <c r="A6" s="68"/>
      <c r="B6" s="80"/>
      <c r="C6" s="83" t="s">
        <v>38</v>
      </c>
      <c r="D6" s="84" t="s">
        <v>128</v>
      </c>
      <c r="F6" s="88" t="s">
        <v>135</v>
      </c>
      <c r="G6" s="74"/>
      <c r="H6" s="74"/>
      <c r="I6" s="73"/>
      <c r="J6" s="73"/>
      <c r="K6" s="68"/>
      <c r="L6" s="69"/>
      <c r="M6" s="71"/>
      <c r="N6" s="71"/>
      <c r="O6" s="617"/>
      <c r="P6" s="617"/>
      <c r="Q6" s="617"/>
      <c r="R6" s="617"/>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617"/>
      <c r="P7" s="617"/>
      <c r="Q7" s="617"/>
      <c r="R7" s="617"/>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617"/>
      <c r="P8" s="617"/>
      <c r="Q8" s="617"/>
      <c r="R8" s="617"/>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617"/>
      <c r="P9" s="617"/>
      <c r="Q9" s="617"/>
      <c r="R9" s="617"/>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617"/>
      <c r="P10" s="617"/>
      <c r="Q10" s="617"/>
      <c r="R10" s="617"/>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617"/>
      <c r="P11" s="617"/>
      <c r="Q11" s="617"/>
      <c r="R11" s="617"/>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617"/>
      <c r="P12" s="617"/>
      <c r="Q12" s="617"/>
      <c r="R12" s="617"/>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617"/>
      <c r="P13" s="617"/>
      <c r="Q13" s="617"/>
      <c r="R13" s="617"/>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617"/>
      <c r="P14" s="617"/>
      <c r="Q14" s="617"/>
      <c r="R14" s="617"/>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617"/>
      <c r="P15" s="617"/>
      <c r="Q15" s="617"/>
      <c r="R15" s="617"/>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616"/>
      <c r="P16" s="616"/>
      <c r="Q16" s="616"/>
      <c r="R16" s="616"/>
      <c r="S16" s="7"/>
      <c r="T16" s="15"/>
      <c r="U16" s="15"/>
      <c r="V16" s="15"/>
      <c r="W16" s="1"/>
      <c r="X16" s="16"/>
      <c r="Y16" s="16"/>
      <c r="Z16" s="1"/>
    </row>
    <row r="17" spans="1:27" ht="20.25"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0.25"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0.25"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24" thickBot="1" x14ac:dyDescent="0.3">
      <c r="A21" s="17"/>
      <c r="B21" s="18"/>
      <c r="C21" s="18"/>
      <c r="D21" s="18"/>
      <c r="E21" s="19"/>
      <c r="F21" s="20"/>
      <c r="G21" s="21"/>
      <c r="H21" s="21"/>
      <c r="I21" s="20"/>
      <c r="J21" s="20"/>
      <c r="K21" s="20"/>
      <c r="L21" s="20"/>
      <c r="M21" s="20"/>
      <c r="N21" s="20"/>
      <c r="O21" s="618"/>
      <c r="P21" s="618"/>
      <c r="Q21" s="618"/>
      <c r="R21" s="618"/>
      <c r="S21" s="251"/>
      <c r="T21" s="22"/>
      <c r="U21" s="22"/>
      <c r="V21" s="20"/>
      <c r="W21" s="20"/>
      <c r="X21" s="21"/>
    </row>
    <row r="22" spans="1:27" ht="21" thickBot="1" x14ac:dyDescent="0.3">
      <c r="A22" s="867" t="s">
        <v>59</v>
      </c>
      <c r="B22" s="868"/>
      <c r="C22" s="869"/>
      <c r="D22" s="23"/>
      <c r="E22" s="884" t="str">
        <f>CONCATENATE("INFORME DE SEGUIMIENTO DEL PROCESO ",A23)</f>
        <v>INFORME DE SEGUIMIENTO DEL PROCESO GESTIÓN FINANCIERA</v>
      </c>
      <c r="F22" s="885"/>
      <c r="G22" s="21"/>
      <c r="H22" s="873" t="s">
        <v>60</v>
      </c>
      <c r="I22" s="874"/>
      <c r="J22" s="875"/>
      <c r="K22" s="100"/>
      <c r="L22" s="100"/>
      <c r="M22" s="881" t="s">
        <v>61</v>
      </c>
      <c r="N22" s="882"/>
      <c r="O22" s="883"/>
      <c r="P22" s="104"/>
      <c r="Q22" s="104"/>
      <c r="R22" s="104"/>
      <c r="S22" s="104"/>
      <c r="T22" s="104"/>
      <c r="U22" s="104"/>
      <c r="V22" s="201"/>
      <c r="W22" s="104"/>
      <c r="X22" s="103"/>
    </row>
    <row r="23" spans="1:27" ht="36.75" thickBot="1" x14ac:dyDescent="0.3">
      <c r="A23" s="887" t="s">
        <v>54</v>
      </c>
      <c r="B23" s="888"/>
      <c r="C23" s="889"/>
      <c r="D23" s="23"/>
      <c r="E23" s="118" t="s">
        <v>148</v>
      </c>
      <c r="F23" s="119">
        <f>COUNTA(E31:E36)</f>
        <v>2</v>
      </c>
      <c r="G23" s="21"/>
      <c r="H23" s="876" t="s">
        <v>69</v>
      </c>
      <c r="I23" s="877"/>
      <c r="J23" s="119">
        <f>COUNTIF('HISTORICO CERRADAS'!I61:I83,"Acción correctiva")</f>
        <v>20</v>
      </c>
      <c r="K23" s="105"/>
      <c r="L23" s="101"/>
      <c r="M23" s="106" t="s">
        <v>65</v>
      </c>
      <c r="N23" s="117" t="s">
        <v>66</v>
      </c>
      <c r="O23" s="619" t="s">
        <v>67</v>
      </c>
      <c r="P23" s="104"/>
      <c r="Q23" s="104"/>
      <c r="R23" s="104"/>
      <c r="S23" s="104"/>
      <c r="T23" s="104"/>
      <c r="U23" s="103"/>
      <c r="V23" s="202"/>
      <c r="W23" s="23"/>
      <c r="X23" s="103"/>
    </row>
    <row r="24" spans="1:27" ht="39.75" customHeight="1" thickBot="1" x14ac:dyDescent="0.4">
      <c r="A24" s="27"/>
      <c r="B24" s="23"/>
      <c r="C24" s="23"/>
      <c r="D24" s="28"/>
      <c r="E24" s="120" t="s">
        <v>62</v>
      </c>
      <c r="F24" s="121">
        <f>COUNTA(H31:H36)</f>
        <v>2</v>
      </c>
      <c r="G24" s="24"/>
      <c r="H24" s="878" t="s">
        <v>153</v>
      </c>
      <c r="I24" s="879"/>
      <c r="J24" s="124">
        <f>COUNTIF('HISTORICO CERRADAS'!I61:I83,"Acción Preventiva y/o de mejora")</f>
        <v>3</v>
      </c>
      <c r="K24" s="105"/>
      <c r="L24" s="101"/>
      <c r="M24" s="107">
        <v>2016</v>
      </c>
      <c r="N24" s="37">
        <v>3</v>
      </c>
      <c r="O24" s="620">
        <v>17</v>
      </c>
      <c r="P24" s="104"/>
      <c r="Q24" s="104"/>
      <c r="R24" s="105"/>
      <c r="S24" s="105"/>
      <c r="T24" s="105"/>
      <c r="U24" s="103"/>
      <c r="V24" s="202"/>
      <c r="W24" s="23"/>
      <c r="X24" s="103"/>
    </row>
    <row r="25" spans="1:27" ht="39.75" customHeight="1" x14ac:dyDescent="0.35">
      <c r="A25" s="27"/>
      <c r="B25" s="23"/>
      <c r="C25" s="23"/>
      <c r="D25" s="33"/>
      <c r="E25" s="122" t="s">
        <v>149</v>
      </c>
      <c r="F25" s="121">
        <f>COUNTIF(W31:W36, "Vencida")</f>
        <v>0</v>
      </c>
      <c r="G25" s="24"/>
      <c r="H25" s="880"/>
      <c r="I25" s="880"/>
      <c r="J25" s="111"/>
      <c r="K25" s="105"/>
      <c r="L25" s="101"/>
      <c r="M25" s="109">
        <v>2017</v>
      </c>
      <c r="N25" s="46">
        <v>7</v>
      </c>
      <c r="O25" s="621">
        <v>5</v>
      </c>
      <c r="P25" s="104"/>
      <c r="Q25" s="104"/>
      <c r="R25" s="105"/>
      <c r="S25" s="105"/>
      <c r="T25" s="105"/>
      <c r="U25" s="103"/>
      <c r="V25" s="202"/>
      <c r="W25" s="23"/>
      <c r="X25" s="58"/>
    </row>
    <row r="26" spans="1:27" ht="39.75" customHeight="1" x14ac:dyDescent="0.35">
      <c r="A26" s="27"/>
      <c r="B26" s="23"/>
      <c r="C26" s="23"/>
      <c r="D26" s="28"/>
      <c r="E26" s="122" t="s">
        <v>150</v>
      </c>
      <c r="F26" s="299">
        <f>COUNTIF(W31:W36, "En ejecución")</f>
        <v>2</v>
      </c>
      <c r="G26" s="24"/>
      <c r="H26" s="880"/>
      <c r="I26" s="880"/>
      <c r="J26" s="280"/>
      <c r="K26" s="111"/>
      <c r="L26" s="101"/>
      <c r="M26" s="109">
        <v>2018</v>
      </c>
      <c r="N26" s="46"/>
      <c r="O26" s="621"/>
      <c r="P26" s="104"/>
      <c r="Q26" s="104"/>
      <c r="R26" s="105"/>
      <c r="S26" s="105"/>
      <c r="T26" s="105"/>
      <c r="U26" s="103"/>
      <c r="V26" s="202"/>
      <c r="W26" s="23"/>
      <c r="X26" s="58"/>
    </row>
    <row r="27" spans="1:27" ht="30.75" customHeight="1" thickBot="1" x14ac:dyDescent="0.4">
      <c r="A27" s="27"/>
      <c r="B27" s="23"/>
      <c r="C27" s="23"/>
      <c r="D27" s="33"/>
      <c r="E27" s="123" t="s">
        <v>152</v>
      </c>
      <c r="F27" s="124">
        <f>COUNTIF(W31:W36, "Cerrada")</f>
        <v>0</v>
      </c>
      <c r="G27" s="24"/>
      <c r="H27" s="25"/>
      <c r="I27" s="102"/>
      <c r="J27" s="101"/>
      <c r="K27" s="101"/>
      <c r="L27" s="101"/>
      <c r="M27" s="112" t="s">
        <v>74</v>
      </c>
      <c r="N27" s="113">
        <f>SUM(N24:N26)</f>
        <v>10</v>
      </c>
      <c r="O27" s="622">
        <f>SUM(O24:O26)</f>
        <v>22</v>
      </c>
      <c r="P27" s="104"/>
      <c r="Q27" s="104"/>
      <c r="R27" s="105"/>
      <c r="S27" s="105"/>
      <c r="T27" s="105"/>
      <c r="U27" s="103"/>
      <c r="V27" s="202"/>
      <c r="W27" s="23"/>
      <c r="X27" s="58"/>
    </row>
    <row r="28" spans="1:27" ht="24.75" thickBot="1" x14ac:dyDescent="0.4">
      <c r="A28" s="27"/>
      <c r="B28" s="23"/>
      <c r="C28" s="23"/>
      <c r="D28" s="23"/>
      <c r="E28" s="96"/>
      <c r="F28" s="97"/>
      <c r="G28" s="24"/>
      <c r="H28" s="25"/>
      <c r="I28" s="98"/>
      <c r="J28" s="99"/>
      <c r="K28" s="98"/>
      <c r="L28" s="99"/>
      <c r="M28" s="116"/>
      <c r="N28" s="26"/>
      <c r="O28" s="623"/>
      <c r="P28" s="623"/>
      <c r="Q28" s="623"/>
      <c r="R28" s="618"/>
      <c r="S28" s="251"/>
      <c r="T28" s="20"/>
      <c r="U28" s="20"/>
      <c r="V28" s="20"/>
      <c r="W28" s="20"/>
      <c r="X28" s="20"/>
    </row>
    <row r="29" spans="1:27" s="90" customFormat="1" ht="24"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4.5"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ht="115.5" x14ac:dyDescent="0.25">
      <c r="A31" s="601">
        <v>1</v>
      </c>
      <c r="B31" s="602" t="s">
        <v>10</v>
      </c>
      <c r="C31" s="603" t="s">
        <v>962</v>
      </c>
      <c r="D31" s="597">
        <v>43665</v>
      </c>
      <c r="E31" s="604" t="s">
        <v>963</v>
      </c>
      <c r="F31" s="605" t="s">
        <v>158</v>
      </c>
      <c r="G31" s="607" t="s">
        <v>964</v>
      </c>
      <c r="H31" s="604" t="s">
        <v>965</v>
      </c>
      <c r="I31" s="602" t="s">
        <v>24</v>
      </c>
      <c r="J31" s="602" t="s">
        <v>966</v>
      </c>
      <c r="K31" s="606" t="s">
        <v>967</v>
      </c>
      <c r="L31" s="599">
        <v>43678</v>
      </c>
      <c r="M31" s="599">
        <v>43678</v>
      </c>
      <c r="N31" s="599">
        <v>43830</v>
      </c>
      <c r="O31" s="920" t="s">
        <v>995</v>
      </c>
      <c r="P31" s="920"/>
      <c r="Q31" s="920"/>
      <c r="R31" s="920"/>
      <c r="S31" s="629" t="s">
        <v>1013</v>
      </c>
      <c r="T31" s="624" t="s">
        <v>1026</v>
      </c>
      <c r="U31" s="624"/>
      <c r="V31" s="86" t="s">
        <v>160</v>
      </c>
      <c r="W31" s="645" t="s">
        <v>147</v>
      </c>
      <c r="X31" s="600" t="s">
        <v>1004</v>
      </c>
    </row>
    <row r="32" spans="1:27" ht="382.5" x14ac:dyDescent="0.25">
      <c r="A32" s="601">
        <v>2</v>
      </c>
      <c r="B32" s="602" t="s">
        <v>10</v>
      </c>
      <c r="C32" s="603" t="s">
        <v>962</v>
      </c>
      <c r="D32" s="597">
        <v>43665</v>
      </c>
      <c r="E32" s="604" t="s">
        <v>970</v>
      </c>
      <c r="F32" s="605" t="s">
        <v>158</v>
      </c>
      <c r="G32" s="604" t="s">
        <v>971</v>
      </c>
      <c r="H32" s="604" t="s">
        <v>968</v>
      </c>
      <c r="I32" s="602" t="s">
        <v>24</v>
      </c>
      <c r="J32" s="602" t="s">
        <v>969</v>
      </c>
      <c r="K32" s="606" t="s">
        <v>967</v>
      </c>
      <c r="L32" s="599">
        <v>43678</v>
      </c>
      <c r="M32" s="599">
        <v>43678</v>
      </c>
      <c r="N32" s="599">
        <v>43830</v>
      </c>
      <c r="O32" s="920" t="s">
        <v>996</v>
      </c>
      <c r="P32" s="920"/>
      <c r="Q32" s="920"/>
      <c r="R32" s="920"/>
      <c r="S32" s="629" t="s">
        <v>1014</v>
      </c>
      <c r="T32" s="624" t="s">
        <v>1015</v>
      </c>
      <c r="U32" s="475" t="s">
        <v>1012</v>
      </c>
      <c r="V32" s="86" t="s">
        <v>160</v>
      </c>
      <c r="W32" s="645" t="s">
        <v>147</v>
      </c>
      <c r="X32" s="649" t="s">
        <v>1011</v>
      </c>
    </row>
    <row r="33" spans="1:26" x14ac:dyDescent="0.25">
      <c r="O33" s="628"/>
      <c r="P33" s="628"/>
      <c r="Q33" s="628"/>
      <c r="R33" s="628"/>
      <c r="S33" s="628"/>
    </row>
    <row r="40" spans="1:26" x14ac:dyDescent="0.25">
      <c r="A40" s="1"/>
      <c r="B40" s="1"/>
      <c r="C40" s="1"/>
      <c r="D40" s="1"/>
      <c r="E40" s="16"/>
      <c r="F40" s="1"/>
      <c r="G40" s="300"/>
      <c r="H40" s="300"/>
      <c r="I40" s="1"/>
      <c r="J40" s="1"/>
      <c r="K40" s="1"/>
      <c r="L40" s="1"/>
      <c r="M40" s="1"/>
      <c r="N40" s="1"/>
      <c r="S40" s="1"/>
      <c r="T40" s="15"/>
      <c r="U40" s="15"/>
      <c r="W40" s="13"/>
      <c r="X40" s="16"/>
      <c r="Y40" s="1"/>
      <c r="Z40" s="1"/>
    </row>
    <row r="41" spans="1:26" x14ac:dyDescent="0.25">
      <c r="A41" s="1"/>
      <c r="B41" s="1"/>
      <c r="C41" s="1"/>
      <c r="D41" s="1"/>
      <c r="E41" s="16"/>
      <c r="F41" s="1"/>
      <c r="G41" s="16"/>
      <c r="H41" s="16"/>
      <c r="I41" s="1"/>
      <c r="J41" s="1"/>
      <c r="K41" s="1"/>
      <c r="L41" s="1"/>
      <c r="M41" s="1"/>
      <c r="N41" s="1"/>
      <c r="S41" s="1"/>
      <c r="T41" s="15"/>
      <c r="U41" s="15"/>
      <c r="W41" s="13"/>
      <c r="X41" s="16"/>
      <c r="Y41" s="1"/>
      <c r="Z41" s="1"/>
    </row>
    <row r="42" spans="1:26" x14ac:dyDescent="0.25">
      <c r="A42" s="1"/>
      <c r="B42" s="1"/>
      <c r="C42" s="1"/>
      <c r="D42" s="1"/>
      <c r="E42" s="16"/>
      <c r="F42" s="1"/>
      <c r="G42" s="16"/>
      <c r="H42" s="16"/>
      <c r="I42" s="1"/>
      <c r="J42" s="1"/>
      <c r="K42" s="1"/>
      <c r="L42" s="1"/>
      <c r="M42" s="1"/>
      <c r="N42" s="1"/>
      <c r="S42" s="1"/>
      <c r="T42" s="15"/>
      <c r="U42" s="15"/>
      <c r="W42" s="13"/>
      <c r="X42" s="16"/>
      <c r="Y42" s="1"/>
      <c r="Z42" s="1"/>
    </row>
    <row r="43" spans="1:26" x14ac:dyDescent="0.25">
      <c r="A43" s="1"/>
      <c r="B43" s="1"/>
      <c r="C43" s="1"/>
      <c r="D43" s="1"/>
      <c r="E43" s="16"/>
      <c r="F43" s="1"/>
      <c r="G43" s="16"/>
      <c r="H43" s="16"/>
      <c r="I43" s="1"/>
      <c r="J43" s="1"/>
      <c r="K43" s="1"/>
      <c r="L43" s="1"/>
      <c r="M43" s="1"/>
      <c r="N43" s="1"/>
      <c r="S43" s="1"/>
      <c r="T43" s="15"/>
      <c r="U43" s="15"/>
      <c r="W43" s="13"/>
      <c r="X43" s="16"/>
      <c r="Y43" s="1"/>
      <c r="Z43" s="1"/>
    </row>
    <row r="44" spans="1:26" x14ac:dyDescent="0.25">
      <c r="A44" s="1"/>
      <c r="B44" s="1"/>
      <c r="C44" s="1"/>
      <c r="D44" s="1"/>
      <c r="E44" s="16"/>
      <c r="F44" s="1"/>
      <c r="G44" s="16"/>
      <c r="H44" s="16"/>
      <c r="I44" s="1"/>
      <c r="J44" s="1"/>
      <c r="K44" s="1"/>
      <c r="L44" s="1"/>
      <c r="M44" s="1"/>
      <c r="N44" s="1"/>
      <c r="S44" s="1"/>
      <c r="T44" s="15"/>
      <c r="U44" s="15"/>
      <c r="W44" s="13"/>
      <c r="X44" s="16"/>
      <c r="Y44" s="1"/>
      <c r="Z44" s="1"/>
    </row>
    <row r="45" spans="1:26" x14ac:dyDescent="0.25">
      <c r="A45" s="1"/>
      <c r="B45" s="1"/>
      <c r="C45" s="1"/>
      <c r="D45" s="1"/>
      <c r="E45" s="16"/>
      <c r="F45" s="1"/>
      <c r="G45" s="16"/>
      <c r="H45" s="16"/>
      <c r="I45" s="1"/>
      <c r="J45" s="1"/>
      <c r="K45" s="1"/>
      <c r="L45" s="1"/>
      <c r="M45" s="1"/>
      <c r="N45" s="1"/>
      <c r="S45" s="1"/>
      <c r="T45" s="15"/>
      <c r="U45" s="15"/>
      <c r="W45" s="13"/>
      <c r="X45" s="16"/>
      <c r="Y45" s="1"/>
      <c r="Z45" s="1"/>
    </row>
    <row r="46" spans="1:26" x14ac:dyDescent="0.25">
      <c r="A46" s="1"/>
      <c r="B46" s="1"/>
      <c r="C46" s="1"/>
      <c r="D46" s="1"/>
      <c r="E46" s="16"/>
      <c r="F46" s="1"/>
      <c r="G46" s="16"/>
      <c r="H46" s="16"/>
      <c r="I46" s="1"/>
      <c r="J46" s="1"/>
      <c r="K46" s="1"/>
      <c r="L46" s="1"/>
      <c r="M46" s="1"/>
      <c r="N46" s="1"/>
      <c r="S46" s="1"/>
      <c r="T46" s="15"/>
      <c r="U46" s="15"/>
      <c r="W46" s="13"/>
      <c r="X46" s="16"/>
      <c r="Y46" s="1"/>
      <c r="Z46" s="1"/>
    </row>
    <row r="47" spans="1:26" x14ac:dyDescent="0.25">
      <c r="A47" s="1"/>
      <c r="B47" s="1"/>
      <c r="C47" s="1"/>
      <c r="D47" s="1"/>
      <c r="E47" s="16"/>
      <c r="F47" s="1"/>
      <c r="G47" s="16"/>
      <c r="H47" s="16"/>
      <c r="I47" s="1"/>
      <c r="J47" s="1"/>
      <c r="K47" s="1"/>
      <c r="L47" s="1"/>
      <c r="M47" s="1"/>
      <c r="N47" s="1"/>
      <c r="S47" s="1"/>
      <c r="T47" s="15"/>
      <c r="U47" s="15"/>
      <c r="W47" s="13"/>
      <c r="X47" s="16"/>
      <c r="Y47" s="1"/>
      <c r="Z47" s="1"/>
    </row>
    <row r="48" spans="1:26" x14ac:dyDescent="0.25">
      <c r="A48" s="1"/>
      <c r="B48" s="1"/>
      <c r="C48" s="1"/>
      <c r="D48" s="1"/>
      <c r="E48" s="16"/>
      <c r="F48" s="1"/>
      <c r="G48" s="16"/>
      <c r="H48" s="16"/>
      <c r="I48" s="1"/>
      <c r="J48" s="1"/>
      <c r="K48" s="1"/>
      <c r="L48" s="1"/>
      <c r="M48" s="1"/>
      <c r="N48" s="1"/>
      <c r="S48" s="1"/>
      <c r="T48" s="15"/>
      <c r="U48" s="15"/>
      <c r="W48" s="13"/>
      <c r="X48" s="16"/>
      <c r="Y48" s="1"/>
      <c r="Z48" s="1"/>
    </row>
    <row r="49" spans="1:26" x14ac:dyDescent="0.25">
      <c r="A49" s="1"/>
      <c r="B49" s="1"/>
      <c r="C49" s="1"/>
      <c r="D49" s="1"/>
      <c r="E49" s="16"/>
      <c r="F49" s="1"/>
      <c r="G49" s="16"/>
      <c r="H49" s="16"/>
      <c r="I49" s="1"/>
      <c r="J49" s="1"/>
      <c r="K49" s="1"/>
      <c r="L49" s="1"/>
      <c r="M49" s="1"/>
      <c r="N49" s="1"/>
      <c r="S49" s="1"/>
      <c r="T49" s="15"/>
      <c r="U49" s="15"/>
      <c r="W49" s="13"/>
      <c r="X49" s="16"/>
      <c r="Y49" s="1"/>
      <c r="Z49" s="1"/>
    </row>
    <row r="50" spans="1:26" x14ac:dyDescent="0.25">
      <c r="A50" s="1"/>
      <c r="B50" s="1"/>
      <c r="C50" s="1"/>
      <c r="D50" s="1"/>
      <c r="E50" s="16"/>
      <c r="F50" s="1"/>
      <c r="G50" s="16"/>
      <c r="H50" s="16"/>
      <c r="I50" s="1"/>
      <c r="J50" s="1"/>
      <c r="K50" s="1"/>
      <c r="L50" s="1"/>
      <c r="M50" s="1"/>
      <c r="N50" s="1"/>
      <c r="S50" s="1"/>
      <c r="T50" s="15"/>
      <c r="U50" s="15"/>
      <c r="W50" s="13"/>
      <c r="X50" s="16"/>
      <c r="Y50" s="1"/>
      <c r="Z50" s="1"/>
    </row>
    <row r="51" spans="1:26" x14ac:dyDescent="0.25">
      <c r="A51" s="1"/>
      <c r="B51" s="1"/>
      <c r="C51" s="1"/>
      <c r="D51" s="1"/>
      <c r="E51" s="16"/>
      <c r="F51" s="1"/>
      <c r="G51" s="16"/>
      <c r="H51" s="16"/>
      <c r="I51" s="1"/>
      <c r="J51" s="1"/>
      <c r="K51" s="1"/>
      <c r="L51" s="1"/>
      <c r="M51" s="1"/>
      <c r="N51" s="1"/>
      <c r="S51" s="1"/>
      <c r="T51" s="15"/>
      <c r="U51" s="15"/>
      <c r="W51" s="13"/>
      <c r="X51" s="16"/>
      <c r="Y51" s="1"/>
      <c r="Z51" s="1"/>
    </row>
    <row r="52" spans="1:26" x14ac:dyDescent="0.25">
      <c r="A52" s="1"/>
      <c r="B52" s="1"/>
      <c r="C52" s="1"/>
      <c r="D52" s="1"/>
      <c r="E52" s="16"/>
      <c r="F52" s="1"/>
      <c r="G52" s="16"/>
      <c r="H52" s="16"/>
      <c r="I52" s="1"/>
      <c r="J52" s="1"/>
      <c r="K52" s="1"/>
      <c r="L52" s="1"/>
      <c r="M52" s="1"/>
      <c r="N52" s="1"/>
      <c r="S52" s="1"/>
      <c r="T52" s="15"/>
      <c r="U52" s="15"/>
      <c r="W52" s="13"/>
      <c r="X52" s="16"/>
      <c r="Y52" s="1"/>
      <c r="Z52" s="1"/>
    </row>
    <row r="53" spans="1:26" x14ac:dyDescent="0.25">
      <c r="A53" s="1"/>
      <c r="B53" s="1"/>
      <c r="C53" s="1"/>
      <c r="D53" s="1"/>
      <c r="E53" s="16"/>
      <c r="F53" s="1"/>
      <c r="G53" s="16"/>
      <c r="H53" s="16"/>
      <c r="I53" s="1"/>
      <c r="J53" s="1"/>
      <c r="K53" s="1"/>
      <c r="L53" s="1"/>
      <c r="M53" s="1"/>
      <c r="N53" s="1"/>
      <c r="S53" s="1"/>
      <c r="T53" s="15"/>
      <c r="U53" s="15"/>
      <c r="W53" s="13"/>
      <c r="X53" s="16"/>
      <c r="Y53" s="1"/>
      <c r="Z53" s="1"/>
    </row>
    <row r="54" spans="1:26" x14ac:dyDescent="0.25">
      <c r="A54" s="1"/>
      <c r="B54" s="1"/>
      <c r="C54" s="1"/>
      <c r="D54" s="1"/>
      <c r="E54" s="16"/>
      <c r="F54" s="1"/>
      <c r="G54" s="16"/>
      <c r="H54" s="16"/>
      <c r="I54" s="1"/>
      <c r="J54" s="1"/>
      <c r="K54" s="1"/>
      <c r="L54" s="1"/>
      <c r="M54" s="1"/>
      <c r="N54" s="1"/>
      <c r="S54" s="1"/>
      <c r="T54" s="15"/>
      <c r="U54" s="15"/>
      <c r="W54" s="13"/>
      <c r="X54" s="16"/>
      <c r="Y54" s="1"/>
      <c r="Z54" s="1"/>
    </row>
    <row r="55" spans="1:26" x14ac:dyDescent="0.25">
      <c r="A55" s="1"/>
      <c r="B55" s="1"/>
      <c r="C55" s="1"/>
      <c r="D55" s="1"/>
      <c r="E55" s="16"/>
      <c r="F55" s="1"/>
      <c r="G55" s="16"/>
      <c r="H55" s="16"/>
      <c r="I55" s="1"/>
      <c r="J55" s="1"/>
      <c r="K55" s="1"/>
      <c r="L55" s="1"/>
      <c r="M55" s="1"/>
      <c r="N55" s="1"/>
      <c r="S55" s="1"/>
      <c r="T55" s="15"/>
      <c r="U55" s="15"/>
      <c r="W55" s="13"/>
      <c r="X55" s="16"/>
      <c r="Y55" s="1"/>
      <c r="Z55" s="1"/>
    </row>
    <row r="56" spans="1:26" x14ac:dyDescent="0.25">
      <c r="A56" s="1"/>
      <c r="B56" s="1"/>
      <c r="C56" s="1"/>
      <c r="D56" s="1"/>
      <c r="E56" s="16"/>
      <c r="F56" s="1"/>
      <c r="G56" s="16"/>
      <c r="H56" s="16"/>
      <c r="I56" s="1"/>
      <c r="J56" s="1"/>
      <c r="K56" s="1"/>
      <c r="L56" s="1"/>
      <c r="M56" s="1"/>
      <c r="N56" s="1"/>
      <c r="S56" s="1"/>
      <c r="T56" s="15"/>
      <c r="U56" s="15"/>
      <c r="W56" s="13"/>
      <c r="X56" s="16"/>
      <c r="Y56" s="1"/>
      <c r="Z56" s="1"/>
    </row>
    <row r="57" spans="1:26" x14ac:dyDescent="0.25">
      <c r="A57" s="1"/>
      <c r="B57" s="1"/>
      <c r="C57" s="1"/>
      <c r="D57" s="1"/>
      <c r="E57" s="16"/>
      <c r="F57" s="1"/>
      <c r="G57" s="16"/>
      <c r="H57" s="16"/>
      <c r="I57" s="1"/>
      <c r="J57" s="1"/>
      <c r="K57" s="1"/>
      <c r="L57" s="1"/>
      <c r="M57" s="1"/>
      <c r="N57" s="1"/>
      <c r="S57" s="1"/>
      <c r="T57" s="15"/>
      <c r="U57" s="15"/>
      <c r="W57" s="13"/>
      <c r="X57" s="16"/>
      <c r="Y57" s="1"/>
      <c r="Z57" s="1"/>
    </row>
    <row r="58" spans="1:26" x14ac:dyDescent="0.25">
      <c r="A58" s="1"/>
      <c r="B58" s="1"/>
      <c r="C58" s="1"/>
      <c r="D58" s="1"/>
      <c r="E58" s="16"/>
      <c r="F58" s="1"/>
      <c r="G58" s="16"/>
      <c r="H58" s="16"/>
      <c r="I58" s="1"/>
      <c r="J58" s="1"/>
      <c r="K58" s="1"/>
      <c r="L58" s="1"/>
      <c r="M58" s="1"/>
      <c r="N58" s="1"/>
      <c r="S58" s="1"/>
      <c r="T58" s="15"/>
      <c r="U58" s="15"/>
      <c r="W58" s="13"/>
      <c r="X58" s="16"/>
      <c r="Y58" s="1"/>
      <c r="Z58" s="1"/>
    </row>
    <row r="59" spans="1:26" x14ac:dyDescent="0.25">
      <c r="A59" s="1"/>
      <c r="B59" s="1"/>
      <c r="C59" s="1"/>
      <c r="D59" s="1"/>
      <c r="E59" s="16"/>
      <c r="F59" s="1"/>
      <c r="G59" s="16"/>
      <c r="H59" s="16"/>
      <c r="I59" s="1"/>
      <c r="J59" s="1"/>
      <c r="K59" s="1"/>
      <c r="L59" s="1"/>
      <c r="M59" s="1"/>
      <c r="N59" s="1"/>
      <c r="S59" s="1"/>
      <c r="T59" s="15"/>
      <c r="U59" s="15"/>
      <c r="W59" s="13"/>
      <c r="X59" s="16"/>
      <c r="Y59" s="1"/>
      <c r="Z59" s="1"/>
    </row>
    <row r="60" spans="1:26" x14ac:dyDescent="0.25">
      <c r="A60" s="1"/>
      <c r="B60" s="1"/>
      <c r="C60" s="1"/>
      <c r="D60" s="1"/>
      <c r="E60" s="16"/>
      <c r="F60" s="1"/>
      <c r="G60" s="16"/>
      <c r="H60" s="16"/>
      <c r="I60" s="1"/>
      <c r="J60" s="1"/>
      <c r="K60" s="1"/>
      <c r="L60" s="1"/>
      <c r="M60" s="1"/>
      <c r="N60" s="1"/>
      <c r="S60" s="1"/>
      <c r="T60" s="15"/>
      <c r="U60" s="15"/>
      <c r="W60" s="13"/>
      <c r="X60" s="16"/>
      <c r="Y60" s="1"/>
      <c r="Z60" s="1"/>
    </row>
    <row r="61" spans="1:26" x14ac:dyDescent="0.25">
      <c r="A61" s="1"/>
      <c r="B61" s="1"/>
      <c r="C61" s="1"/>
      <c r="D61" s="1"/>
      <c r="E61" s="16"/>
      <c r="F61" s="1"/>
      <c r="G61" s="16"/>
      <c r="H61" s="16"/>
      <c r="I61" s="1"/>
      <c r="J61" s="1"/>
      <c r="K61" s="1"/>
      <c r="L61" s="1"/>
      <c r="M61" s="1"/>
      <c r="N61" s="1"/>
      <c r="S61" s="1"/>
      <c r="T61" s="15"/>
      <c r="U61" s="15"/>
      <c r="W61" s="13"/>
      <c r="X61" s="16"/>
      <c r="Y61" s="1"/>
      <c r="Z61" s="1"/>
    </row>
    <row r="62" spans="1:26" x14ac:dyDescent="0.25">
      <c r="A62" s="1"/>
      <c r="B62" s="1"/>
      <c r="C62" s="1"/>
      <c r="D62" s="1"/>
      <c r="E62" s="16"/>
      <c r="F62" s="1"/>
      <c r="G62" s="16"/>
      <c r="H62" s="16"/>
      <c r="I62" s="1"/>
      <c r="J62" s="1"/>
      <c r="K62" s="1"/>
      <c r="L62" s="1"/>
      <c r="M62" s="1"/>
      <c r="N62" s="1"/>
      <c r="S62" s="1"/>
      <c r="T62" s="15"/>
      <c r="U62" s="15"/>
      <c r="W62" s="13"/>
      <c r="X62" s="16"/>
      <c r="Y62" s="1"/>
      <c r="Z62" s="1"/>
    </row>
    <row r="63" spans="1:26" x14ac:dyDescent="0.25">
      <c r="A63" s="1"/>
      <c r="B63" s="1"/>
      <c r="C63" s="1"/>
      <c r="D63" s="1"/>
      <c r="E63" s="16"/>
      <c r="F63" s="1"/>
      <c r="G63" s="16"/>
      <c r="H63" s="16"/>
      <c r="I63" s="1"/>
      <c r="J63" s="1"/>
      <c r="K63" s="1"/>
      <c r="L63" s="1"/>
      <c r="M63" s="1"/>
      <c r="N63" s="1"/>
      <c r="S63" s="1"/>
      <c r="T63" s="15"/>
      <c r="U63" s="15"/>
      <c r="W63" s="13"/>
      <c r="X63" s="16"/>
      <c r="Y63" s="1"/>
      <c r="Z63" s="1"/>
    </row>
    <row r="64" spans="1:26" x14ac:dyDescent="0.25">
      <c r="A64" s="1"/>
      <c r="B64" s="1"/>
      <c r="C64" s="1"/>
      <c r="D64" s="1"/>
      <c r="E64" s="16"/>
      <c r="F64" s="1"/>
      <c r="G64" s="16"/>
      <c r="H64" s="16"/>
      <c r="I64" s="1"/>
      <c r="J64" s="1"/>
      <c r="K64" s="1"/>
      <c r="L64" s="1"/>
      <c r="M64" s="1"/>
      <c r="N64" s="1"/>
      <c r="S64" s="1"/>
      <c r="T64" s="15"/>
      <c r="U64" s="15"/>
      <c r="W64" s="13"/>
      <c r="X64" s="16"/>
      <c r="Y64" s="1"/>
      <c r="Z64" s="1"/>
    </row>
    <row r="65" spans="1:26" x14ac:dyDescent="0.25">
      <c r="A65" s="1"/>
      <c r="B65" s="1"/>
      <c r="C65" s="1"/>
      <c r="D65" s="1"/>
      <c r="E65" s="16"/>
      <c r="F65" s="1"/>
      <c r="G65" s="16"/>
      <c r="H65" s="16"/>
      <c r="I65" s="1"/>
      <c r="J65" s="1"/>
      <c r="K65" s="1"/>
      <c r="L65" s="1"/>
      <c r="M65" s="1"/>
      <c r="N65" s="1"/>
      <c r="S65" s="1"/>
      <c r="T65" s="15"/>
      <c r="U65" s="15"/>
      <c r="W65" s="13"/>
      <c r="X65" s="16"/>
      <c r="Y65" s="1"/>
      <c r="Z65" s="1"/>
    </row>
    <row r="66" spans="1:26" x14ac:dyDescent="0.25">
      <c r="A66" s="1"/>
      <c r="B66" s="1"/>
      <c r="C66" s="1"/>
      <c r="D66" s="1"/>
      <c r="E66" s="16"/>
      <c r="F66" s="1"/>
      <c r="G66" s="16"/>
      <c r="H66" s="16"/>
      <c r="I66" s="1"/>
      <c r="J66" s="1"/>
      <c r="K66" s="1"/>
      <c r="L66" s="1"/>
      <c r="M66" s="1"/>
      <c r="N66" s="1"/>
      <c r="S66" s="1"/>
      <c r="T66" s="15"/>
      <c r="U66" s="15"/>
      <c r="W66" s="13"/>
      <c r="X66" s="16"/>
      <c r="Y66" s="1"/>
      <c r="Z66" s="1"/>
    </row>
    <row r="67" spans="1:26" x14ac:dyDescent="0.25">
      <c r="A67" s="1"/>
      <c r="B67" s="1"/>
      <c r="C67" s="1"/>
      <c r="D67" s="1"/>
      <c r="E67" s="16"/>
      <c r="F67" s="1"/>
      <c r="G67" s="16"/>
      <c r="H67" s="16"/>
      <c r="I67" s="1"/>
      <c r="J67" s="1"/>
      <c r="K67" s="1"/>
      <c r="L67" s="1"/>
      <c r="M67" s="1"/>
      <c r="N67" s="1"/>
      <c r="S67" s="1"/>
      <c r="T67" s="15"/>
      <c r="U67" s="15"/>
      <c r="W67" s="13"/>
      <c r="X67" s="16"/>
      <c r="Y67" s="1"/>
      <c r="Z67" s="1"/>
    </row>
    <row r="68" spans="1:26" x14ac:dyDescent="0.25">
      <c r="A68" s="1"/>
      <c r="B68" s="1"/>
      <c r="C68" s="1"/>
      <c r="D68" s="1"/>
      <c r="E68" s="1"/>
      <c r="F68" s="1"/>
      <c r="G68" s="1"/>
      <c r="H68" s="1"/>
      <c r="I68" s="1"/>
      <c r="J68" s="1"/>
      <c r="K68" s="1"/>
      <c r="L68" s="1"/>
      <c r="M68" s="1"/>
      <c r="N68" s="1"/>
      <c r="S68" s="1"/>
      <c r="T68" s="1"/>
      <c r="U68" s="1"/>
      <c r="W68" s="13"/>
      <c r="X68" s="1"/>
      <c r="Y68" s="1"/>
      <c r="Z68" s="1"/>
    </row>
    <row r="69" spans="1:26" x14ac:dyDescent="0.25">
      <c r="W69" s="13"/>
    </row>
    <row r="70" spans="1:26" x14ac:dyDescent="0.25">
      <c r="W70" s="13"/>
    </row>
    <row r="71" spans="1:26" x14ac:dyDescent="0.25">
      <c r="W71" s="13"/>
    </row>
    <row r="72" spans="1:26" x14ac:dyDescent="0.25">
      <c r="W72" s="13"/>
    </row>
    <row r="73" spans="1:26" x14ac:dyDescent="0.25">
      <c r="W73" s="13"/>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sheetData>
  <mergeCells count="18">
    <mergeCell ref="O29:S29"/>
    <mergeCell ref="T29:X29"/>
    <mergeCell ref="O30:R30"/>
    <mergeCell ref="A29:G29"/>
    <mergeCell ref="H29:N29"/>
    <mergeCell ref="A23:C23"/>
    <mergeCell ref="H23:I23"/>
    <mergeCell ref="H24:I24"/>
    <mergeCell ref="H25:I25"/>
    <mergeCell ref="H26:I26"/>
    <mergeCell ref="A17:C20"/>
    <mergeCell ref="D17:W20"/>
    <mergeCell ref="A22:C22"/>
    <mergeCell ref="E22:F22"/>
    <mergeCell ref="H22:J22"/>
    <mergeCell ref="M22:O22"/>
    <mergeCell ref="O31:R31"/>
    <mergeCell ref="O32:R32"/>
  </mergeCells>
  <conditionalFormatting sqref="W31">
    <cfRule type="containsText" dxfId="17" priority="64" stopIfTrue="1" operator="containsText" text="Cerrada">
      <formula>NOT(ISERROR(SEARCH("Cerrada",W31)))</formula>
    </cfRule>
    <cfRule type="containsText" dxfId="16" priority="65" stopIfTrue="1" operator="containsText" text="En ejecución">
      <formula>NOT(ISERROR(SEARCH("En ejecución",W31)))</formula>
    </cfRule>
    <cfRule type="containsText" dxfId="15" priority="66" stopIfTrue="1" operator="containsText" text="Vencida">
      <formula>NOT(ISERROR(SEARCH("Vencida",W31)))</formula>
    </cfRule>
  </conditionalFormatting>
  <conditionalFormatting sqref="W31">
    <cfRule type="containsText" dxfId="14" priority="52" stopIfTrue="1" operator="containsText" text="Cerrada">
      <formula>NOT(ISERROR(SEARCH("Cerrada",W31)))</formula>
    </cfRule>
    <cfRule type="containsText" dxfId="13" priority="53" stopIfTrue="1" operator="containsText" text="En ejecución">
      <formula>NOT(ISERROR(SEARCH("En ejecución",W31)))</formula>
    </cfRule>
    <cfRule type="containsText" dxfId="12" priority="54" stopIfTrue="1" operator="containsText" text="Vencida">
      <formula>NOT(ISERROR(SEARCH("Vencida",W31)))</formula>
    </cfRule>
  </conditionalFormatting>
  <conditionalFormatting sqref="W32">
    <cfRule type="containsText" dxfId="11" priority="43" stopIfTrue="1" operator="containsText" text="Cerrada">
      <formula>NOT(ISERROR(SEARCH("Cerrada",W32)))</formula>
    </cfRule>
    <cfRule type="containsText" dxfId="10" priority="44" stopIfTrue="1" operator="containsText" text="En ejecución">
      <formula>NOT(ISERROR(SEARCH("En ejecución",W32)))</formula>
    </cfRule>
    <cfRule type="containsText" dxfId="9" priority="45" stopIfTrue="1" operator="containsText" text="Vencida">
      <formula>NOT(ISERROR(SEARCH("Vencida",W32)))</formula>
    </cfRule>
  </conditionalFormatting>
  <conditionalFormatting sqref="W32">
    <cfRule type="containsText" dxfId="8" priority="40" stopIfTrue="1" operator="containsText" text="Cerrada">
      <formula>NOT(ISERROR(SEARCH("Cerrada",W32)))</formula>
    </cfRule>
    <cfRule type="containsText" dxfId="7" priority="41" stopIfTrue="1" operator="containsText" text="En ejecución">
      <formula>NOT(ISERROR(SEARCH("En ejecución",W32)))</formula>
    </cfRule>
    <cfRule type="containsText" dxfId="6" priority="42" stopIfTrue="1" operator="containsText" text="Vencida">
      <formula>NOT(ISERROR(SEARCH("Vencida",W32)))</formula>
    </cfRule>
  </conditionalFormatting>
  <dataValidations count="7">
    <dataValidation type="list" allowBlank="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69:B65573 IX65569:IX65573 ST65569:ST65573 ACP65569:ACP65573 AML65569:AML65573 AWH65569:AWH65573 BGD65569:BGD65573 BPZ65569:BPZ65573 BZV65569:BZV65573 CJR65569:CJR65573 CTN65569:CTN65573 DDJ65569:DDJ65573 DNF65569:DNF65573 DXB65569:DXB65573 EGX65569:EGX65573 EQT65569:EQT65573 FAP65569:FAP65573 FKL65569:FKL65573 FUH65569:FUH65573 GED65569:GED65573 GNZ65569:GNZ65573 GXV65569:GXV65573 HHR65569:HHR65573 HRN65569:HRN65573 IBJ65569:IBJ65573 ILF65569:ILF65573 IVB65569:IVB65573 JEX65569:JEX65573 JOT65569:JOT65573 JYP65569:JYP65573 KIL65569:KIL65573 KSH65569:KSH65573 LCD65569:LCD65573 LLZ65569:LLZ65573 LVV65569:LVV65573 MFR65569:MFR65573 MPN65569:MPN65573 MZJ65569:MZJ65573 NJF65569:NJF65573 NTB65569:NTB65573 OCX65569:OCX65573 OMT65569:OMT65573 OWP65569:OWP65573 PGL65569:PGL65573 PQH65569:PQH65573 QAD65569:QAD65573 QJZ65569:QJZ65573 QTV65569:QTV65573 RDR65569:RDR65573 RNN65569:RNN65573 RXJ65569:RXJ65573 SHF65569:SHF65573 SRB65569:SRB65573 TAX65569:TAX65573 TKT65569:TKT65573 TUP65569:TUP65573 UEL65569:UEL65573 UOH65569:UOH65573 UYD65569:UYD65573 VHZ65569:VHZ65573 VRV65569:VRV65573 WBR65569:WBR65573 WLN65569:WLN65573 WVJ65569:WVJ65573 B131105:B131109 IX131105:IX131109 ST131105:ST131109 ACP131105:ACP131109 AML131105:AML131109 AWH131105:AWH131109 BGD131105:BGD131109 BPZ131105:BPZ131109 BZV131105:BZV131109 CJR131105:CJR131109 CTN131105:CTN131109 DDJ131105:DDJ131109 DNF131105:DNF131109 DXB131105:DXB131109 EGX131105:EGX131109 EQT131105:EQT131109 FAP131105:FAP131109 FKL131105:FKL131109 FUH131105:FUH131109 GED131105:GED131109 GNZ131105:GNZ131109 GXV131105:GXV131109 HHR131105:HHR131109 HRN131105:HRN131109 IBJ131105:IBJ131109 ILF131105:ILF131109 IVB131105:IVB131109 JEX131105:JEX131109 JOT131105:JOT131109 JYP131105:JYP131109 KIL131105:KIL131109 KSH131105:KSH131109 LCD131105:LCD131109 LLZ131105:LLZ131109 LVV131105:LVV131109 MFR131105:MFR131109 MPN131105:MPN131109 MZJ131105:MZJ131109 NJF131105:NJF131109 NTB131105:NTB131109 OCX131105:OCX131109 OMT131105:OMT131109 OWP131105:OWP131109 PGL131105:PGL131109 PQH131105:PQH131109 QAD131105:QAD131109 QJZ131105:QJZ131109 QTV131105:QTV131109 RDR131105:RDR131109 RNN131105:RNN131109 RXJ131105:RXJ131109 SHF131105:SHF131109 SRB131105:SRB131109 TAX131105:TAX131109 TKT131105:TKT131109 TUP131105:TUP131109 UEL131105:UEL131109 UOH131105:UOH131109 UYD131105:UYD131109 VHZ131105:VHZ131109 VRV131105:VRV131109 WBR131105:WBR131109 WLN131105:WLN131109 WVJ131105:WVJ131109 B196641:B196645 IX196641:IX196645 ST196641:ST196645 ACP196641:ACP196645 AML196641:AML196645 AWH196641:AWH196645 BGD196641:BGD196645 BPZ196641:BPZ196645 BZV196641:BZV196645 CJR196641:CJR196645 CTN196641:CTN196645 DDJ196641:DDJ196645 DNF196641:DNF196645 DXB196641:DXB196645 EGX196641:EGX196645 EQT196641:EQT196645 FAP196641:FAP196645 FKL196641:FKL196645 FUH196641:FUH196645 GED196641:GED196645 GNZ196641:GNZ196645 GXV196641:GXV196645 HHR196641:HHR196645 HRN196641:HRN196645 IBJ196641:IBJ196645 ILF196641:ILF196645 IVB196641:IVB196645 JEX196641:JEX196645 JOT196641:JOT196645 JYP196641:JYP196645 KIL196641:KIL196645 KSH196641:KSH196645 LCD196641:LCD196645 LLZ196641:LLZ196645 LVV196641:LVV196645 MFR196641:MFR196645 MPN196641:MPN196645 MZJ196641:MZJ196645 NJF196641:NJF196645 NTB196641:NTB196645 OCX196641:OCX196645 OMT196641:OMT196645 OWP196641:OWP196645 PGL196641:PGL196645 PQH196641:PQH196645 QAD196641:QAD196645 QJZ196641:QJZ196645 QTV196641:QTV196645 RDR196641:RDR196645 RNN196641:RNN196645 RXJ196641:RXJ196645 SHF196641:SHF196645 SRB196641:SRB196645 TAX196641:TAX196645 TKT196641:TKT196645 TUP196641:TUP196645 UEL196641:UEL196645 UOH196641:UOH196645 UYD196641:UYD196645 VHZ196641:VHZ196645 VRV196641:VRV196645 WBR196641:WBR196645 WLN196641:WLN196645 WVJ196641:WVJ196645 B262177:B262181 IX262177:IX262181 ST262177:ST262181 ACP262177:ACP262181 AML262177:AML262181 AWH262177:AWH262181 BGD262177:BGD262181 BPZ262177:BPZ262181 BZV262177:BZV262181 CJR262177:CJR262181 CTN262177:CTN262181 DDJ262177:DDJ262181 DNF262177:DNF262181 DXB262177:DXB262181 EGX262177:EGX262181 EQT262177:EQT262181 FAP262177:FAP262181 FKL262177:FKL262181 FUH262177:FUH262181 GED262177:GED262181 GNZ262177:GNZ262181 GXV262177:GXV262181 HHR262177:HHR262181 HRN262177:HRN262181 IBJ262177:IBJ262181 ILF262177:ILF262181 IVB262177:IVB262181 JEX262177:JEX262181 JOT262177:JOT262181 JYP262177:JYP262181 KIL262177:KIL262181 KSH262177:KSH262181 LCD262177:LCD262181 LLZ262177:LLZ262181 LVV262177:LVV262181 MFR262177:MFR262181 MPN262177:MPN262181 MZJ262177:MZJ262181 NJF262177:NJF262181 NTB262177:NTB262181 OCX262177:OCX262181 OMT262177:OMT262181 OWP262177:OWP262181 PGL262177:PGL262181 PQH262177:PQH262181 QAD262177:QAD262181 QJZ262177:QJZ262181 QTV262177:QTV262181 RDR262177:RDR262181 RNN262177:RNN262181 RXJ262177:RXJ262181 SHF262177:SHF262181 SRB262177:SRB262181 TAX262177:TAX262181 TKT262177:TKT262181 TUP262177:TUP262181 UEL262177:UEL262181 UOH262177:UOH262181 UYD262177:UYD262181 VHZ262177:VHZ262181 VRV262177:VRV262181 WBR262177:WBR262181 WLN262177:WLN262181 WVJ262177:WVJ262181 B327713:B327717 IX327713:IX327717 ST327713:ST327717 ACP327713:ACP327717 AML327713:AML327717 AWH327713:AWH327717 BGD327713:BGD327717 BPZ327713:BPZ327717 BZV327713:BZV327717 CJR327713:CJR327717 CTN327713:CTN327717 DDJ327713:DDJ327717 DNF327713:DNF327717 DXB327713:DXB327717 EGX327713:EGX327717 EQT327713:EQT327717 FAP327713:FAP327717 FKL327713:FKL327717 FUH327713:FUH327717 GED327713:GED327717 GNZ327713:GNZ327717 GXV327713:GXV327717 HHR327713:HHR327717 HRN327713:HRN327717 IBJ327713:IBJ327717 ILF327713:ILF327717 IVB327713:IVB327717 JEX327713:JEX327717 JOT327713:JOT327717 JYP327713:JYP327717 KIL327713:KIL327717 KSH327713:KSH327717 LCD327713:LCD327717 LLZ327713:LLZ327717 LVV327713:LVV327717 MFR327713:MFR327717 MPN327713:MPN327717 MZJ327713:MZJ327717 NJF327713:NJF327717 NTB327713:NTB327717 OCX327713:OCX327717 OMT327713:OMT327717 OWP327713:OWP327717 PGL327713:PGL327717 PQH327713:PQH327717 QAD327713:QAD327717 QJZ327713:QJZ327717 QTV327713:QTV327717 RDR327713:RDR327717 RNN327713:RNN327717 RXJ327713:RXJ327717 SHF327713:SHF327717 SRB327713:SRB327717 TAX327713:TAX327717 TKT327713:TKT327717 TUP327713:TUP327717 UEL327713:UEL327717 UOH327713:UOH327717 UYD327713:UYD327717 VHZ327713:VHZ327717 VRV327713:VRV327717 WBR327713:WBR327717 WLN327713:WLN327717 WVJ327713:WVJ327717 B393249:B393253 IX393249:IX393253 ST393249:ST393253 ACP393249:ACP393253 AML393249:AML393253 AWH393249:AWH393253 BGD393249:BGD393253 BPZ393249:BPZ393253 BZV393249:BZV393253 CJR393249:CJR393253 CTN393249:CTN393253 DDJ393249:DDJ393253 DNF393249:DNF393253 DXB393249:DXB393253 EGX393249:EGX393253 EQT393249:EQT393253 FAP393249:FAP393253 FKL393249:FKL393253 FUH393249:FUH393253 GED393249:GED393253 GNZ393249:GNZ393253 GXV393249:GXV393253 HHR393249:HHR393253 HRN393249:HRN393253 IBJ393249:IBJ393253 ILF393249:ILF393253 IVB393249:IVB393253 JEX393249:JEX393253 JOT393249:JOT393253 JYP393249:JYP393253 KIL393249:KIL393253 KSH393249:KSH393253 LCD393249:LCD393253 LLZ393249:LLZ393253 LVV393249:LVV393253 MFR393249:MFR393253 MPN393249:MPN393253 MZJ393249:MZJ393253 NJF393249:NJF393253 NTB393249:NTB393253 OCX393249:OCX393253 OMT393249:OMT393253 OWP393249:OWP393253 PGL393249:PGL393253 PQH393249:PQH393253 QAD393249:QAD393253 QJZ393249:QJZ393253 QTV393249:QTV393253 RDR393249:RDR393253 RNN393249:RNN393253 RXJ393249:RXJ393253 SHF393249:SHF393253 SRB393249:SRB393253 TAX393249:TAX393253 TKT393249:TKT393253 TUP393249:TUP393253 UEL393249:UEL393253 UOH393249:UOH393253 UYD393249:UYD393253 VHZ393249:VHZ393253 VRV393249:VRV393253 WBR393249:WBR393253 WLN393249:WLN393253 WVJ393249:WVJ393253 B458785:B458789 IX458785:IX458789 ST458785:ST458789 ACP458785:ACP458789 AML458785:AML458789 AWH458785:AWH458789 BGD458785:BGD458789 BPZ458785:BPZ458789 BZV458785:BZV458789 CJR458785:CJR458789 CTN458785:CTN458789 DDJ458785:DDJ458789 DNF458785:DNF458789 DXB458785:DXB458789 EGX458785:EGX458789 EQT458785:EQT458789 FAP458785:FAP458789 FKL458785:FKL458789 FUH458785:FUH458789 GED458785:GED458789 GNZ458785:GNZ458789 GXV458785:GXV458789 HHR458785:HHR458789 HRN458785:HRN458789 IBJ458785:IBJ458789 ILF458785:ILF458789 IVB458785:IVB458789 JEX458785:JEX458789 JOT458785:JOT458789 JYP458785:JYP458789 KIL458785:KIL458789 KSH458785:KSH458789 LCD458785:LCD458789 LLZ458785:LLZ458789 LVV458785:LVV458789 MFR458785:MFR458789 MPN458785:MPN458789 MZJ458785:MZJ458789 NJF458785:NJF458789 NTB458785:NTB458789 OCX458785:OCX458789 OMT458785:OMT458789 OWP458785:OWP458789 PGL458785:PGL458789 PQH458785:PQH458789 QAD458785:QAD458789 QJZ458785:QJZ458789 QTV458785:QTV458789 RDR458785:RDR458789 RNN458785:RNN458789 RXJ458785:RXJ458789 SHF458785:SHF458789 SRB458785:SRB458789 TAX458785:TAX458789 TKT458785:TKT458789 TUP458785:TUP458789 UEL458785:UEL458789 UOH458785:UOH458789 UYD458785:UYD458789 VHZ458785:VHZ458789 VRV458785:VRV458789 WBR458785:WBR458789 WLN458785:WLN458789 WVJ458785:WVJ458789 B524321:B524325 IX524321:IX524325 ST524321:ST524325 ACP524321:ACP524325 AML524321:AML524325 AWH524321:AWH524325 BGD524321:BGD524325 BPZ524321:BPZ524325 BZV524321:BZV524325 CJR524321:CJR524325 CTN524321:CTN524325 DDJ524321:DDJ524325 DNF524321:DNF524325 DXB524321:DXB524325 EGX524321:EGX524325 EQT524321:EQT524325 FAP524321:FAP524325 FKL524321:FKL524325 FUH524321:FUH524325 GED524321:GED524325 GNZ524321:GNZ524325 GXV524321:GXV524325 HHR524321:HHR524325 HRN524321:HRN524325 IBJ524321:IBJ524325 ILF524321:ILF524325 IVB524321:IVB524325 JEX524321:JEX524325 JOT524321:JOT524325 JYP524321:JYP524325 KIL524321:KIL524325 KSH524321:KSH524325 LCD524321:LCD524325 LLZ524321:LLZ524325 LVV524321:LVV524325 MFR524321:MFR524325 MPN524321:MPN524325 MZJ524321:MZJ524325 NJF524321:NJF524325 NTB524321:NTB524325 OCX524321:OCX524325 OMT524321:OMT524325 OWP524321:OWP524325 PGL524321:PGL524325 PQH524321:PQH524325 QAD524321:QAD524325 QJZ524321:QJZ524325 QTV524321:QTV524325 RDR524321:RDR524325 RNN524321:RNN524325 RXJ524321:RXJ524325 SHF524321:SHF524325 SRB524321:SRB524325 TAX524321:TAX524325 TKT524321:TKT524325 TUP524321:TUP524325 UEL524321:UEL524325 UOH524321:UOH524325 UYD524321:UYD524325 VHZ524321:VHZ524325 VRV524321:VRV524325 WBR524321:WBR524325 WLN524321:WLN524325 WVJ524321:WVJ524325 B589857:B589861 IX589857:IX589861 ST589857:ST589861 ACP589857:ACP589861 AML589857:AML589861 AWH589857:AWH589861 BGD589857:BGD589861 BPZ589857:BPZ589861 BZV589857:BZV589861 CJR589857:CJR589861 CTN589857:CTN589861 DDJ589857:DDJ589861 DNF589857:DNF589861 DXB589857:DXB589861 EGX589857:EGX589861 EQT589857:EQT589861 FAP589857:FAP589861 FKL589857:FKL589861 FUH589857:FUH589861 GED589857:GED589861 GNZ589857:GNZ589861 GXV589857:GXV589861 HHR589857:HHR589861 HRN589857:HRN589861 IBJ589857:IBJ589861 ILF589857:ILF589861 IVB589857:IVB589861 JEX589857:JEX589861 JOT589857:JOT589861 JYP589857:JYP589861 KIL589857:KIL589861 KSH589857:KSH589861 LCD589857:LCD589861 LLZ589857:LLZ589861 LVV589857:LVV589861 MFR589857:MFR589861 MPN589857:MPN589861 MZJ589857:MZJ589861 NJF589857:NJF589861 NTB589857:NTB589861 OCX589857:OCX589861 OMT589857:OMT589861 OWP589857:OWP589861 PGL589857:PGL589861 PQH589857:PQH589861 QAD589857:QAD589861 QJZ589857:QJZ589861 QTV589857:QTV589861 RDR589857:RDR589861 RNN589857:RNN589861 RXJ589857:RXJ589861 SHF589857:SHF589861 SRB589857:SRB589861 TAX589857:TAX589861 TKT589857:TKT589861 TUP589857:TUP589861 UEL589857:UEL589861 UOH589857:UOH589861 UYD589857:UYD589861 VHZ589857:VHZ589861 VRV589857:VRV589861 WBR589857:WBR589861 WLN589857:WLN589861 WVJ589857:WVJ589861 B655393:B655397 IX655393:IX655397 ST655393:ST655397 ACP655393:ACP655397 AML655393:AML655397 AWH655393:AWH655397 BGD655393:BGD655397 BPZ655393:BPZ655397 BZV655393:BZV655397 CJR655393:CJR655397 CTN655393:CTN655397 DDJ655393:DDJ655397 DNF655393:DNF655397 DXB655393:DXB655397 EGX655393:EGX655397 EQT655393:EQT655397 FAP655393:FAP655397 FKL655393:FKL655397 FUH655393:FUH655397 GED655393:GED655397 GNZ655393:GNZ655397 GXV655393:GXV655397 HHR655393:HHR655397 HRN655393:HRN655397 IBJ655393:IBJ655397 ILF655393:ILF655397 IVB655393:IVB655397 JEX655393:JEX655397 JOT655393:JOT655397 JYP655393:JYP655397 KIL655393:KIL655397 KSH655393:KSH655397 LCD655393:LCD655397 LLZ655393:LLZ655397 LVV655393:LVV655397 MFR655393:MFR655397 MPN655393:MPN655397 MZJ655393:MZJ655397 NJF655393:NJF655397 NTB655393:NTB655397 OCX655393:OCX655397 OMT655393:OMT655397 OWP655393:OWP655397 PGL655393:PGL655397 PQH655393:PQH655397 QAD655393:QAD655397 QJZ655393:QJZ655397 QTV655393:QTV655397 RDR655393:RDR655397 RNN655393:RNN655397 RXJ655393:RXJ655397 SHF655393:SHF655397 SRB655393:SRB655397 TAX655393:TAX655397 TKT655393:TKT655397 TUP655393:TUP655397 UEL655393:UEL655397 UOH655393:UOH655397 UYD655393:UYD655397 VHZ655393:VHZ655397 VRV655393:VRV655397 WBR655393:WBR655397 WLN655393:WLN655397 WVJ655393:WVJ655397 B720929:B720933 IX720929:IX720933 ST720929:ST720933 ACP720929:ACP720933 AML720929:AML720933 AWH720929:AWH720933 BGD720929:BGD720933 BPZ720929:BPZ720933 BZV720929:BZV720933 CJR720929:CJR720933 CTN720929:CTN720933 DDJ720929:DDJ720933 DNF720929:DNF720933 DXB720929:DXB720933 EGX720929:EGX720933 EQT720929:EQT720933 FAP720929:FAP720933 FKL720929:FKL720933 FUH720929:FUH720933 GED720929:GED720933 GNZ720929:GNZ720933 GXV720929:GXV720933 HHR720929:HHR720933 HRN720929:HRN720933 IBJ720929:IBJ720933 ILF720929:ILF720933 IVB720929:IVB720933 JEX720929:JEX720933 JOT720929:JOT720933 JYP720929:JYP720933 KIL720929:KIL720933 KSH720929:KSH720933 LCD720929:LCD720933 LLZ720929:LLZ720933 LVV720929:LVV720933 MFR720929:MFR720933 MPN720929:MPN720933 MZJ720929:MZJ720933 NJF720929:NJF720933 NTB720929:NTB720933 OCX720929:OCX720933 OMT720929:OMT720933 OWP720929:OWP720933 PGL720929:PGL720933 PQH720929:PQH720933 QAD720929:QAD720933 QJZ720929:QJZ720933 QTV720929:QTV720933 RDR720929:RDR720933 RNN720929:RNN720933 RXJ720929:RXJ720933 SHF720929:SHF720933 SRB720929:SRB720933 TAX720929:TAX720933 TKT720929:TKT720933 TUP720929:TUP720933 UEL720929:UEL720933 UOH720929:UOH720933 UYD720929:UYD720933 VHZ720929:VHZ720933 VRV720929:VRV720933 WBR720929:WBR720933 WLN720929:WLN720933 WVJ720929:WVJ720933 B786465:B786469 IX786465:IX786469 ST786465:ST786469 ACP786465:ACP786469 AML786465:AML786469 AWH786465:AWH786469 BGD786465:BGD786469 BPZ786465:BPZ786469 BZV786465:BZV786469 CJR786465:CJR786469 CTN786465:CTN786469 DDJ786465:DDJ786469 DNF786465:DNF786469 DXB786465:DXB786469 EGX786465:EGX786469 EQT786465:EQT786469 FAP786465:FAP786469 FKL786465:FKL786469 FUH786465:FUH786469 GED786465:GED786469 GNZ786465:GNZ786469 GXV786465:GXV786469 HHR786465:HHR786469 HRN786465:HRN786469 IBJ786465:IBJ786469 ILF786465:ILF786469 IVB786465:IVB786469 JEX786465:JEX786469 JOT786465:JOT786469 JYP786465:JYP786469 KIL786465:KIL786469 KSH786465:KSH786469 LCD786465:LCD786469 LLZ786465:LLZ786469 LVV786465:LVV786469 MFR786465:MFR786469 MPN786465:MPN786469 MZJ786465:MZJ786469 NJF786465:NJF786469 NTB786465:NTB786469 OCX786465:OCX786469 OMT786465:OMT786469 OWP786465:OWP786469 PGL786465:PGL786469 PQH786465:PQH786469 QAD786465:QAD786469 QJZ786465:QJZ786469 QTV786465:QTV786469 RDR786465:RDR786469 RNN786465:RNN786469 RXJ786465:RXJ786469 SHF786465:SHF786469 SRB786465:SRB786469 TAX786465:TAX786469 TKT786465:TKT786469 TUP786465:TUP786469 UEL786465:UEL786469 UOH786465:UOH786469 UYD786465:UYD786469 VHZ786465:VHZ786469 VRV786465:VRV786469 WBR786465:WBR786469 WLN786465:WLN786469 WVJ786465:WVJ786469 B852001:B852005 IX852001:IX852005 ST852001:ST852005 ACP852001:ACP852005 AML852001:AML852005 AWH852001:AWH852005 BGD852001:BGD852005 BPZ852001:BPZ852005 BZV852001:BZV852005 CJR852001:CJR852005 CTN852001:CTN852005 DDJ852001:DDJ852005 DNF852001:DNF852005 DXB852001:DXB852005 EGX852001:EGX852005 EQT852001:EQT852005 FAP852001:FAP852005 FKL852001:FKL852005 FUH852001:FUH852005 GED852001:GED852005 GNZ852001:GNZ852005 GXV852001:GXV852005 HHR852001:HHR852005 HRN852001:HRN852005 IBJ852001:IBJ852005 ILF852001:ILF852005 IVB852001:IVB852005 JEX852001:JEX852005 JOT852001:JOT852005 JYP852001:JYP852005 KIL852001:KIL852005 KSH852001:KSH852005 LCD852001:LCD852005 LLZ852001:LLZ852005 LVV852001:LVV852005 MFR852001:MFR852005 MPN852001:MPN852005 MZJ852001:MZJ852005 NJF852001:NJF852005 NTB852001:NTB852005 OCX852001:OCX852005 OMT852001:OMT852005 OWP852001:OWP852005 PGL852001:PGL852005 PQH852001:PQH852005 QAD852001:QAD852005 QJZ852001:QJZ852005 QTV852001:QTV852005 RDR852001:RDR852005 RNN852001:RNN852005 RXJ852001:RXJ852005 SHF852001:SHF852005 SRB852001:SRB852005 TAX852001:TAX852005 TKT852001:TKT852005 TUP852001:TUP852005 UEL852001:UEL852005 UOH852001:UOH852005 UYD852001:UYD852005 VHZ852001:VHZ852005 VRV852001:VRV852005 WBR852001:WBR852005 WLN852001:WLN852005 WVJ852001:WVJ852005 B917537:B917541 IX917537:IX917541 ST917537:ST917541 ACP917537:ACP917541 AML917537:AML917541 AWH917537:AWH917541 BGD917537:BGD917541 BPZ917537:BPZ917541 BZV917537:BZV917541 CJR917537:CJR917541 CTN917537:CTN917541 DDJ917537:DDJ917541 DNF917537:DNF917541 DXB917537:DXB917541 EGX917537:EGX917541 EQT917537:EQT917541 FAP917537:FAP917541 FKL917537:FKL917541 FUH917537:FUH917541 GED917537:GED917541 GNZ917537:GNZ917541 GXV917537:GXV917541 HHR917537:HHR917541 HRN917537:HRN917541 IBJ917537:IBJ917541 ILF917537:ILF917541 IVB917537:IVB917541 JEX917537:JEX917541 JOT917537:JOT917541 JYP917537:JYP917541 KIL917537:KIL917541 KSH917537:KSH917541 LCD917537:LCD917541 LLZ917537:LLZ917541 LVV917537:LVV917541 MFR917537:MFR917541 MPN917537:MPN917541 MZJ917537:MZJ917541 NJF917537:NJF917541 NTB917537:NTB917541 OCX917537:OCX917541 OMT917537:OMT917541 OWP917537:OWP917541 PGL917537:PGL917541 PQH917537:PQH917541 QAD917537:QAD917541 QJZ917537:QJZ917541 QTV917537:QTV917541 RDR917537:RDR917541 RNN917537:RNN917541 RXJ917537:RXJ917541 SHF917537:SHF917541 SRB917537:SRB917541 TAX917537:TAX917541 TKT917537:TKT917541 TUP917537:TUP917541 UEL917537:UEL917541 UOH917537:UOH917541 UYD917537:UYD917541 VHZ917537:VHZ917541 VRV917537:VRV917541 WBR917537:WBR917541 WLN917537:WLN917541 WVJ917537:WVJ917541 B983073:B983077 IX983073:IX983077 ST983073:ST983077 ACP983073:ACP983077 AML983073:AML983077 AWH983073:AWH983077 BGD983073:BGD983077 BPZ983073:BPZ983077 BZV983073:BZV983077 CJR983073:CJR983077 CTN983073:CTN983077 DDJ983073:DDJ983077 DNF983073:DNF983077 DXB983073:DXB983077 EGX983073:EGX983077 EQT983073:EQT983077 FAP983073:FAP983077 FKL983073:FKL983077 FUH983073:FUH983077 GED983073:GED983077 GNZ983073:GNZ983077 GXV983073:GXV983077 HHR983073:HHR983077 HRN983073:HRN983077 IBJ983073:IBJ983077 ILF983073:ILF983077 IVB983073:IVB983077 JEX983073:JEX983077 JOT983073:JOT983077 JYP983073:JYP983077 KIL983073:KIL983077 KSH983073:KSH983077 LCD983073:LCD983077 LLZ983073:LLZ983077 LVV983073:LVV983077 MFR983073:MFR983077 MPN983073:MPN983077 MZJ983073:MZJ983077 NJF983073:NJF983077 NTB983073:NTB983077 OCX983073:OCX983077 OMT983073:OMT983077 OWP983073:OWP983077 PGL983073:PGL983077 PQH983073:PQH983077 QAD983073:QAD983077 QJZ983073:QJZ983077 QTV983073:QTV983077 RDR983073:RDR983077 RNN983073:RNN983077 RXJ983073:RXJ983077 SHF983073:SHF983077 SRB983073:SRB983077 TAX983073:TAX983077 TKT983073:TKT983077 TUP983073:TUP983077 UEL983073:UEL983077 UOH983073:UOH983077 UYD983073:UYD983077 VHZ983073:VHZ983077 VRV983073:VRV983077 WBR983073:WBR983077 WLN983073:WLN983077 WVJ983073:WVJ983077">
      <formula1>$F$2:$F$6</formula1>
    </dataValidation>
    <dataValidation type="list" allowBlank="1" showInputMessage="1" showErrorMessage="1" sqref="C65569:C65573 IY65569:IY65573 SU65569:SU65573 ACQ65569:ACQ65573 AMM65569:AMM65573 AWI65569:AWI65573 BGE65569:BGE65573 BQA65569:BQA65573 BZW65569:BZW65573 CJS65569:CJS65573 CTO65569:CTO65573 DDK65569:DDK65573 DNG65569:DNG65573 DXC65569:DXC65573 EGY65569:EGY65573 EQU65569:EQU65573 FAQ65569:FAQ65573 FKM65569:FKM65573 FUI65569:FUI65573 GEE65569:GEE65573 GOA65569:GOA65573 GXW65569:GXW65573 HHS65569:HHS65573 HRO65569:HRO65573 IBK65569:IBK65573 ILG65569:ILG65573 IVC65569:IVC65573 JEY65569:JEY65573 JOU65569:JOU65573 JYQ65569:JYQ65573 KIM65569:KIM65573 KSI65569:KSI65573 LCE65569:LCE65573 LMA65569:LMA65573 LVW65569:LVW65573 MFS65569:MFS65573 MPO65569:MPO65573 MZK65569:MZK65573 NJG65569:NJG65573 NTC65569:NTC65573 OCY65569:OCY65573 OMU65569:OMU65573 OWQ65569:OWQ65573 PGM65569:PGM65573 PQI65569:PQI65573 QAE65569:QAE65573 QKA65569:QKA65573 QTW65569:QTW65573 RDS65569:RDS65573 RNO65569:RNO65573 RXK65569:RXK65573 SHG65569:SHG65573 SRC65569:SRC65573 TAY65569:TAY65573 TKU65569:TKU65573 TUQ65569:TUQ65573 UEM65569:UEM65573 UOI65569:UOI65573 UYE65569:UYE65573 VIA65569:VIA65573 VRW65569:VRW65573 WBS65569:WBS65573 WLO65569:WLO65573 WVK65569:WVK65573 C131105:C131109 IY131105:IY131109 SU131105:SU131109 ACQ131105:ACQ131109 AMM131105:AMM131109 AWI131105:AWI131109 BGE131105:BGE131109 BQA131105:BQA131109 BZW131105:BZW131109 CJS131105:CJS131109 CTO131105:CTO131109 DDK131105:DDK131109 DNG131105:DNG131109 DXC131105:DXC131109 EGY131105:EGY131109 EQU131105:EQU131109 FAQ131105:FAQ131109 FKM131105:FKM131109 FUI131105:FUI131109 GEE131105:GEE131109 GOA131105:GOA131109 GXW131105:GXW131109 HHS131105:HHS131109 HRO131105:HRO131109 IBK131105:IBK131109 ILG131105:ILG131109 IVC131105:IVC131109 JEY131105:JEY131109 JOU131105:JOU131109 JYQ131105:JYQ131109 KIM131105:KIM131109 KSI131105:KSI131109 LCE131105:LCE131109 LMA131105:LMA131109 LVW131105:LVW131109 MFS131105:MFS131109 MPO131105:MPO131109 MZK131105:MZK131109 NJG131105:NJG131109 NTC131105:NTC131109 OCY131105:OCY131109 OMU131105:OMU131109 OWQ131105:OWQ131109 PGM131105:PGM131109 PQI131105:PQI131109 QAE131105:QAE131109 QKA131105:QKA131109 QTW131105:QTW131109 RDS131105:RDS131109 RNO131105:RNO131109 RXK131105:RXK131109 SHG131105:SHG131109 SRC131105:SRC131109 TAY131105:TAY131109 TKU131105:TKU131109 TUQ131105:TUQ131109 UEM131105:UEM131109 UOI131105:UOI131109 UYE131105:UYE131109 VIA131105:VIA131109 VRW131105:VRW131109 WBS131105:WBS131109 WLO131105:WLO131109 WVK131105:WVK131109 C196641:C196645 IY196641:IY196645 SU196641:SU196645 ACQ196641:ACQ196645 AMM196641:AMM196645 AWI196641:AWI196645 BGE196641:BGE196645 BQA196641:BQA196645 BZW196641:BZW196645 CJS196641:CJS196645 CTO196641:CTO196645 DDK196641:DDK196645 DNG196641:DNG196645 DXC196641:DXC196645 EGY196641:EGY196645 EQU196641:EQU196645 FAQ196641:FAQ196645 FKM196641:FKM196645 FUI196641:FUI196645 GEE196641:GEE196645 GOA196641:GOA196645 GXW196641:GXW196645 HHS196641:HHS196645 HRO196641:HRO196645 IBK196641:IBK196645 ILG196641:ILG196645 IVC196641:IVC196645 JEY196641:JEY196645 JOU196641:JOU196645 JYQ196641:JYQ196645 KIM196641:KIM196645 KSI196641:KSI196645 LCE196641:LCE196645 LMA196641:LMA196645 LVW196641:LVW196645 MFS196641:MFS196645 MPO196641:MPO196645 MZK196641:MZK196645 NJG196641:NJG196645 NTC196641:NTC196645 OCY196641:OCY196645 OMU196641:OMU196645 OWQ196641:OWQ196645 PGM196641:PGM196645 PQI196641:PQI196645 QAE196641:QAE196645 QKA196641:QKA196645 QTW196641:QTW196645 RDS196641:RDS196645 RNO196641:RNO196645 RXK196641:RXK196645 SHG196641:SHG196645 SRC196641:SRC196645 TAY196641:TAY196645 TKU196641:TKU196645 TUQ196641:TUQ196645 UEM196641:UEM196645 UOI196641:UOI196645 UYE196641:UYE196645 VIA196641:VIA196645 VRW196641:VRW196645 WBS196641:WBS196645 WLO196641:WLO196645 WVK196641:WVK196645 C262177:C262181 IY262177:IY262181 SU262177:SU262181 ACQ262177:ACQ262181 AMM262177:AMM262181 AWI262177:AWI262181 BGE262177:BGE262181 BQA262177:BQA262181 BZW262177:BZW262181 CJS262177:CJS262181 CTO262177:CTO262181 DDK262177:DDK262181 DNG262177:DNG262181 DXC262177:DXC262181 EGY262177:EGY262181 EQU262177:EQU262181 FAQ262177:FAQ262181 FKM262177:FKM262181 FUI262177:FUI262181 GEE262177:GEE262181 GOA262177:GOA262181 GXW262177:GXW262181 HHS262177:HHS262181 HRO262177:HRO262181 IBK262177:IBK262181 ILG262177:ILG262181 IVC262177:IVC262181 JEY262177:JEY262181 JOU262177:JOU262181 JYQ262177:JYQ262181 KIM262177:KIM262181 KSI262177:KSI262181 LCE262177:LCE262181 LMA262177:LMA262181 LVW262177:LVW262181 MFS262177:MFS262181 MPO262177:MPO262181 MZK262177:MZK262181 NJG262177:NJG262181 NTC262177:NTC262181 OCY262177:OCY262181 OMU262177:OMU262181 OWQ262177:OWQ262181 PGM262177:PGM262181 PQI262177:PQI262181 QAE262177:QAE262181 QKA262177:QKA262181 QTW262177:QTW262181 RDS262177:RDS262181 RNO262177:RNO262181 RXK262177:RXK262181 SHG262177:SHG262181 SRC262177:SRC262181 TAY262177:TAY262181 TKU262177:TKU262181 TUQ262177:TUQ262181 UEM262177:UEM262181 UOI262177:UOI262181 UYE262177:UYE262181 VIA262177:VIA262181 VRW262177:VRW262181 WBS262177:WBS262181 WLO262177:WLO262181 WVK262177:WVK262181 C327713:C327717 IY327713:IY327717 SU327713:SU327717 ACQ327713:ACQ327717 AMM327713:AMM327717 AWI327713:AWI327717 BGE327713:BGE327717 BQA327713:BQA327717 BZW327713:BZW327717 CJS327713:CJS327717 CTO327713:CTO327717 DDK327713:DDK327717 DNG327713:DNG327717 DXC327713:DXC327717 EGY327713:EGY327717 EQU327713:EQU327717 FAQ327713:FAQ327717 FKM327713:FKM327717 FUI327713:FUI327717 GEE327713:GEE327717 GOA327713:GOA327717 GXW327713:GXW327717 HHS327713:HHS327717 HRO327713:HRO327717 IBK327713:IBK327717 ILG327713:ILG327717 IVC327713:IVC327717 JEY327713:JEY327717 JOU327713:JOU327717 JYQ327713:JYQ327717 KIM327713:KIM327717 KSI327713:KSI327717 LCE327713:LCE327717 LMA327713:LMA327717 LVW327713:LVW327717 MFS327713:MFS327717 MPO327713:MPO327717 MZK327713:MZK327717 NJG327713:NJG327717 NTC327713:NTC327717 OCY327713:OCY327717 OMU327713:OMU327717 OWQ327713:OWQ327717 PGM327713:PGM327717 PQI327713:PQI327717 QAE327713:QAE327717 QKA327713:QKA327717 QTW327713:QTW327717 RDS327713:RDS327717 RNO327713:RNO327717 RXK327713:RXK327717 SHG327713:SHG327717 SRC327713:SRC327717 TAY327713:TAY327717 TKU327713:TKU327717 TUQ327713:TUQ327717 UEM327713:UEM327717 UOI327713:UOI327717 UYE327713:UYE327717 VIA327713:VIA327717 VRW327713:VRW327717 WBS327713:WBS327717 WLO327713:WLO327717 WVK327713:WVK327717 C393249:C393253 IY393249:IY393253 SU393249:SU393253 ACQ393249:ACQ393253 AMM393249:AMM393253 AWI393249:AWI393253 BGE393249:BGE393253 BQA393249:BQA393253 BZW393249:BZW393253 CJS393249:CJS393253 CTO393249:CTO393253 DDK393249:DDK393253 DNG393249:DNG393253 DXC393249:DXC393253 EGY393249:EGY393253 EQU393249:EQU393253 FAQ393249:FAQ393253 FKM393249:FKM393253 FUI393249:FUI393253 GEE393249:GEE393253 GOA393249:GOA393253 GXW393249:GXW393253 HHS393249:HHS393253 HRO393249:HRO393253 IBK393249:IBK393253 ILG393249:ILG393253 IVC393249:IVC393253 JEY393249:JEY393253 JOU393249:JOU393253 JYQ393249:JYQ393253 KIM393249:KIM393253 KSI393249:KSI393253 LCE393249:LCE393253 LMA393249:LMA393253 LVW393249:LVW393253 MFS393249:MFS393253 MPO393249:MPO393253 MZK393249:MZK393253 NJG393249:NJG393253 NTC393249:NTC393253 OCY393249:OCY393253 OMU393249:OMU393253 OWQ393249:OWQ393253 PGM393249:PGM393253 PQI393249:PQI393253 QAE393249:QAE393253 QKA393249:QKA393253 QTW393249:QTW393253 RDS393249:RDS393253 RNO393249:RNO393253 RXK393249:RXK393253 SHG393249:SHG393253 SRC393249:SRC393253 TAY393249:TAY393253 TKU393249:TKU393253 TUQ393249:TUQ393253 UEM393249:UEM393253 UOI393249:UOI393253 UYE393249:UYE393253 VIA393249:VIA393253 VRW393249:VRW393253 WBS393249:WBS393253 WLO393249:WLO393253 WVK393249:WVK393253 C458785:C458789 IY458785:IY458789 SU458785:SU458789 ACQ458785:ACQ458789 AMM458785:AMM458789 AWI458785:AWI458789 BGE458785:BGE458789 BQA458785:BQA458789 BZW458785:BZW458789 CJS458785:CJS458789 CTO458785:CTO458789 DDK458785:DDK458789 DNG458785:DNG458789 DXC458785:DXC458789 EGY458785:EGY458789 EQU458785:EQU458789 FAQ458785:FAQ458789 FKM458785:FKM458789 FUI458785:FUI458789 GEE458785:GEE458789 GOA458785:GOA458789 GXW458785:GXW458789 HHS458785:HHS458789 HRO458785:HRO458789 IBK458785:IBK458789 ILG458785:ILG458789 IVC458785:IVC458789 JEY458785:JEY458789 JOU458785:JOU458789 JYQ458785:JYQ458789 KIM458785:KIM458789 KSI458785:KSI458789 LCE458785:LCE458789 LMA458785:LMA458789 LVW458785:LVW458789 MFS458785:MFS458789 MPO458785:MPO458789 MZK458785:MZK458789 NJG458785:NJG458789 NTC458785:NTC458789 OCY458785:OCY458789 OMU458785:OMU458789 OWQ458785:OWQ458789 PGM458785:PGM458789 PQI458785:PQI458789 QAE458785:QAE458789 QKA458785:QKA458789 QTW458785:QTW458789 RDS458785:RDS458789 RNO458785:RNO458789 RXK458785:RXK458789 SHG458785:SHG458789 SRC458785:SRC458789 TAY458785:TAY458789 TKU458785:TKU458789 TUQ458785:TUQ458789 UEM458785:UEM458789 UOI458785:UOI458789 UYE458785:UYE458789 VIA458785:VIA458789 VRW458785:VRW458789 WBS458785:WBS458789 WLO458785:WLO458789 WVK458785:WVK458789 C524321:C524325 IY524321:IY524325 SU524321:SU524325 ACQ524321:ACQ524325 AMM524321:AMM524325 AWI524321:AWI524325 BGE524321:BGE524325 BQA524321:BQA524325 BZW524321:BZW524325 CJS524321:CJS524325 CTO524321:CTO524325 DDK524321:DDK524325 DNG524321:DNG524325 DXC524321:DXC524325 EGY524321:EGY524325 EQU524321:EQU524325 FAQ524321:FAQ524325 FKM524321:FKM524325 FUI524321:FUI524325 GEE524321:GEE524325 GOA524321:GOA524325 GXW524321:GXW524325 HHS524321:HHS524325 HRO524321:HRO524325 IBK524321:IBK524325 ILG524321:ILG524325 IVC524321:IVC524325 JEY524321:JEY524325 JOU524321:JOU524325 JYQ524321:JYQ524325 KIM524321:KIM524325 KSI524321:KSI524325 LCE524321:LCE524325 LMA524321:LMA524325 LVW524321:LVW524325 MFS524321:MFS524325 MPO524321:MPO524325 MZK524321:MZK524325 NJG524321:NJG524325 NTC524321:NTC524325 OCY524321:OCY524325 OMU524321:OMU524325 OWQ524321:OWQ524325 PGM524321:PGM524325 PQI524321:PQI524325 QAE524321:QAE524325 QKA524321:QKA524325 QTW524321:QTW524325 RDS524321:RDS524325 RNO524321:RNO524325 RXK524321:RXK524325 SHG524321:SHG524325 SRC524321:SRC524325 TAY524321:TAY524325 TKU524321:TKU524325 TUQ524321:TUQ524325 UEM524321:UEM524325 UOI524321:UOI524325 UYE524321:UYE524325 VIA524321:VIA524325 VRW524321:VRW524325 WBS524321:WBS524325 WLO524321:WLO524325 WVK524321:WVK524325 C589857:C589861 IY589857:IY589861 SU589857:SU589861 ACQ589857:ACQ589861 AMM589857:AMM589861 AWI589857:AWI589861 BGE589857:BGE589861 BQA589857:BQA589861 BZW589857:BZW589861 CJS589857:CJS589861 CTO589857:CTO589861 DDK589857:DDK589861 DNG589857:DNG589861 DXC589857:DXC589861 EGY589857:EGY589861 EQU589857:EQU589861 FAQ589857:FAQ589861 FKM589857:FKM589861 FUI589857:FUI589861 GEE589857:GEE589861 GOA589857:GOA589861 GXW589857:GXW589861 HHS589857:HHS589861 HRO589857:HRO589861 IBK589857:IBK589861 ILG589857:ILG589861 IVC589857:IVC589861 JEY589857:JEY589861 JOU589857:JOU589861 JYQ589857:JYQ589861 KIM589857:KIM589861 KSI589857:KSI589861 LCE589857:LCE589861 LMA589857:LMA589861 LVW589857:LVW589861 MFS589857:MFS589861 MPO589857:MPO589861 MZK589857:MZK589861 NJG589857:NJG589861 NTC589857:NTC589861 OCY589857:OCY589861 OMU589857:OMU589861 OWQ589857:OWQ589861 PGM589857:PGM589861 PQI589857:PQI589861 QAE589857:QAE589861 QKA589857:QKA589861 QTW589857:QTW589861 RDS589857:RDS589861 RNO589857:RNO589861 RXK589857:RXK589861 SHG589857:SHG589861 SRC589857:SRC589861 TAY589857:TAY589861 TKU589857:TKU589861 TUQ589857:TUQ589861 UEM589857:UEM589861 UOI589857:UOI589861 UYE589857:UYE589861 VIA589857:VIA589861 VRW589857:VRW589861 WBS589857:WBS589861 WLO589857:WLO589861 WVK589857:WVK589861 C655393:C655397 IY655393:IY655397 SU655393:SU655397 ACQ655393:ACQ655397 AMM655393:AMM655397 AWI655393:AWI655397 BGE655393:BGE655397 BQA655393:BQA655397 BZW655393:BZW655397 CJS655393:CJS655397 CTO655393:CTO655397 DDK655393:DDK655397 DNG655393:DNG655397 DXC655393:DXC655397 EGY655393:EGY655397 EQU655393:EQU655397 FAQ655393:FAQ655397 FKM655393:FKM655397 FUI655393:FUI655397 GEE655393:GEE655397 GOA655393:GOA655397 GXW655393:GXW655397 HHS655393:HHS655397 HRO655393:HRO655397 IBK655393:IBK655397 ILG655393:ILG655397 IVC655393:IVC655397 JEY655393:JEY655397 JOU655393:JOU655397 JYQ655393:JYQ655397 KIM655393:KIM655397 KSI655393:KSI655397 LCE655393:LCE655397 LMA655393:LMA655397 LVW655393:LVW655397 MFS655393:MFS655397 MPO655393:MPO655397 MZK655393:MZK655397 NJG655393:NJG655397 NTC655393:NTC655397 OCY655393:OCY655397 OMU655393:OMU655397 OWQ655393:OWQ655397 PGM655393:PGM655397 PQI655393:PQI655397 QAE655393:QAE655397 QKA655393:QKA655397 QTW655393:QTW655397 RDS655393:RDS655397 RNO655393:RNO655397 RXK655393:RXK655397 SHG655393:SHG655397 SRC655393:SRC655397 TAY655393:TAY655397 TKU655393:TKU655397 TUQ655393:TUQ655397 UEM655393:UEM655397 UOI655393:UOI655397 UYE655393:UYE655397 VIA655393:VIA655397 VRW655393:VRW655397 WBS655393:WBS655397 WLO655393:WLO655397 WVK655393:WVK655397 C720929:C720933 IY720929:IY720933 SU720929:SU720933 ACQ720929:ACQ720933 AMM720929:AMM720933 AWI720929:AWI720933 BGE720929:BGE720933 BQA720929:BQA720933 BZW720929:BZW720933 CJS720929:CJS720933 CTO720929:CTO720933 DDK720929:DDK720933 DNG720929:DNG720933 DXC720929:DXC720933 EGY720929:EGY720933 EQU720929:EQU720933 FAQ720929:FAQ720933 FKM720929:FKM720933 FUI720929:FUI720933 GEE720929:GEE720933 GOA720929:GOA720933 GXW720929:GXW720933 HHS720929:HHS720933 HRO720929:HRO720933 IBK720929:IBK720933 ILG720929:ILG720933 IVC720929:IVC720933 JEY720929:JEY720933 JOU720929:JOU720933 JYQ720929:JYQ720933 KIM720929:KIM720933 KSI720929:KSI720933 LCE720929:LCE720933 LMA720929:LMA720933 LVW720929:LVW720933 MFS720929:MFS720933 MPO720929:MPO720933 MZK720929:MZK720933 NJG720929:NJG720933 NTC720929:NTC720933 OCY720929:OCY720933 OMU720929:OMU720933 OWQ720929:OWQ720933 PGM720929:PGM720933 PQI720929:PQI720933 QAE720929:QAE720933 QKA720929:QKA720933 QTW720929:QTW720933 RDS720929:RDS720933 RNO720929:RNO720933 RXK720929:RXK720933 SHG720929:SHG720933 SRC720929:SRC720933 TAY720929:TAY720933 TKU720929:TKU720933 TUQ720929:TUQ720933 UEM720929:UEM720933 UOI720929:UOI720933 UYE720929:UYE720933 VIA720929:VIA720933 VRW720929:VRW720933 WBS720929:WBS720933 WLO720929:WLO720933 WVK720929:WVK720933 C786465:C786469 IY786465:IY786469 SU786465:SU786469 ACQ786465:ACQ786469 AMM786465:AMM786469 AWI786465:AWI786469 BGE786465:BGE786469 BQA786465:BQA786469 BZW786465:BZW786469 CJS786465:CJS786469 CTO786465:CTO786469 DDK786465:DDK786469 DNG786465:DNG786469 DXC786465:DXC786469 EGY786465:EGY786469 EQU786465:EQU786469 FAQ786465:FAQ786469 FKM786465:FKM786469 FUI786465:FUI786469 GEE786465:GEE786469 GOA786465:GOA786469 GXW786465:GXW786469 HHS786465:HHS786469 HRO786465:HRO786469 IBK786465:IBK786469 ILG786465:ILG786469 IVC786465:IVC786469 JEY786465:JEY786469 JOU786465:JOU786469 JYQ786465:JYQ786469 KIM786465:KIM786469 KSI786465:KSI786469 LCE786465:LCE786469 LMA786465:LMA786469 LVW786465:LVW786469 MFS786465:MFS786469 MPO786465:MPO786469 MZK786465:MZK786469 NJG786465:NJG786469 NTC786465:NTC786469 OCY786465:OCY786469 OMU786465:OMU786469 OWQ786465:OWQ786469 PGM786465:PGM786469 PQI786465:PQI786469 QAE786465:QAE786469 QKA786465:QKA786469 QTW786465:QTW786469 RDS786465:RDS786469 RNO786465:RNO786469 RXK786465:RXK786469 SHG786465:SHG786469 SRC786465:SRC786469 TAY786465:TAY786469 TKU786465:TKU786469 TUQ786465:TUQ786469 UEM786465:UEM786469 UOI786465:UOI786469 UYE786465:UYE786469 VIA786465:VIA786469 VRW786465:VRW786469 WBS786465:WBS786469 WLO786465:WLO786469 WVK786465:WVK786469 C852001:C852005 IY852001:IY852005 SU852001:SU852005 ACQ852001:ACQ852005 AMM852001:AMM852005 AWI852001:AWI852005 BGE852001:BGE852005 BQA852001:BQA852005 BZW852001:BZW852005 CJS852001:CJS852005 CTO852001:CTO852005 DDK852001:DDK852005 DNG852001:DNG852005 DXC852001:DXC852005 EGY852001:EGY852005 EQU852001:EQU852005 FAQ852001:FAQ852005 FKM852001:FKM852005 FUI852001:FUI852005 GEE852001:GEE852005 GOA852001:GOA852005 GXW852001:GXW852005 HHS852001:HHS852005 HRO852001:HRO852005 IBK852001:IBK852005 ILG852001:ILG852005 IVC852001:IVC852005 JEY852001:JEY852005 JOU852001:JOU852005 JYQ852001:JYQ852005 KIM852001:KIM852005 KSI852001:KSI852005 LCE852001:LCE852005 LMA852001:LMA852005 LVW852001:LVW852005 MFS852001:MFS852005 MPO852001:MPO852005 MZK852001:MZK852005 NJG852001:NJG852005 NTC852001:NTC852005 OCY852001:OCY852005 OMU852001:OMU852005 OWQ852001:OWQ852005 PGM852001:PGM852005 PQI852001:PQI852005 QAE852001:QAE852005 QKA852001:QKA852005 QTW852001:QTW852005 RDS852001:RDS852005 RNO852001:RNO852005 RXK852001:RXK852005 SHG852001:SHG852005 SRC852001:SRC852005 TAY852001:TAY852005 TKU852001:TKU852005 TUQ852001:TUQ852005 UEM852001:UEM852005 UOI852001:UOI852005 UYE852001:UYE852005 VIA852001:VIA852005 VRW852001:VRW852005 WBS852001:WBS852005 WLO852001:WLO852005 WVK852001:WVK852005 C917537:C917541 IY917537:IY917541 SU917537:SU917541 ACQ917537:ACQ917541 AMM917537:AMM917541 AWI917537:AWI917541 BGE917537:BGE917541 BQA917537:BQA917541 BZW917537:BZW917541 CJS917537:CJS917541 CTO917537:CTO917541 DDK917537:DDK917541 DNG917537:DNG917541 DXC917537:DXC917541 EGY917537:EGY917541 EQU917537:EQU917541 FAQ917537:FAQ917541 FKM917537:FKM917541 FUI917537:FUI917541 GEE917537:GEE917541 GOA917537:GOA917541 GXW917537:GXW917541 HHS917537:HHS917541 HRO917537:HRO917541 IBK917537:IBK917541 ILG917537:ILG917541 IVC917537:IVC917541 JEY917537:JEY917541 JOU917537:JOU917541 JYQ917537:JYQ917541 KIM917537:KIM917541 KSI917537:KSI917541 LCE917537:LCE917541 LMA917537:LMA917541 LVW917537:LVW917541 MFS917537:MFS917541 MPO917537:MPO917541 MZK917537:MZK917541 NJG917537:NJG917541 NTC917537:NTC917541 OCY917537:OCY917541 OMU917537:OMU917541 OWQ917537:OWQ917541 PGM917537:PGM917541 PQI917537:PQI917541 QAE917537:QAE917541 QKA917537:QKA917541 QTW917537:QTW917541 RDS917537:RDS917541 RNO917537:RNO917541 RXK917537:RXK917541 SHG917537:SHG917541 SRC917537:SRC917541 TAY917537:TAY917541 TKU917537:TKU917541 TUQ917537:TUQ917541 UEM917537:UEM917541 UOI917537:UOI917541 UYE917537:UYE917541 VIA917537:VIA917541 VRW917537:VRW917541 WBS917537:WBS917541 WLO917537:WLO917541 WVK917537:WVK917541 C983073:C983077 IY983073:IY983077 SU983073:SU983077 ACQ983073:ACQ983077 AMM983073:AMM983077 AWI983073:AWI983077 BGE983073:BGE983077 BQA983073:BQA983077 BZW983073:BZW983077 CJS983073:CJS983077 CTO983073:CTO983077 DDK983073:DDK983077 DNG983073:DNG983077 DXC983073:DXC983077 EGY983073:EGY983077 EQU983073:EQU983077 FAQ983073:FAQ983077 FKM983073:FKM983077 FUI983073:FUI983077 GEE983073:GEE983077 GOA983073:GOA983077 GXW983073:GXW983077 HHS983073:HHS983077 HRO983073:HRO983077 IBK983073:IBK983077 ILG983073:ILG983077 IVC983073:IVC983077 JEY983073:JEY983077 JOU983073:JOU983077 JYQ983073:JYQ983077 KIM983073:KIM983077 KSI983073:KSI983077 LCE983073:LCE983077 LMA983073:LMA983077 LVW983073:LVW983077 MFS983073:MFS983077 MPO983073:MPO983077 MZK983073:MZK983077 NJG983073:NJG983077 NTC983073:NTC983077 OCY983073:OCY983077 OMU983073:OMU983077 OWQ983073:OWQ983077 PGM983073:PGM983077 PQI983073:PQI983077 QAE983073:QAE983077 QKA983073:QKA983077 QTW983073:QTW983077 RDS983073:RDS983077 RNO983073:RNO983077 RXK983073:RXK983077 SHG983073:SHG983077 SRC983073:SRC983077 TAY983073:TAY983077 TKU983073:TKU983077 TUQ983073:TUQ983077 UEM983073:UEM983077 UOI983073:UOI983077 UYE983073:UYE983077 VIA983073:VIA983077 VRW983073:VRW983077 WBS983073:WBS983077 WLO983073:WLO983077 WVK983073:WVK983077">
      <formula1>$D$2:$D$13</formula1>
    </dataValidation>
    <dataValidation type="list" allowBlank="1" showInputMessage="1" showErrorMessage="1" sqref="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ormula1>$G$2:$G$5</formula1>
    </dataValidation>
    <dataValidation type="list" allowBlank="1" showInputMessage="1" showErrorMessage="1" sqref="I65569:I65573 JE65569:JE65573 TA65569:TA65573 ACW65569:ACW65573 AMS65569:AMS65573 AWO65569:AWO65573 BGK65569:BGK65573 BQG65569:BQG65573 CAC65569:CAC65573 CJY65569:CJY65573 CTU65569:CTU65573 DDQ65569:DDQ65573 DNM65569:DNM65573 DXI65569:DXI65573 EHE65569:EHE65573 ERA65569:ERA65573 FAW65569:FAW65573 FKS65569:FKS65573 FUO65569:FUO65573 GEK65569:GEK65573 GOG65569:GOG65573 GYC65569:GYC65573 HHY65569:HHY65573 HRU65569:HRU65573 IBQ65569:IBQ65573 ILM65569:ILM65573 IVI65569:IVI65573 JFE65569:JFE65573 JPA65569:JPA65573 JYW65569:JYW65573 KIS65569:KIS65573 KSO65569:KSO65573 LCK65569:LCK65573 LMG65569:LMG65573 LWC65569:LWC65573 MFY65569:MFY65573 MPU65569:MPU65573 MZQ65569:MZQ65573 NJM65569:NJM65573 NTI65569:NTI65573 ODE65569:ODE65573 ONA65569:ONA65573 OWW65569:OWW65573 PGS65569:PGS65573 PQO65569:PQO65573 QAK65569:QAK65573 QKG65569:QKG65573 QUC65569:QUC65573 RDY65569:RDY65573 RNU65569:RNU65573 RXQ65569:RXQ65573 SHM65569:SHM65573 SRI65569:SRI65573 TBE65569:TBE65573 TLA65569:TLA65573 TUW65569:TUW65573 UES65569:UES65573 UOO65569:UOO65573 UYK65569:UYK65573 VIG65569:VIG65573 VSC65569:VSC65573 WBY65569:WBY65573 WLU65569:WLU65573 WVQ65569:WVQ65573 I131105:I131109 JE131105:JE131109 TA131105:TA131109 ACW131105:ACW131109 AMS131105:AMS131109 AWO131105:AWO131109 BGK131105:BGK131109 BQG131105:BQG131109 CAC131105:CAC131109 CJY131105:CJY131109 CTU131105:CTU131109 DDQ131105:DDQ131109 DNM131105:DNM131109 DXI131105:DXI131109 EHE131105:EHE131109 ERA131105:ERA131109 FAW131105:FAW131109 FKS131105:FKS131109 FUO131105:FUO131109 GEK131105:GEK131109 GOG131105:GOG131109 GYC131105:GYC131109 HHY131105:HHY131109 HRU131105:HRU131109 IBQ131105:IBQ131109 ILM131105:ILM131109 IVI131105:IVI131109 JFE131105:JFE131109 JPA131105:JPA131109 JYW131105:JYW131109 KIS131105:KIS131109 KSO131105:KSO131109 LCK131105:LCK131109 LMG131105:LMG131109 LWC131105:LWC131109 MFY131105:MFY131109 MPU131105:MPU131109 MZQ131105:MZQ131109 NJM131105:NJM131109 NTI131105:NTI131109 ODE131105:ODE131109 ONA131105:ONA131109 OWW131105:OWW131109 PGS131105:PGS131109 PQO131105:PQO131109 QAK131105:QAK131109 QKG131105:QKG131109 QUC131105:QUC131109 RDY131105:RDY131109 RNU131105:RNU131109 RXQ131105:RXQ131109 SHM131105:SHM131109 SRI131105:SRI131109 TBE131105:TBE131109 TLA131105:TLA131109 TUW131105:TUW131109 UES131105:UES131109 UOO131105:UOO131109 UYK131105:UYK131109 VIG131105:VIG131109 VSC131105:VSC131109 WBY131105:WBY131109 WLU131105:WLU131109 WVQ131105:WVQ131109 I196641:I196645 JE196641:JE196645 TA196641:TA196645 ACW196641:ACW196645 AMS196641:AMS196645 AWO196641:AWO196645 BGK196641:BGK196645 BQG196641:BQG196645 CAC196641:CAC196645 CJY196641:CJY196645 CTU196641:CTU196645 DDQ196641:DDQ196645 DNM196641:DNM196645 DXI196641:DXI196645 EHE196641:EHE196645 ERA196641:ERA196645 FAW196641:FAW196645 FKS196641:FKS196645 FUO196641:FUO196645 GEK196641:GEK196645 GOG196641:GOG196645 GYC196641:GYC196645 HHY196641:HHY196645 HRU196641:HRU196645 IBQ196641:IBQ196645 ILM196641:ILM196645 IVI196641:IVI196645 JFE196641:JFE196645 JPA196641:JPA196645 JYW196641:JYW196645 KIS196641:KIS196645 KSO196641:KSO196645 LCK196641:LCK196645 LMG196641:LMG196645 LWC196641:LWC196645 MFY196641:MFY196645 MPU196641:MPU196645 MZQ196641:MZQ196645 NJM196641:NJM196645 NTI196641:NTI196645 ODE196641:ODE196645 ONA196641:ONA196645 OWW196641:OWW196645 PGS196641:PGS196645 PQO196641:PQO196645 QAK196641:QAK196645 QKG196641:QKG196645 QUC196641:QUC196645 RDY196641:RDY196645 RNU196641:RNU196645 RXQ196641:RXQ196645 SHM196641:SHM196645 SRI196641:SRI196645 TBE196641:TBE196645 TLA196641:TLA196645 TUW196641:TUW196645 UES196641:UES196645 UOO196641:UOO196645 UYK196641:UYK196645 VIG196641:VIG196645 VSC196641:VSC196645 WBY196641:WBY196645 WLU196641:WLU196645 WVQ196641:WVQ196645 I262177:I262181 JE262177:JE262181 TA262177:TA262181 ACW262177:ACW262181 AMS262177:AMS262181 AWO262177:AWO262181 BGK262177:BGK262181 BQG262177:BQG262181 CAC262177:CAC262181 CJY262177:CJY262181 CTU262177:CTU262181 DDQ262177:DDQ262181 DNM262177:DNM262181 DXI262177:DXI262181 EHE262177:EHE262181 ERA262177:ERA262181 FAW262177:FAW262181 FKS262177:FKS262181 FUO262177:FUO262181 GEK262177:GEK262181 GOG262177:GOG262181 GYC262177:GYC262181 HHY262177:HHY262181 HRU262177:HRU262181 IBQ262177:IBQ262181 ILM262177:ILM262181 IVI262177:IVI262181 JFE262177:JFE262181 JPA262177:JPA262181 JYW262177:JYW262181 KIS262177:KIS262181 KSO262177:KSO262181 LCK262177:LCK262181 LMG262177:LMG262181 LWC262177:LWC262181 MFY262177:MFY262181 MPU262177:MPU262181 MZQ262177:MZQ262181 NJM262177:NJM262181 NTI262177:NTI262181 ODE262177:ODE262181 ONA262177:ONA262181 OWW262177:OWW262181 PGS262177:PGS262181 PQO262177:PQO262181 QAK262177:QAK262181 QKG262177:QKG262181 QUC262177:QUC262181 RDY262177:RDY262181 RNU262177:RNU262181 RXQ262177:RXQ262181 SHM262177:SHM262181 SRI262177:SRI262181 TBE262177:TBE262181 TLA262177:TLA262181 TUW262177:TUW262181 UES262177:UES262181 UOO262177:UOO262181 UYK262177:UYK262181 VIG262177:VIG262181 VSC262177:VSC262181 WBY262177:WBY262181 WLU262177:WLU262181 WVQ262177:WVQ262181 I327713:I327717 JE327713:JE327717 TA327713:TA327717 ACW327713:ACW327717 AMS327713:AMS327717 AWO327713:AWO327717 BGK327713:BGK327717 BQG327713:BQG327717 CAC327713:CAC327717 CJY327713:CJY327717 CTU327713:CTU327717 DDQ327713:DDQ327717 DNM327713:DNM327717 DXI327713:DXI327717 EHE327713:EHE327717 ERA327713:ERA327717 FAW327713:FAW327717 FKS327713:FKS327717 FUO327713:FUO327717 GEK327713:GEK327717 GOG327713:GOG327717 GYC327713:GYC327717 HHY327713:HHY327717 HRU327713:HRU327717 IBQ327713:IBQ327717 ILM327713:ILM327717 IVI327713:IVI327717 JFE327713:JFE327717 JPA327713:JPA327717 JYW327713:JYW327717 KIS327713:KIS327717 KSO327713:KSO327717 LCK327713:LCK327717 LMG327713:LMG327717 LWC327713:LWC327717 MFY327713:MFY327717 MPU327713:MPU327717 MZQ327713:MZQ327717 NJM327713:NJM327717 NTI327713:NTI327717 ODE327713:ODE327717 ONA327713:ONA327717 OWW327713:OWW327717 PGS327713:PGS327717 PQO327713:PQO327717 QAK327713:QAK327717 QKG327713:QKG327717 QUC327713:QUC327717 RDY327713:RDY327717 RNU327713:RNU327717 RXQ327713:RXQ327717 SHM327713:SHM327717 SRI327713:SRI327717 TBE327713:TBE327717 TLA327713:TLA327717 TUW327713:TUW327717 UES327713:UES327717 UOO327713:UOO327717 UYK327713:UYK327717 VIG327713:VIG327717 VSC327713:VSC327717 WBY327713:WBY327717 WLU327713:WLU327717 WVQ327713:WVQ327717 I393249:I393253 JE393249:JE393253 TA393249:TA393253 ACW393249:ACW393253 AMS393249:AMS393253 AWO393249:AWO393253 BGK393249:BGK393253 BQG393249:BQG393253 CAC393249:CAC393253 CJY393249:CJY393253 CTU393249:CTU393253 DDQ393249:DDQ393253 DNM393249:DNM393253 DXI393249:DXI393253 EHE393249:EHE393253 ERA393249:ERA393253 FAW393249:FAW393253 FKS393249:FKS393253 FUO393249:FUO393253 GEK393249:GEK393253 GOG393249:GOG393253 GYC393249:GYC393253 HHY393249:HHY393253 HRU393249:HRU393253 IBQ393249:IBQ393253 ILM393249:ILM393253 IVI393249:IVI393253 JFE393249:JFE393253 JPA393249:JPA393253 JYW393249:JYW393253 KIS393249:KIS393253 KSO393249:KSO393253 LCK393249:LCK393253 LMG393249:LMG393253 LWC393249:LWC393253 MFY393249:MFY393253 MPU393249:MPU393253 MZQ393249:MZQ393253 NJM393249:NJM393253 NTI393249:NTI393253 ODE393249:ODE393253 ONA393249:ONA393253 OWW393249:OWW393253 PGS393249:PGS393253 PQO393249:PQO393253 QAK393249:QAK393253 QKG393249:QKG393253 QUC393249:QUC393253 RDY393249:RDY393253 RNU393249:RNU393253 RXQ393249:RXQ393253 SHM393249:SHM393253 SRI393249:SRI393253 TBE393249:TBE393253 TLA393249:TLA393253 TUW393249:TUW393253 UES393249:UES393253 UOO393249:UOO393253 UYK393249:UYK393253 VIG393249:VIG393253 VSC393249:VSC393253 WBY393249:WBY393253 WLU393249:WLU393253 WVQ393249:WVQ393253 I458785:I458789 JE458785:JE458789 TA458785:TA458789 ACW458785:ACW458789 AMS458785:AMS458789 AWO458785:AWO458789 BGK458785:BGK458789 BQG458785:BQG458789 CAC458785:CAC458789 CJY458785:CJY458789 CTU458785:CTU458789 DDQ458785:DDQ458789 DNM458785:DNM458789 DXI458785:DXI458789 EHE458785:EHE458789 ERA458785:ERA458789 FAW458785:FAW458789 FKS458785:FKS458789 FUO458785:FUO458789 GEK458785:GEK458789 GOG458785:GOG458789 GYC458785:GYC458789 HHY458785:HHY458789 HRU458785:HRU458789 IBQ458785:IBQ458789 ILM458785:ILM458789 IVI458785:IVI458789 JFE458785:JFE458789 JPA458785:JPA458789 JYW458785:JYW458789 KIS458785:KIS458789 KSO458785:KSO458789 LCK458785:LCK458789 LMG458785:LMG458789 LWC458785:LWC458789 MFY458785:MFY458789 MPU458785:MPU458789 MZQ458785:MZQ458789 NJM458785:NJM458789 NTI458785:NTI458789 ODE458785:ODE458789 ONA458785:ONA458789 OWW458785:OWW458789 PGS458785:PGS458789 PQO458785:PQO458789 QAK458785:QAK458789 QKG458785:QKG458789 QUC458785:QUC458789 RDY458785:RDY458789 RNU458785:RNU458789 RXQ458785:RXQ458789 SHM458785:SHM458789 SRI458785:SRI458789 TBE458785:TBE458789 TLA458785:TLA458789 TUW458785:TUW458789 UES458785:UES458789 UOO458785:UOO458789 UYK458785:UYK458789 VIG458785:VIG458789 VSC458785:VSC458789 WBY458785:WBY458789 WLU458785:WLU458789 WVQ458785:WVQ458789 I524321:I524325 JE524321:JE524325 TA524321:TA524325 ACW524321:ACW524325 AMS524321:AMS524325 AWO524321:AWO524325 BGK524321:BGK524325 BQG524321:BQG524325 CAC524321:CAC524325 CJY524321:CJY524325 CTU524321:CTU524325 DDQ524321:DDQ524325 DNM524321:DNM524325 DXI524321:DXI524325 EHE524321:EHE524325 ERA524321:ERA524325 FAW524321:FAW524325 FKS524321:FKS524325 FUO524321:FUO524325 GEK524321:GEK524325 GOG524321:GOG524325 GYC524321:GYC524325 HHY524321:HHY524325 HRU524321:HRU524325 IBQ524321:IBQ524325 ILM524321:ILM524325 IVI524321:IVI524325 JFE524321:JFE524325 JPA524321:JPA524325 JYW524321:JYW524325 KIS524321:KIS524325 KSO524321:KSO524325 LCK524321:LCK524325 LMG524321:LMG524325 LWC524321:LWC524325 MFY524321:MFY524325 MPU524321:MPU524325 MZQ524321:MZQ524325 NJM524321:NJM524325 NTI524321:NTI524325 ODE524321:ODE524325 ONA524321:ONA524325 OWW524321:OWW524325 PGS524321:PGS524325 PQO524321:PQO524325 QAK524321:QAK524325 QKG524321:QKG524325 QUC524321:QUC524325 RDY524321:RDY524325 RNU524321:RNU524325 RXQ524321:RXQ524325 SHM524321:SHM524325 SRI524321:SRI524325 TBE524321:TBE524325 TLA524321:TLA524325 TUW524321:TUW524325 UES524321:UES524325 UOO524321:UOO524325 UYK524321:UYK524325 VIG524321:VIG524325 VSC524321:VSC524325 WBY524321:WBY524325 WLU524321:WLU524325 WVQ524321:WVQ524325 I589857:I589861 JE589857:JE589861 TA589857:TA589861 ACW589857:ACW589861 AMS589857:AMS589861 AWO589857:AWO589861 BGK589857:BGK589861 BQG589857:BQG589861 CAC589857:CAC589861 CJY589857:CJY589861 CTU589857:CTU589861 DDQ589857:DDQ589861 DNM589857:DNM589861 DXI589857:DXI589861 EHE589857:EHE589861 ERA589857:ERA589861 FAW589857:FAW589861 FKS589857:FKS589861 FUO589857:FUO589861 GEK589857:GEK589861 GOG589857:GOG589861 GYC589857:GYC589861 HHY589857:HHY589861 HRU589857:HRU589861 IBQ589857:IBQ589861 ILM589857:ILM589861 IVI589857:IVI589861 JFE589857:JFE589861 JPA589857:JPA589861 JYW589857:JYW589861 KIS589857:KIS589861 KSO589857:KSO589861 LCK589857:LCK589861 LMG589857:LMG589861 LWC589857:LWC589861 MFY589857:MFY589861 MPU589857:MPU589861 MZQ589857:MZQ589861 NJM589857:NJM589861 NTI589857:NTI589861 ODE589857:ODE589861 ONA589857:ONA589861 OWW589857:OWW589861 PGS589857:PGS589861 PQO589857:PQO589861 QAK589857:QAK589861 QKG589857:QKG589861 QUC589857:QUC589861 RDY589857:RDY589861 RNU589857:RNU589861 RXQ589857:RXQ589861 SHM589857:SHM589861 SRI589857:SRI589861 TBE589857:TBE589861 TLA589857:TLA589861 TUW589857:TUW589861 UES589857:UES589861 UOO589857:UOO589861 UYK589857:UYK589861 VIG589857:VIG589861 VSC589857:VSC589861 WBY589857:WBY589861 WLU589857:WLU589861 WVQ589857:WVQ589861 I655393:I655397 JE655393:JE655397 TA655393:TA655397 ACW655393:ACW655397 AMS655393:AMS655397 AWO655393:AWO655397 BGK655393:BGK655397 BQG655393:BQG655397 CAC655393:CAC655397 CJY655393:CJY655397 CTU655393:CTU655397 DDQ655393:DDQ655397 DNM655393:DNM655397 DXI655393:DXI655397 EHE655393:EHE655397 ERA655393:ERA655397 FAW655393:FAW655397 FKS655393:FKS655397 FUO655393:FUO655397 GEK655393:GEK655397 GOG655393:GOG655397 GYC655393:GYC655397 HHY655393:HHY655397 HRU655393:HRU655397 IBQ655393:IBQ655397 ILM655393:ILM655397 IVI655393:IVI655397 JFE655393:JFE655397 JPA655393:JPA655397 JYW655393:JYW655397 KIS655393:KIS655397 KSO655393:KSO655397 LCK655393:LCK655397 LMG655393:LMG655397 LWC655393:LWC655397 MFY655393:MFY655397 MPU655393:MPU655397 MZQ655393:MZQ655397 NJM655393:NJM655397 NTI655393:NTI655397 ODE655393:ODE655397 ONA655393:ONA655397 OWW655393:OWW655397 PGS655393:PGS655397 PQO655393:PQO655397 QAK655393:QAK655397 QKG655393:QKG655397 QUC655393:QUC655397 RDY655393:RDY655397 RNU655393:RNU655397 RXQ655393:RXQ655397 SHM655393:SHM655397 SRI655393:SRI655397 TBE655393:TBE655397 TLA655393:TLA655397 TUW655393:TUW655397 UES655393:UES655397 UOO655393:UOO655397 UYK655393:UYK655397 VIG655393:VIG655397 VSC655393:VSC655397 WBY655393:WBY655397 WLU655393:WLU655397 WVQ655393:WVQ655397 I720929:I720933 JE720929:JE720933 TA720929:TA720933 ACW720929:ACW720933 AMS720929:AMS720933 AWO720929:AWO720933 BGK720929:BGK720933 BQG720929:BQG720933 CAC720929:CAC720933 CJY720929:CJY720933 CTU720929:CTU720933 DDQ720929:DDQ720933 DNM720929:DNM720933 DXI720929:DXI720933 EHE720929:EHE720933 ERA720929:ERA720933 FAW720929:FAW720933 FKS720929:FKS720933 FUO720929:FUO720933 GEK720929:GEK720933 GOG720929:GOG720933 GYC720929:GYC720933 HHY720929:HHY720933 HRU720929:HRU720933 IBQ720929:IBQ720933 ILM720929:ILM720933 IVI720929:IVI720933 JFE720929:JFE720933 JPA720929:JPA720933 JYW720929:JYW720933 KIS720929:KIS720933 KSO720929:KSO720933 LCK720929:LCK720933 LMG720929:LMG720933 LWC720929:LWC720933 MFY720929:MFY720933 MPU720929:MPU720933 MZQ720929:MZQ720933 NJM720929:NJM720933 NTI720929:NTI720933 ODE720929:ODE720933 ONA720929:ONA720933 OWW720929:OWW720933 PGS720929:PGS720933 PQO720929:PQO720933 QAK720929:QAK720933 QKG720929:QKG720933 QUC720929:QUC720933 RDY720929:RDY720933 RNU720929:RNU720933 RXQ720929:RXQ720933 SHM720929:SHM720933 SRI720929:SRI720933 TBE720929:TBE720933 TLA720929:TLA720933 TUW720929:TUW720933 UES720929:UES720933 UOO720929:UOO720933 UYK720929:UYK720933 VIG720929:VIG720933 VSC720929:VSC720933 WBY720929:WBY720933 WLU720929:WLU720933 WVQ720929:WVQ720933 I786465:I786469 JE786465:JE786469 TA786465:TA786469 ACW786465:ACW786469 AMS786465:AMS786469 AWO786465:AWO786469 BGK786465:BGK786469 BQG786465:BQG786469 CAC786465:CAC786469 CJY786465:CJY786469 CTU786465:CTU786469 DDQ786465:DDQ786469 DNM786465:DNM786469 DXI786465:DXI786469 EHE786465:EHE786469 ERA786465:ERA786469 FAW786465:FAW786469 FKS786465:FKS786469 FUO786465:FUO786469 GEK786465:GEK786469 GOG786465:GOG786469 GYC786465:GYC786469 HHY786465:HHY786469 HRU786465:HRU786469 IBQ786465:IBQ786469 ILM786465:ILM786469 IVI786465:IVI786469 JFE786465:JFE786469 JPA786465:JPA786469 JYW786465:JYW786469 KIS786465:KIS786469 KSO786465:KSO786469 LCK786465:LCK786469 LMG786465:LMG786469 LWC786465:LWC786469 MFY786465:MFY786469 MPU786465:MPU786469 MZQ786465:MZQ786469 NJM786465:NJM786469 NTI786465:NTI786469 ODE786465:ODE786469 ONA786465:ONA786469 OWW786465:OWW786469 PGS786465:PGS786469 PQO786465:PQO786469 QAK786465:QAK786469 QKG786465:QKG786469 QUC786465:QUC786469 RDY786465:RDY786469 RNU786465:RNU786469 RXQ786465:RXQ786469 SHM786465:SHM786469 SRI786465:SRI786469 TBE786465:TBE786469 TLA786465:TLA786469 TUW786465:TUW786469 UES786465:UES786469 UOO786465:UOO786469 UYK786465:UYK786469 VIG786465:VIG786469 VSC786465:VSC786469 WBY786465:WBY786469 WLU786465:WLU786469 WVQ786465:WVQ786469 I852001:I852005 JE852001:JE852005 TA852001:TA852005 ACW852001:ACW852005 AMS852001:AMS852005 AWO852001:AWO852005 BGK852001:BGK852005 BQG852001:BQG852005 CAC852001:CAC852005 CJY852001:CJY852005 CTU852001:CTU852005 DDQ852001:DDQ852005 DNM852001:DNM852005 DXI852001:DXI852005 EHE852001:EHE852005 ERA852001:ERA852005 FAW852001:FAW852005 FKS852001:FKS852005 FUO852001:FUO852005 GEK852001:GEK852005 GOG852001:GOG852005 GYC852001:GYC852005 HHY852001:HHY852005 HRU852001:HRU852005 IBQ852001:IBQ852005 ILM852001:ILM852005 IVI852001:IVI852005 JFE852001:JFE852005 JPA852001:JPA852005 JYW852001:JYW852005 KIS852001:KIS852005 KSO852001:KSO852005 LCK852001:LCK852005 LMG852001:LMG852005 LWC852001:LWC852005 MFY852001:MFY852005 MPU852001:MPU852005 MZQ852001:MZQ852005 NJM852001:NJM852005 NTI852001:NTI852005 ODE852001:ODE852005 ONA852001:ONA852005 OWW852001:OWW852005 PGS852001:PGS852005 PQO852001:PQO852005 QAK852001:QAK852005 QKG852001:QKG852005 QUC852001:QUC852005 RDY852001:RDY852005 RNU852001:RNU852005 RXQ852001:RXQ852005 SHM852001:SHM852005 SRI852001:SRI852005 TBE852001:TBE852005 TLA852001:TLA852005 TUW852001:TUW852005 UES852001:UES852005 UOO852001:UOO852005 UYK852001:UYK852005 VIG852001:VIG852005 VSC852001:VSC852005 WBY852001:WBY852005 WLU852001:WLU852005 WVQ852001:WVQ852005 I917537:I917541 JE917537:JE917541 TA917537:TA917541 ACW917537:ACW917541 AMS917537:AMS917541 AWO917537:AWO917541 BGK917537:BGK917541 BQG917537:BQG917541 CAC917537:CAC917541 CJY917537:CJY917541 CTU917537:CTU917541 DDQ917537:DDQ917541 DNM917537:DNM917541 DXI917537:DXI917541 EHE917537:EHE917541 ERA917537:ERA917541 FAW917537:FAW917541 FKS917537:FKS917541 FUO917537:FUO917541 GEK917537:GEK917541 GOG917537:GOG917541 GYC917537:GYC917541 HHY917537:HHY917541 HRU917537:HRU917541 IBQ917537:IBQ917541 ILM917537:ILM917541 IVI917537:IVI917541 JFE917537:JFE917541 JPA917537:JPA917541 JYW917537:JYW917541 KIS917537:KIS917541 KSO917537:KSO917541 LCK917537:LCK917541 LMG917537:LMG917541 LWC917537:LWC917541 MFY917537:MFY917541 MPU917537:MPU917541 MZQ917537:MZQ917541 NJM917537:NJM917541 NTI917537:NTI917541 ODE917537:ODE917541 ONA917537:ONA917541 OWW917537:OWW917541 PGS917537:PGS917541 PQO917537:PQO917541 QAK917537:QAK917541 QKG917537:QKG917541 QUC917537:QUC917541 RDY917537:RDY917541 RNU917537:RNU917541 RXQ917537:RXQ917541 SHM917537:SHM917541 SRI917537:SRI917541 TBE917537:TBE917541 TLA917537:TLA917541 TUW917537:TUW917541 UES917537:UES917541 UOO917537:UOO917541 UYK917537:UYK917541 VIG917537:VIG917541 VSC917537:VSC917541 WBY917537:WBY917541 WLU917537:WLU917541 WVQ917537:WVQ917541 I983073:I983077 JE983073:JE983077 TA983073:TA983077 ACW983073:ACW983077 AMS983073:AMS983077 AWO983073:AWO983077 BGK983073:BGK983077 BQG983073:BQG983077 CAC983073:CAC983077 CJY983073:CJY983077 CTU983073:CTU983077 DDQ983073:DDQ983077 DNM983073:DNM983077 DXI983073:DXI983077 EHE983073:EHE983077 ERA983073:ERA983077 FAW983073:FAW983077 FKS983073:FKS983077 FUO983073:FUO983077 GEK983073:GEK983077 GOG983073:GOG983077 GYC983073:GYC983077 HHY983073:HHY983077 HRU983073:HRU983077 IBQ983073:IBQ983077 ILM983073:ILM983077 IVI983073:IVI983077 JFE983073:JFE983077 JPA983073:JPA983077 JYW983073:JYW983077 KIS983073:KIS983077 KSO983073:KSO983077 LCK983073:LCK983077 LMG983073:LMG983077 LWC983073:LWC983077 MFY983073:MFY983077 MPU983073:MPU983077 MZQ983073:MZQ983077 NJM983073:NJM983077 NTI983073:NTI983077 ODE983073:ODE983077 ONA983073:ONA983077 OWW983073:OWW983077 PGS983073:PGS983077 PQO983073:PQO983077 QAK983073:QAK983077 QKG983073:QKG983077 QUC983073:QUC983077 RDY983073:RDY983077 RNU983073:RNU983077 RXQ983073:RXQ983077 SHM983073:SHM983077 SRI983073:SRI983077 TBE983073:TBE983077 TLA983073:TLA983077 TUW983073:TUW983077 UES983073:UES983077 UOO983073:UOO983077 UYK983073:UYK983077 VIG983073:VIG983077 VSC983073:VSC983077 WBY983073:WBY983077 WLU983073:WLU983077 WVQ983073:WVQ983077">
      <formula1>$H$2:$H$3</formula1>
    </dataValidation>
    <dataValidation type="list" allowBlank="1" showInputMessage="1" showErrorMessage="1" sqref="V65542:V65573 JR65542:JR65573 TN65542:TN65573 ADJ65542:ADJ65573 ANF65542:ANF65573 AXB65542:AXB65573 BGX65542:BGX65573 BQT65542:BQT65573 CAP65542:CAP65573 CKL65542:CKL65573 CUH65542:CUH65573 DED65542:DED65573 DNZ65542:DNZ65573 DXV65542:DXV65573 EHR65542:EHR65573 ERN65542:ERN65573 FBJ65542:FBJ65573 FLF65542:FLF65573 FVB65542:FVB65573 GEX65542:GEX65573 GOT65542:GOT65573 GYP65542:GYP65573 HIL65542:HIL65573 HSH65542:HSH65573 ICD65542:ICD65573 ILZ65542:ILZ65573 IVV65542:IVV65573 JFR65542:JFR65573 JPN65542:JPN65573 JZJ65542:JZJ65573 KJF65542:KJF65573 KTB65542:KTB65573 LCX65542:LCX65573 LMT65542:LMT65573 LWP65542:LWP65573 MGL65542:MGL65573 MQH65542:MQH65573 NAD65542:NAD65573 NJZ65542:NJZ65573 NTV65542:NTV65573 ODR65542:ODR65573 ONN65542:ONN65573 OXJ65542:OXJ65573 PHF65542:PHF65573 PRB65542:PRB65573 QAX65542:QAX65573 QKT65542:QKT65573 QUP65542:QUP65573 REL65542:REL65573 ROH65542:ROH65573 RYD65542:RYD65573 SHZ65542:SHZ65573 SRV65542:SRV65573 TBR65542:TBR65573 TLN65542:TLN65573 TVJ65542:TVJ65573 UFF65542:UFF65573 UPB65542:UPB65573 UYX65542:UYX65573 VIT65542:VIT65573 VSP65542:VSP65573 WCL65542:WCL65573 WMH65542:WMH65573 WWD65542:WWD65573 V131078:V131109 JR131078:JR131109 TN131078:TN131109 ADJ131078:ADJ131109 ANF131078:ANF131109 AXB131078:AXB131109 BGX131078:BGX131109 BQT131078:BQT131109 CAP131078:CAP131109 CKL131078:CKL131109 CUH131078:CUH131109 DED131078:DED131109 DNZ131078:DNZ131109 DXV131078:DXV131109 EHR131078:EHR131109 ERN131078:ERN131109 FBJ131078:FBJ131109 FLF131078:FLF131109 FVB131078:FVB131109 GEX131078:GEX131109 GOT131078:GOT131109 GYP131078:GYP131109 HIL131078:HIL131109 HSH131078:HSH131109 ICD131078:ICD131109 ILZ131078:ILZ131109 IVV131078:IVV131109 JFR131078:JFR131109 JPN131078:JPN131109 JZJ131078:JZJ131109 KJF131078:KJF131109 KTB131078:KTB131109 LCX131078:LCX131109 LMT131078:LMT131109 LWP131078:LWP131109 MGL131078:MGL131109 MQH131078:MQH131109 NAD131078:NAD131109 NJZ131078:NJZ131109 NTV131078:NTV131109 ODR131078:ODR131109 ONN131078:ONN131109 OXJ131078:OXJ131109 PHF131078:PHF131109 PRB131078:PRB131109 QAX131078:QAX131109 QKT131078:QKT131109 QUP131078:QUP131109 REL131078:REL131109 ROH131078:ROH131109 RYD131078:RYD131109 SHZ131078:SHZ131109 SRV131078:SRV131109 TBR131078:TBR131109 TLN131078:TLN131109 TVJ131078:TVJ131109 UFF131078:UFF131109 UPB131078:UPB131109 UYX131078:UYX131109 VIT131078:VIT131109 VSP131078:VSP131109 WCL131078:WCL131109 WMH131078:WMH131109 WWD131078:WWD131109 V196614:V196645 JR196614:JR196645 TN196614:TN196645 ADJ196614:ADJ196645 ANF196614:ANF196645 AXB196614:AXB196645 BGX196614:BGX196645 BQT196614:BQT196645 CAP196614:CAP196645 CKL196614:CKL196645 CUH196614:CUH196645 DED196614:DED196645 DNZ196614:DNZ196645 DXV196614:DXV196645 EHR196614:EHR196645 ERN196614:ERN196645 FBJ196614:FBJ196645 FLF196614:FLF196645 FVB196614:FVB196645 GEX196614:GEX196645 GOT196614:GOT196645 GYP196614:GYP196645 HIL196614:HIL196645 HSH196614:HSH196645 ICD196614:ICD196645 ILZ196614:ILZ196645 IVV196614:IVV196645 JFR196614:JFR196645 JPN196614:JPN196645 JZJ196614:JZJ196645 KJF196614:KJF196645 KTB196614:KTB196645 LCX196614:LCX196645 LMT196614:LMT196645 LWP196614:LWP196645 MGL196614:MGL196645 MQH196614:MQH196645 NAD196614:NAD196645 NJZ196614:NJZ196645 NTV196614:NTV196645 ODR196614:ODR196645 ONN196614:ONN196645 OXJ196614:OXJ196645 PHF196614:PHF196645 PRB196614:PRB196645 QAX196614:QAX196645 QKT196614:QKT196645 QUP196614:QUP196645 REL196614:REL196645 ROH196614:ROH196645 RYD196614:RYD196645 SHZ196614:SHZ196645 SRV196614:SRV196645 TBR196614:TBR196645 TLN196614:TLN196645 TVJ196614:TVJ196645 UFF196614:UFF196645 UPB196614:UPB196645 UYX196614:UYX196645 VIT196614:VIT196645 VSP196614:VSP196645 WCL196614:WCL196645 WMH196614:WMH196645 WWD196614:WWD196645 V262150:V262181 JR262150:JR262181 TN262150:TN262181 ADJ262150:ADJ262181 ANF262150:ANF262181 AXB262150:AXB262181 BGX262150:BGX262181 BQT262150:BQT262181 CAP262150:CAP262181 CKL262150:CKL262181 CUH262150:CUH262181 DED262150:DED262181 DNZ262150:DNZ262181 DXV262150:DXV262181 EHR262150:EHR262181 ERN262150:ERN262181 FBJ262150:FBJ262181 FLF262150:FLF262181 FVB262150:FVB262181 GEX262150:GEX262181 GOT262150:GOT262181 GYP262150:GYP262181 HIL262150:HIL262181 HSH262150:HSH262181 ICD262150:ICD262181 ILZ262150:ILZ262181 IVV262150:IVV262181 JFR262150:JFR262181 JPN262150:JPN262181 JZJ262150:JZJ262181 KJF262150:KJF262181 KTB262150:KTB262181 LCX262150:LCX262181 LMT262150:LMT262181 LWP262150:LWP262181 MGL262150:MGL262181 MQH262150:MQH262181 NAD262150:NAD262181 NJZ262150:NJZ262181 NTV262150:NTV262181 ODR262150:ODR262181 ONN262150:ONN262181 OXJ262150:OXJ262181 PHF262150:PHF262181 PRB262150:PRB262181 QAX262150:QAX262181 QKT262150:QKT262181 QUP262150:QUP262181 REL262150:REL262181 ROH262150:ROH262181 RYD262150:RYD262181 SHZ262150:SHZ262181 SRV262150:SRV262181 TBR262150:TBR262181 TLN262150:TLN262181 TVJ262150:TVJ262181 UFF262150:UFF262181 UPB262150:UPB262181 UYX262150:UYX262181 VIT262150:VIT262181 VSP262150:VSP262181 WCL262150:WCL262181 WMH262150:WMH262181 WWD262150:WWD262181 V327686:V327717 JR327686:JR327717 TN327686:TN327717 ADJ327686:ADJ327717 ANF327686:ANF327717 AXB327686:AXB327717 BGX327686:BGX327717 BQT327686:BQT327717 CAP327686:CAP327717 CKL327686:CKL327717 CUH327686:CUH327717 DED327686:DED327717 DNZ327686:DNZ327717 DXV327686:DXV327717 EHR327686:EHR327717 ERN327686:ERN327717 FBJ327686:FBJ327717 FLF327686:FLF327717 FVB327686:FVB327717 GEX327686:GEX327717 GOT327686:GOT327717 GYP327686:GYP327717 HIL327686:HIL327717 HSH327686:HSH327717 ICD327686:ICD327717 ILZ327686:ILZ327717 IVV327686:IVV327717 JFR327686:JFR327717 JPN327686:JPN327717 JZJ327686:JZJ327717 KJF327686:KJF327717 KTB327686:KTB327717 LCX327686:LCX327717 LMT327686:LMT327717 LWP327686:LWP327717 MGL327686:MGL327717 MQH327686:MQH327717 NAD327686:NAD327717 NJZ327686:NJZ327717 NTV327686:NTV327717 ODR327686:ODR327717 ONN327686:ONN327717 OXJ327686:OXJ327717 PHF327686:PHF327717 PRB327686:PRB327717 QAX327686:QAX327717 QKT327686:QKT327717 QUP327686:QUP327717 REL327686:REL327717 ROH327686:ROH327717 RYD327686:RYD327717 SHZ327686:SHZ327717 SRV327686:SRV327717 TBR327686:TBR327717 TLN327686:TLN327717 TVJ327686:TVJ327717 UFF327686:UFF327717 UPB327686:UPB327717 UYX327686:UYX327717 VIT327686:VIT327717 VSP327686:VSP327717 WCL327686:WCL327717 WMH327686:WMH327717 WWD327686:WWD327717 V393222:V393253 JR393222:JR393253 TN393222:TN393253 ADJ393222:ADJ393253 ANF393222:ANF393253 AXB393222:AXB393253 BGX393222:BGX393253 BQT393222:BQT393253 CAP393222:CAP393253 CKL393222:CKL393253 CUH393222:CUH393253 DED393222:DED393253 DNZ393222:DNZ393253 DXV393222:DXV393253 EHR393222:EHR393253 ERN393222:ERN393253 FBJ393222:FBJ393253 FLF393222:FLF393253 FVB393222:FVB393253 GEX393222:GEX393253 GOT393222:GOT393253 GYP393222:GYP393253 HIL393222:HIL393253 HSH393222:HSH393253 ICD393222:ICD393253 ILZ393222:ILZ393253 IVV393222:IVV393253 JFR393222:JFR393253 JPN393222:JPN393253 JZJ393222:JZJ393253 KJF393222:KJF393253 KTB393222:KTB393253 LCX393222:LCX393253 LMT393222:LMT393253 LWP393222:LWP393253 MGL393222:MGL393253 MQH393222:MQH393253 NAD393222:NAD393253 NJZ393222:NJZ393253 NTV393222:NTV393253 ODR393222:ODR393253 ONN393222:ONN393253 OXJ393222:OXJ393253 PHF393222:PHF393253 PRB393222:PRB393253 QAX393222:QAX393253 QKT393222:QKT393253 QUP393222:QUP393253 REL393222:REL393253 ROH393222:ROH393253 RYD393222:RYD393253 SHZ393222:SHZ393253 SRV393222:SRV393253 TBR393222:TBR393253 TLN393222:TLN393253 TVJ393222:TVJ393253 UFF393222:UFF393253 UPB393222:UPB393253 UYX393222:UYX393253 VIT393222:VIT393253 VSP393222:VSP393253 WCL393222:WCL393253 WMH393222:WMH393253 WWD393222:WWD393253 V458758:V458789 JR458758:JR458789 TN458758:TN458789 ADJ458758:ADJ458789 ANF458758:ANF458789 AXB458758:AXB458789 BGX458758:BGX458789 BQT458758:BQT458789 CAP458758:CAP458789 CKL458758:CKL458789 CUH458758:CUH458789 DED458758:DED458789 DNZ458758:DNZ458789 DXV458758:DXV458789 EHR458758:EHR458789 ERN458758:ERN458789 FBJ458758:FBJ458789 FLF458758:FLF458789 FVB458758:FVB458789 GEX458758:GEX458789 GOT458758:GOT458789 GYP458758:GYP458789 HIL458758:HIL458789 HSH458758:HSH458789 ICD458758:ICD458789 ILZ458758:ILZ458789 IVV458758:IVV458789 JFR458758:JFR458789 JPN458758:JPN458789 JZJ458758:JZJ458789 KJF458758:KJF458789 KTB458758:KTB458789 LCX458758:LCX458789 LMT458758:LMT458789 LWP458758:LWP458789 MGL458758:MGL458789 MQH458758:MQH458789 NAD458758:NAD458789 NJZ458758:NJZ458789 NTV458758:NTV458789 ODR458758:ODR458789 ONN458758:ONN458789 OXJ458758:OXJ458789 PHF458758:PHF458789 PRB458758:PRB458789 QAX458758:QAX458789 QKT458758:QKT458789 QUP458758:QUP458789 REL458758:REL458789 ROH458758:ROH458789 RYD458758:RYD458789 SHZ458758:SHZ458789 SRV458758:SRV458789 TBR458758:TBR458789 TLN458758:TLN458789 TVJ458758:TVJ458789 UFF458758:UFF458789 UPB458758:UPB458789 UYX458758:UYX458789 VIT458758:VIT458789 VSP458758:VSP458789 WCL458758:WCL458789 WMH458758:WMH458789 WWD458758:WWD458789 V524294:V524325 JR524294:JR524325 TN524294:TN524325 ADJ524294:ADJ524325 ANF524294:ANF524325 AXB524294:AXB524325 BGX524294:BGX524325 BQT524294:BQT524325 CAP524294:CAP524325 CKL524294:CKL524325 CUH524294:CUH524325 DED524294:DED524325 DNZ524294:DNZ524325 DXV524294:DXV524325 EHR524294:EHR524325 ERN524294:ERN524325 FBJ524294:FBJ524325 FLF524294:FLF524325 FVB524294:FVB524325 GEX524294:GEX524325 GOT524294:GOT524325 GYP524294:GYP524325 HIL524294:HIL524325 HSH524294:HSH524325 ICD524294:ICD524325 ILZ524294:ILZ524325 IVV524294:IVV524325 JFR524294:JFR524325 JPN524294:JPN524325 JZJ524294:JZJ524325 KJF524294:KJF524325 KTB524294:KTB524325 LCX524294:LCX524325 LMT524294:LMT524325 LWP524294:LWP524325 MGL524294:MGL524325 MQH524294:MQH524325 NAD524294:NAD524325 NJZ524294:NJZ524325 NTV524294:NTV524325 ODR524294:ODR524325 ONN524294:ONN524325 OXJ524294:OXJ524325 PHF524294:PHF524325 PRB524294:PRB524325 QAX524294:QAX524325 QKT524294:QKT524325 QUP524294:QUP524325 REL524294:REL524325 ROH524294:ROH524325 RYD524294:RYD524325 SHZ524294:SHZ524325 SRV524294:SRV524325 TBR524294:TBR524325 TLN524294:TLN524325 TVJ524294:TVJ524325 UFF524294:UFF524325 UPB524294:UPB524325 UYX524294:UYX524325 VIT524294:VIT524325 VSP524294:VSP524325 WCL524294:WCL524325 WMH524294:WMH524325 WWD524294:WWD524325 V589830:V589861 JR589830:JR589861 TN589830:TN589861 ADJ589830:ADJ589861 ANF589830:ANF589861 AXB589830:AXB589861 BGX589830:BGX589861 BQT589830:BQT589861 CAP589830:CAP589861 CKL589830:CKL589861 CUH589830:CUH589861 DED589830:DED589861 DNZ589830:DNZ589861 DXV589830:DXV589861 EHR589830:EHR589861 ERN589830:ERN589861 FBJ589830:FBJ589861 FLF589830:FLF589861 FVB589830:FVB589861 GEX589830:GEX589861 GOT589830:GOT589861 GYP589830:GYP589861 HIL589830:HIL589861 HSH589830:HSH589861 ICD589830:ICD589861 ILZ589830:ILZ589861 IVV589830:IVV589861 JFR589830:JFR589861 JPN589830:JPN589861 JZJ589830:JZJ589861 KJF589830:KJF589861 KTB589830:KTB589861 LCX589830:LCX589861 LMT589830:LMT589861 LWP589830:LWP589861 MGL589830:MGL589861 MQH589830:MQH589861 NAD589830:NAD589861 NJZ589830:NJZ589861 NTV589830:NTV589861 ODR589830:ODR589861 ONN589830:ONN589861 OXJ589830:OXJ589861 PHF589830:PHF589861 PRB589830:PRB589861 QAX589830:QAX589861 QKT589830:QKT589861 QUP589830:QUP589861 REL589830:REL589861 ROH589830:ROH589861 RYD589830:RYD589861 SHZ589830:SHZ589861 SRV589830:SRV589861 TBR589830:TBR589861 TLN589830:TLN589861 TVJ589830:TVJ589861 UFF589830:UFF589861 UPB589830:UPB589861 UYX589830:UYX589861 VIT589830:VIT589861 VSP589830:VSP589861 WCL589830:WCL589861 WMH589830:WMH589861 WWD589830:WWD589861 V655366:V655397 JR655366:JR655397 TN655366:TN655397 ADJ655366:ADJ655397 ANF655366:ANF655397 AXB655366:AXB655397 BGX655366:BGX655397 BQT655366:BQT655397 CAP655366:CAP655397 CKL655366:CKL655397 CUH655366:CUH655397 DED655366:DED655397 DNZ655366:DNZ655397 DXV655366:DXV655397 EHR655366:EHR655397 ERN655366:ERN655397 FBJ655366:FBJ655397 FLF655366:FLF655397 FVB655366:FVB655397 GEX655366:GEX655397 GOT655366:GOT655397 GYP655366:GYP655397 HIL655366:HIL655397 HSH655366:HSH655397 ICD655366:ICD655397 ILZ655366:ILZ655397 IVV655366:IVV655397 JFR655366:JFR655397 JPN655366:JPN655397 JZJ655366:JZJ655397 KJF655366:KJF655397 KTB655366:KTB655397 LCX655366:LCX655397 LMT655366:LMT655397 LWP655366:LWP655397 MGL655366:MGL655397 MQH655366:MQH655397 NAD655366:NAD655397 NJZ655366:NJZ655397 NTV655366:NTV655397 ODR655366:ODR655397 ONN655366:ONN655397 OXJ655366:OXJ655397 PHF655366:PHF655397 PRB655366:PRB655397 QAX655366:QAX655397 QKT655366:QKT655397 QUP655366:QUP655397 REL655366:REL655397 ROH655366:ROH655397 RYD655366:RYD655397 SHZ655366:SHZ655397 SRV655366:SRV655397 TBR655366:TBR655397 TLN655366:TLN655397 TVJ655366:TVJ655397 UFF655366:UFF655397 UPB655366:UPB655397 UYX655366:UYX655397 VIT655366:VIT655397 VSP655366:VSP655397 WCL655366:WCL655397 WMH655366:WMH655397 WWD655366:WWD655397 V720902:V720933 JR720902:JR720933 TN720902:TN720933 ADJ720902:ADJ720933 ANF720902:ANF720933 AXB720902:AXB720933 BGX720902:BGX720933 BQT720902:BQT720933 CAP720902:CAP720933 CKL720902:CKL720933 CUH720902:CUH720933 DED720902:DED720933 DNZ720902:DNZ720933 DXV720902:DXV720933 EHR720902:EHR720933 ERN720902:ERN720933 FBJ720902:FBJ720933 FLF720902:FLF720933 FVB720902:FVB720933 GEX720902:GEX720933 GOT720902:GOT720933 GYP720902:GYP720933 HIL720902:HIL720933 HSH720902:HSH720933 ICD720902:ICD720933 ILZ720902:ILZ720933 IVV720902:IVV720933 JFR720902:JFR720933 JPN720902:JPN720933 JZJ720902:JZJ720933 KJF720902:KJF720933 KTB720902:KTB720933 LCX720902:LCX720933 LMT720902:LMT720933 LWP720902:LWP720933 MGL720902:MGL720933 MQH720902:MQH720933 NAD720902:NAD720933 NJZ720902:NJZ720933 NTV720902:NTV720933 ODR720902:ODR720933 ONN720902:ONN720933 OXJ720902:OXJ720933 PHF720902:PHF720933 PRB720902:PRB720933 QAX720902:QAX720933 QKT720902:QKT720933 QUP720902:QUP720933 REL720902:REL720933 ROH720902:ROH720933 RYD720902:RYD720933 SHZ720902:SHZ720933 SRV720902:SRV720933 TBR720902:TBR720933 TLN720902:TLN720933 TVJ720902:TVJ720933 UFF720902:UFF720933 UPB720902:UPB720933 UYX720902:UYX720933 VIT720902:VIT720933 VSP720902:VSP720933 WCL720902:WCL720933 WMH720902:WMH720933 WWD720902:WWD720933 V786438:V786469 JR786438:JR786469 TN786438:TN786469 ADJ786438:ADJ786469 ANF786438:ANF786469 AXB786438:AXB786469 BGX786438:BGX786469 BQT786438:BQT786469 CAP786438:CAP786469 CKL786438:CKL786469 CUH786438:CUH786469 DED786438:DED786469 DNZ786438:DNZ786469 DXV786438:DXV786469 EHR786438:EHR786469 ERN786438:ERN786469 FBJ786438:FBJ786469 FLF786438:FLF786469 FVB786438:FVB786469 GEX786438:GEX786469 GOT786438:GOT786469 GYP786438:GYP786469 HIL786438:HIL786469 HSH786438:HSH786469 ICD786438:ICD786469 ILZ786438:ILZ786469 IVV786438:IVV786469 JFR786438:JFR786469 JPN786438:JPN786469 JZJ786438:JZJ786469 KJF786438:KJF786469 KTB786438:KTB786469 LCX786438:LCX786469 LMT786438:LMT786469 LWP786438:LWP786469 MGL786438:MGL786469 MQH786438:MQH786469 NAD786438:NAD786469 NJZ786438:NJZ786469 NTV786438:NTV786469 ODR786438:ODR786469 ONN786438:ONN786469 OXJ786438:OXJ786469 PHF786438:PHF786469 PRB786438:PRB786469 QAX786438:QAX786469 QKT786438:QKT786469 QUP786438:QUP786469 REL786438:REL786469 ROH786438:ROH786469 RYD786438:RYD786469 SHZ786438:SHZ786469 SRV786438:SRV786469 TBR786438:TBR786469 TLN786438:TLN786469 TVJ786438:TVJ786469 UFF786438:UFF786469 UPB786438:UPB786469 UYX786438:UYX786469 VIT786438:VIT786469 VSP786438:VSP786469 WCL786438:WCL786469 WMH786438:WMH786469 WWD786438:WWD786469 V851974:V852005 JR851974:JR852005 TN851974:TN852005 ADJ851974:ADJ852005 ANF851974:ANF852005 AXB851974:AXB852005 BGX851974:BGX852005 BQT851974:BQT852005 CAP851974:CAP852005 CKL851974:CKL852005 CUH851974:CUH852005 DED851974:DED852005 DNZ851974:DNZ852005 DXV851974:DXV852005 EHR851974:EHR852005 ERN851974:ERN852005 FBJ851974:FBJ852005 FLF851974:FLF852005 FVB851974:FVB852005 GEX851974:GEX852005 GOT851974:GOT852005 GYP851974:GYP852005 HIL851974:HIL852005 HSH851974:HSH852005 ICD851974:ICD852005 ILZ851974:ILZ852005 IVV851974:IVV852005 JFR851974:JFR852005 JPN851974:JPN852005 JZJ851974:JZJ852005 KJF851974:KJF852005 KTB851974:KTB852005 LCX851974:LCX852005 LMT851974:LMT852005 LWP851974:LWP852005 MGL851974:MGL852005 MQH851974:MQH852005 NAD851974:NAD852005 NJZ851974:NJZ852005 NTV851974:NTV852005 ODR851974:ODR852005 ONN851974:ONN852005 OXJ851974:OXJ852005 PHF851974:PHF852005 PRB851974:PRB852005 QAX851974:QAX852005 QKT851974:QKT852005 QUP851974:QUP852005 REL851974:REL852005 ROH851974:ROH852005 RYD851974:RYD852005 SHZ851974:SHZ852005 SRV851974:SRV852005 TBR851974:TBR852005 TLN851974:TLN852005 TVJ851974:TVJ852005 UFF851974:UFF852005 UPB851974:UPB852005 UYX851974:UYX852005 VIT851974:VIT852005 VSP851974:VSP852005 WCL851974:WCL852005 WMH851974:WMH852005 WWD851974:WWD852005 V917510:V917541 JR917510:JR917541 TN917510:TN917541 ADJ917510:ADJ917541 ANF917510:ANF917541 AXB917510:AXB917541 BGX917510:BGX917541 BQT917510:BQT917541 CAP917510:CAP917541 CKL917510:CKL917541 CUH917510:CUH917541 DED917510:DED917541 DNZ917510:DNZ917541 DXV917510:DXV917541 EHR917510:EHR917541 ERN917510:ERN917541 FBJ917510:FBJ917541 FLF917510:FLF917541 FVB917510:FVB917541 GEX917510:GEX917541 GOT917510:GOT917541 GYP917510:GYP917541 HIL917510:HIL917541 HSH917510:HSH917541 ICD917510:ICD917541 ILZ917510:ILZ917541 IVV917510:IVV917541 JFR917510:JFR917541 JPN917510:JPN917541 JZJ917510:JZJ917541 KJF917510:KJF917541 KTB917510:KTB917541 LCX917510:LCX917541 LMT917510:LMT917541 LWP917510:LWP917541 MGL917510:MGL917541 MQH917510:MQH917541 NAD917510:NAD917541 NJZ917510:NJZ917541 NTV917510:NTV917541 ODR917510:ODR917541 ONN917510:ONN917541 OXJ917510:OXJ917541 PHF917510:PHF917541 PRB917510:PRB917541 QAX917510:QAX917541 QKT917510:QKT917541 QUP917510:QUP917541 REL917510:REL917541 ROH917510:ROH917541 RYD917510:RYD917541 SHZ917510:SHZ917541 SRV917510:SRV917541 TBR917510:TBR917541 TLN917510:TLN917541 TVJ917510:TVJ917541 UFF917510:UFF917541 UPB917510:UPB917541 UYX917510:UYX917541 VIT917510:VIT917541 VSP917510:VSP917541 WCL917510:WCL917541 WMH917510:WMH917541 WWD917510:WWD917541 V983046:V983077 JR983046:JR983077 TN983046:TN983077 ADJ983046:ADJ983077 ANF983046:ANF983077 AXB983046:AXB983077 BGX983046:BGX983077 BQT983046:BQT983077 CAP983046:CAP983077 CKL983046:CKL983077 CUH983046:CUH983077 DED983046:DED983077 DNZ983046:DNZ983077 DXV983046:DXV983077 EHR983046:EHR983077 ERN983046:ERN983077 FBJ983046:FBJ983077 FLF983046:FLF983077 FVB983046:FVB983077 GEX983046:GEX983077 GOT983046:GOT983077 GYP983046:GYP983077 HIL983046:HIL983077 HSH983046:HSH983077 ICD983046:ICD983077 ILZ983046:ILZ983077 IVV983046:IVV983077 JFR983046:JFR983077 JPN983046:JPN983077 JZJ983046:JZJ983077 KJF983046:KJF983077 KTB983046:KTB983077 LCX983046:LCX983077 LMT983046:LMT983077 LWP983046:LWP983077 MGL983046:MGL983077 MQH983046:MQH983077 NAD983046:NAD983077 NJZ983046:NJZ983077 NTV983046:NTV983077 ODR983046:ODR983077 ONN983046:ONN983077 OXJ983046:OXJ983077 PHF983046:PHF983077 PRB983046:PRB983077 QAX983046:QAX983077 QKT983046:QKT983077 QUP983046:QUP983077 REL983046:REL983077 ROH983046:ROH983077 RYD983046:RYD983077 SHZ983046:SHZ983077 SRV983046:SRV983077 TBR983046:TBR983077 TLN983046:TLN983077 TVJ983046:TVJ983077 UFF983046:UFF983077 UPB983046:UPB983077 UYX983046:UYX983077 VIT983046:VIT983077 VSP983046:VSP983077 WCL983046:WCL983077 WMH983046:WMH983077 WWD983046:WWD983077 V31:V32">
      <formula1>$J$2:$J$4</formula1>
    </dataValidation>
    <dataValidation type="list" allowBlank="1" showInputMessage="1" showErrorMessage="1" sqref="W65542:W65573 JS65542:JS65573 TO65542:TO65573 ADK65542:ADK65573 ANG65542:ANG65573 AXC65542:AXC65573 BGY65542:BGY65573 BQU65542:BQU65573 CAQ65542:CAQ65573 CKM65542:CKM65573 CUI65542:CUI65573 DEE65542:DEE65573 DOA65542:DOA65573 DXW65542:DXW65573 EHS65542:EHS65573 ERO65542:ERO65573 FBK65542:FBK65573 FLG65542:FLG65573 FVC65542:FVC65573 GEY65542:GEY65573 GOU65542:GOU65573 GYQ65542:GYQ65573 HIM65542:HIM65573 HSI65542:HSI65573 ICE65542:ICE65573 IMA65542:IMA65573 IVW65542:IVW65573 JFS65542:JFS65573 JPO65542:JPO65573 JZK65542:JZK65573 KJG65542:KJG65573 KTC65542:KTC65573 LCY65542:LCY65573 LMU65542:LMU65573 LWQ65542:LWQ65573 MGM65542:MGM65573 MQI65542:MQI65573 NAE65542:NAE65573 NKA65542:NKA65573 NTW65542:NTW65573 ODS65542:ODS65573 ONO65542:ONO65573 OXK65542:OXK65573 PHG65542:PHG65573 PRC65542:PRC65573 QAY65542:QAY65573 QKU65542:QKU65573 QUQ65542:QUQ65573 REM65542:REM65573 ROI65542:ROI65573 RYE65542:RYE65573 SIA65542:SIA65573 SRW65542:SRW65573 TBS65542:TBS65573 TLO65542:TLO65573 TVK65542:TVK65573 UFG65542:UFG65573 UPC65542:UPC65573 UYY65542:UYY65573 VIU65542:VIU65573 VSQ65542:VSQ65573 WCM65542:WCM65573 WMI65542:WMI65573 WWE65542:WWE65573 W131078:W131109 JS131078:JS131109 TO131078:TO131109 ADK131078:ADK131109 ANG131078:ANG131109 AXC131078:AXC131109 BGY131078:BGY131109 BQU131078:BQU131109 CAQ131078:CAQ131109 CKM131078:CKM131109 CUI131078:CUI131109 DEE131078:DEE131109 DOA131078:DOA131109 DXW131078:DXW131109 EHS131078:EHS131109 ERO131078:ERO131109 FBK131078:FBK131109 FLG131078:FLG131109 FVC131078:FVC131109 GEY131078:GEY131109 GOU131078:GOU131109 GYQ131078:GYQ131109 HIM131078:HIM131109 HSI131078:HSI131109 ICE131078:ICE131109 IMA131078:IMA131109 IVW131078:IVW131109 JFS131078:JFS131109 JPO131078:JPO131109 JZK131078:JZK131109 KJG131078:KJG131109 KTC131078:KTC131109 LCY131078:LCY131109 LMU131078:LMU131109 LWQ131078:LWQ131109 MGM131078:MGM131109 MQI131078:MQI131109 NAE131078:NAE131109 NKA131078:NKA131109 NTW131078:NTW131109 ODS131078:ODS131109 ONO131078:ONO131109 OXK131078:OXK131109 PHG131078:PHG131109 PRC131078:PRC131109 QAY131078:QAY131109 QKU131078:QKU131109 QUQ131078:QUQ131109 REM131078:REM131109 ROI131078:ROI131109 RYE131078:RYE131109 SIA131078:SIA131109 SRW131078:SRW131109 TBS131078:TBS131109 TLO131078:TLO131109 TVK131078:TVK131109 UFG131078:UFG131109 UPC131078:UPC131109 UYY131078:UYY131109 VIU131078:VIU131109 VSQ131078:VSQ131109 WCM131078:WCM131109 WMI131078:WMI131109 WWE131078:WWE131109 W196614:W196645 JS196614:JS196645 TO196614:TO196645 ADK196614:ADK196645 ANG196614:ANG196645 AXC196614:AXC196645 BGY196614:BGY196645 BQU196614:BQU196645 CAQ196614:CAQ196645 CKM196614:CKM196645 CUI196614:CUI196645 DEE196614:DEE196645 DOA196614:DOA196645 DXW196614:DXW196645 EHS196614:EHS196645 ERO196614:ERO196645 FBK196614:FBK196645 FLG196614:FLG196645 FVC196614:FVC196645 GEY196614:GEY196645 GOU196614:GOU196645 GYQ196614:GYQ196645 HIM196614:HIM196645 HSI196614:HSI196645 ICE196614:ICE196645 IMA196614:IMA196645 IVW196614:IVW196645 JFS196614:JFS196645 JPO196614:JPO196645 JZK196614:JZK196645 KJG196614:KJG196645 KTC196614:KTC196645 LCY196614:LCY196645 LMU196614:LMU196645 LWQ196614:LWQ196645 MGM196614:MGM196645 MQI196614:MQI196645 NAE196614:NAE196645 NKA196614:NKA196645 NTW196614:NTW196645 ODS196614:ODS196645 ONO196614:ONO196645 OXK196614:OXK196645 PHG196614:PHG196645 PRC196614:PRC196645 QAY196614:QAY196645 QKU196614:QKU196645 QUQ196614:QUQ196645 REM196614:REM196645 ROI196614:ROI196645 RYE196614:RYE196645 SIA196614:SIA196645 SRW196614:SRW196645 TBS196614:TBS196645 TLO196614:TLO196645 TVK196614:TVK196645 UFG196614:UFG196645 UPC196614:UPC196645 UYY196614:UYY196645 VIU196614:VIU196645 VSQ196614:VSQ196645 WCM196614:WCM196645 WMI196614:WMI196645 WWE196614:WWE196645 W262150:W262181 JS262150:JS262181 TO262150:TO262181 ADK262150:ADK262181 ANG262150:ANG262181 AXC262150:AXC262181 BGY262150:BGY262181 BQU262150:BQU262181 CAQ262150:CAQ262181 CKM262150:CKM262181 CUI262150:CUI262181 DEE262150:DEE262181 DOA262150:DOA262181 DXW262150:DXW262181 EHS262150:EHS262181 ERO262150:ERO262181 FBK262150:FBK262181 FLG262150:FLG262181 FVC262150:FVC262181 GEY262150:GEY262181 GOU262150:GOU262181 GYQ262150:GYQ262181 HIM262150:HIM262181 HSI262150:HSI262181 ICE262150:ICE262181 IMA262150:IMA262181 IVW262150:IVW262181 JFS262150:JFS262181 JPO262150:JPO262181 JZK262150:JZK262181 KJG262150:KJG262181 KTC262150:KTC262181 LCY262150:LCY262181 LMU262150:LMU262181 LWQ262150:LWQ262181 MGM262150:MGM262181 MQI262150:MQI262181 NAE262150:NAE262181 NKA262150:NKA262181 NTW262150:NTW262181 ODS262150:ODS262181 ONO262150:ONO262181 OXK262150:OXK262181 PHG262150:PHG262181 PRC262150:PRC262181 QAY262150:QAY262181 QKU262150:QKU262181 QUQ262150:QUQ262181 REM262150:REM262181 ROI262150:ROI262181 RYE262150:RYE262181 SIA262150:SIA262181 SRW262150:SRW262181 TBS262150:TBS262181 TLO262150:TLO262181 TVK262150:TVK262181 UFG262150:UFG262181 UPC262150:UPC262181 UYY262150:UYY262181 VIU262150:VIU262181 VSQ262150:VSQ262181 WCM262150:WCM262181 WMI262150:WMI262181 WWE262150:WWE262181 W327686:W327717 JS327686:JS327717 TO327686:TO327717 ADK327686:ADK327717 ANG327686:ANG327717 AXC327686:AXC327717 BGY327686:BGY327717 BQU327686:BQU327717 CAQ327686:CAQ327717 CKM327686:CKM327717 CUI327686:CUI327717 DEE327686:DEE327717 DOA327686:DOA327717 DXW327686:DXW327717 EHS327686:EHS327717 ERO327686:ERO327717 FBK327686:FBK327717 FLG327686:FLG327717 FVC327686:FVC327717 GEY327686:GEY327717 GOU327686:GOU327717 GYQ327686:GYQ327717 HIM327686:HIM327717 HSI327686:HSI327717 ICE327686:ICE327717 IMA327686:IMA327717 IVW327686:IVW327717 JFS327686:JFS327717 JPO327686:JPO327717 JZK327686:JZK327717 KJG327686:KJG327717 KTC327686:KTC327717 LCY327686:LCY327717 LMU327686:LMU327717 LWQ327686:LWQ327717 MGM327686:MGM327717 MQI327686:MQI327717 NAE327686:NAE327717 NKA327686:NKA327717 NTW327686:NTW327717 ODS327686:ODS327717 ONO327686:ONO327717 OXK327686:OXK327717 PHG327686:PHG327717 PRC327686:PRC327717 QAY327686:QAY327717 QKU327686:QKU327717 QUQ327686:QUQ327717 REM327686:REM327717 ROI327686:ROI327717 RYE327686:RYE327717 SIA327686:SIA327717 SRW327686:SRW327717 TBS327686:TBS327717 TLO327686:TLO327717 TVK327686:TVK327717 UFG327686:UFG327717 UPC327686:UPC327717 UYY327686:UYY327717 VIU327686:VIU327717 VSQ327686:VSQ327717 WCM327686:WCM327717 WMI327686:WMI327717 WWE327686:WWE327717 W393222:W393253 JS393222:JS393253 TO393222:TO393253 ADK393222:ADK393253 ANG393222:ANG393253 AXC393222:AXC393253 BGY393222:BGY393253 BQU393222:BQU393253 CAQ393222:CAQ393253 CKM393222:CKM393253 CUI393222:CUI393253 DEE393222:DEE393253 DOA393222:DOA393253 DXW393222:DXW393253 EHS393222:EHS393253 ERO393222:ERO393253 FBK393222:FBK393253 FLG393222:FLG393253 FVC393222:FVC393253 GEY393222:GEY393253 GOU393222:GOU393253 GYQ393222:GYQ393253 HIM393222:HIM393253 HSI393222:HSI393253 ICE393222:ICE393253 IMA393222:IMA393253 IVW393222:IVW393253 JFS393222:JFS393253 JPO393222:JPO393253 JZK393222:JZK393253 KJG393222:KJG393253 KTC393222:KTC393253 LCY393222:LCY393253 LMU393222:LMU393253 LWQ393222:LWQ393253 MGM393222:MGM393253 MQI393222:MQI393253 NAE393222:NAE393253 NKA393222:NKA393253 NTW393222:NTW393253 ODS393222:ODS393253 ONO393222:ONO393253 OXK393222:OXK393253 PHG393222:PHG393253 PRC393222:PRC393253 QAY393222:QAY393253 QKU393222:QKU393253 QUQ393222:QUQ393253 REM393222:REM393253 ROI393222:ROI393253 RYE393222:RYE393253 SIA393222:SIA393253 SRW393222:SRW393253 TBS393222:TBS393253 TLO393222:TLO393253 TVK393222:TVK393253 UFG393222:UFG393253 UPC393222:UPC393253 UYY393222:UYY393253 VIU393222:VIU393253 VSQ393222:VSQ393253 WCM393222:WCM393253 WMI393222:WMI393253 WWE393222:WWE393253 W458758:W458789 JS458758:JS458789 TO458758:TO458789 ADK458758:ADK458789 ANG458758:ANG458789 AXC458758:AXC458789 BGY458758:BGY458789 BQU458758:BQU458789 CAQ458758:CAQ458789 CKM458758:CKM458789 CUI458758:CUI458789 DEE458758:DEE458789 DOA458758:DOA458789 DXW458758:DXW458789 EHS458758:EHS458789 ERO458758:ERO458789 FBK458758:FBK458789 FLG458758:FLG458789 FVC458758:FVC458789 GEY458758:GEY458789 GOU458758:GOU458789 GYQ458758:GYQ458789 HIM458758:HIM458789 HSI458758:HSI458789 ICE458758:ICE458789 IMA458758:IMA458789 IVW458758:IVW458789 JFS458758:JFS458789 JPO458758:JPO458789 JZK458758:JZK458789 KJG458758:KJG458789 KTC458758:KTC458789 LCY458758:LCY458789 LMU458758:LMU458789 LWQ458758:LWQ458789 MGM458758:MGM458789 MQI458758:MQI458789 NAE458758:NAE458789 NKA458758:NKA458789 NTW458758:NTW458789 ODS458758:ODS458789 ONO458758:ONO458789 OXK458758:OXK458789 PHG458758:PHG458789 PRC458758:PRC458789 QAY458758:QAY458789 QKU458758:QKU458789 QUQ458758:QUQ458789 REM458758:REM458789 ROI458758:ROI458789 RYE458758:RYE458789 SIA458758:SIA458789 SRW458758:SRW458789 TBS458758:TBS458789 TLO458758:TLO458789 TVK458758:TVK458789 UFG458758:UFG458789 UPC458758:UPC458789 UYY458758:UYY458789 VIU458758:VIU458789 VSQ458758:VSQ458789 WCM458758:WCM458789 WMI458758:WMI458789 WWE458758:WWE458789 W524294:W524325 JS524294:JS524325 TO524294:TO524325 ADK524294:ADK524325 ANG524294:ANG524325 AXC524294:AXC524325 BGY524294:BGY524325 BQU524294:BQU524325 CAQ524294:CAQ524325 CKM524294:CKM524325 CUI524294:CUI524325 DEE524294:DEE524325 DOA524294:DOA524325 DXW524294:DXW524325 EHS524294:EHS524325 ERO524294:ERO524325 FBK524294:FBK524325 FLG524294:FLG524325 FVC524294:FVC524325 GEY524294:GEY524325 GOU524294:GOU524325 GYQ524294:GYQ524325 HIM524294:HIM524325 HSI524294:HSI524325 ICE524294:ICE524325 IMA524294:IMA524325 IVW524294:IVW524325 JFS524294:JFS524325 JPO524294:JPO524325 JZK524294:JZK524325 KJG524294:KJG524325 KTC524294:KTC524325 LCY524294:LCY524325 LMU524294:LMU524325 LWQ524294:LWQ524325 MGM524294:MGM524325 MQI524294:MQI524325 NAE524294:NAE524325 NKA524294:NKA524325 NTW524294:NTW524325 ODS524294:ODS524325 ONO524294:ONO524325 OXK524294:OXK524325 PHG524294:PHG524325 PRC524294:PRC524325 QAY524294:QAY524325 QKU524294:QKU524325 QUQ524294:QUQ524325 REM524294:REM524325 ROI524294:ROI524325 RYE524294:RYE524325 SIA524294:SIA524325 SRW524294:SRW524325 TBS524294:TBS524325 TLO524294:TLO524325 TVK524294:TVK524325 UFG524294:UFG524325 UPC524294:UPC524325 UYY524294:UYY524325 VIU524294:VIU524325 VSQ524294:VSQ524325 WCM524294:WCM524325 WMI524294:WMI524325 WWE524294:WWE524325 W589830:W589861 JS589830:JS589861 TO589830:TO589861 ADK589830:ADK589861 ANG589830:ANG589861 AXC589830:AXC589861 BGY589830:BGY589861 BQU589830:BQU589861 CAQ589830:CAQ589861 CKM589830:CKM589861 CUI589830:CUI589861 DEE589830:DEE589861 DOA589830:DOA589861 DXW589830:DXW589861 EHS589830:EHS589861 ERO589830:ERO589861 FBK589830:FBK589861 FLG589830:FLG589861 FVC589830:FVC589861 GEY589830:GEY589861 GOU589830:GOU589861 GYQ589830:GYQ589861 HIM589830:HIM589861 HSI589830:HSI589861 ICE589830:ICE589861 IMA589830:IMA589861 IVW589830:IVW589861 JFS589830:JFS589861 JPO589830:JPO589861 JZK589830:JZK589861 KJG589830:KJG589861 KTC589830:KTC589861 LCY589830:LCY589861 LMU589830:LMU589861 LWQ589830:LWQ589861 MGM589830:MGM589861 MQI589830:MQI589861 NAE589830:NAE589861 NKA589830:NKA589861 NTW589830:NTW589861 ODS589830:ODS589861 ONO589830:ONO589861 OXK589830:OXK589861 PHG589830:PHG589861 PRC589830:PRC589861 QAY589830:QAY589861 QKU589830:QKU589861 QUQ589830:QUQ589861 REM589830:REM589861 ROI589830:ROI589861 RYE589830:RYE589861 SIA589830:SIA589861 SRW589830:SRW589861 TBS589830:TBS589861 TLO589830:TLO589861 TVK589830:TVK589861 UFG589830:UFG589861 UPC589830:UPC589861 UYY589830:UYY589861 VIU589830:VIU589861 VSQ589830:VSQ589861 WCM589830:WCM589861 WMI589830:WMI589861 WWE589830:WWE589861 W655366:W655397 JS655366:JS655397 TO655366:TO655397 ADK655366:ADK655397 ANG655366:ANG655397 AXC655366:AXC655397 BGY655366:BGY655397 BQU655366:BQU655397 CAQ655366:CAQ655397 CKM655366:CKM655397 CUI655366:CUI655397 DEE655366:DEE655397 DOA655366:DOA655397 DXW655366:DXW655397 EHS655366:EHS655397 ERO655366:ERO655397 FBK655366:FBK655397 FLG655366:FLG655397 FVC655366:FVC655397 GEY655366:GEY655397 GOU655366:GOU655397 GYQ655366:GYQ655397 HIM655366:HIM655397 HSI655366:HSI655397 ICE655366:ICE655397 IMA655366:IMA655397 IVW655366:IVW655397 JFS655366:JFS655397 JPO655366:JPO655397 JZK655366:JZK655397 KJG655366:KJG655397 KTC655366:KTC655397 LCY655366:LCY655397 LMU655366:LMU655397 LWQ655366:LWQ655397 MGM655366:MGM655397 MQI655366:MQI655397 NAE655366:NAE655397 NKA655366:NKA655397 NTW655366:NTW655397 ODS655366:ODS655397 ONO655366:ONO655397 OXK655366:OXK655397 PHG655366:PHG655397 PRC655366:PRC655397 QAY655366:QAY655397 QKU655366:QKU655397 QUQ655366:QUQ655397 REM655366:REM655397 ROI655366:ROI655397 RYE655366:RYE655397 SIA655366:SIA655397 SRW655366:SRW655397 TBS655366:TBS655397 TLO655366:TLO655397 TVK655366:TVK655397 UFG655366:UFG655397 UPC655366:UPC655397 UYY655366:UYY655397 VIU655366:VIU655397 VSQ655366:VSQ655397 WCM655366:WCM655397 WMI655366:WMI655397 WWE655366:WWE655397 W720902:W720933 JS720902:JS720933 TO720902:TO720933 ADK720902:ADK720933 ANG720902:ANG720933 AXC720902:AXC720933 BGY720902:BGY720933 BQU720902:BQU720933 CAQ720902:CAQ720933 CKM720902:CKM720933 CUI720902:CUI720933 DEE720902:DEE720933 DOA720902:DOA720933 DXW720902:DXW720933 EHS720902:EHS720933 ERO720902:ERO720933 FBK720902:FBK720933 FLG720902:FLG720933 FVC720902:FVC720933 GEY720902:GEY720933 GOU720902:GOU720933 GYQ720902:GYQ720933 HIM720902:HIM720933 HSI720902:HSI720933 ICE720902:ICE720933 IMA720902:IMA720933 IVW720902:IVW720933 JFS720902:JFS720933 JPO720902:JPO720933 JZK720902:JZK720933 KJG720902:KJG720933 KTC720902:KTC720933 LCY720902:LCY720933 LMU720902:LMU720933 LWQ720902:LWQ720933 MGM720902:MGM720933 MQI720902:MQI720933 NAE720902:NAE720933 NKA720902:NKA720933 NTW720902:NTW720933 ODS720902:ODS720933 ONO720902:ONO720933 OXK720902:OXK720933 PHG720902:PHG720933 PRC720902:PRC720933 QAY720902:QAY720933 QKU720902:QKU720933 QUQ720902:QUQ720933 REM720902:REM720933 ROI720902:ROI720933 RYE720902:RYE720933 SIA720902:SIA720933 SRW720902:SRW720933 TBS720902:TBS720933 TLO720902:TLO720933 TVK720902:TVK720933 UFG720902:UFG720933 UPC720902:UPC720933 UYY720902:UYY720933 VIU720902:VIU720933 VSQ720902:VSQ720933 WCM720902:WCM720933 WMI720902:WMI720933 WWE720902:WWE720933 W786438:W786469 JS786438:JS786469 TO786438:TO786469 ADK786438:ADK786469 ANG786438:ANG786469 AXC786438:AXC786469 BGY786438:BGY786469 BQU786438:BQU786469 CAQ786438:CAQ786469 CKM786438:CKM786469 CUI786438:CUI786469 DEE786438:DEE786469 DOA786438:DOA786469 DXW786438:DXW786469 EHS786438:EHS786469 ERO786438:ERO786469 FBK786438:FBK786469 FLG786438:FLG786469 FVC786438:FVC786469 GEY786438:GEY786469 GOU786438:GOU786469 GYQ786438:GYQ786469 HIM786438:HIM786469 HSI786438:HSI786469 ICE786438:ICE786469 IMA786438:IMA786469 IVW786438:IVW786469 JFS786438:JFS786469 JPO786438:JPO786469 JZK786438:JZK786469 KJG786438:KJG786469 KTC786438:KTC786469 LCY786438:LCY786469 LMU786438:LMU786469 LWQ786438:LWQ786469 MGM786438:MGM786469 MQI786438:MQI786469 NAE786438:NAE786469 NKA786438:NKA786469 NTW786438:NTW786469 ODS786438:ODS786469 ONO786438:ONO786469 OXK786438:OXK786469 PHG786438:PHG786469 PRC786438:PRC786469 QAY786438:QAY786469 QKU786438:QKU786469 QUQ786438:QUQ786469 REM786438:REM786469 ROI786438:ROI786469 RYE786438:RYE786469 SIA786438:SIA786469 SRW786438:SRW786469 TBS786438:TBS786469 TLO786438:TLO786469 TVK786438:TVK786469 UFG786438:UFG786469 UPC786438:UPC786469 UYY786438:UYY786469 VIU786438:VIU786469 VSQ786438:VSQ786469 WCM786438:WCM786469 WMI786438:WMI786469 WWE786438:WWE786469 W851974:W852005 JS851974:JS852005 TO851974:TO852005 ADK851974:ADK852005 ANG851974:ANG852005 AXC851974:AXC852005 BGY851974:BGY852005 BQU851974:BQU852005 CAQ851974:CAQ852005 CKM851974:CKM852005 CUI851974:CUI852005 DEE851974:DEE852005 DOA851974:DOA852005 DXW851974:DXW852005 EHS851974:EHS852005 ERO851974:ERO852005 FBK851974:FBK852005 FLG851974:FLG852005 FVC851974:FVC852005 GEY851974:GEY852005 GOU851974:GOU852005 GYQ851974:GYQ852005 HIM851974:HIM852005 HSI851974:HSI852005 ICE851974:ICE852005 IMA851974:IMA852005 IVW851974:IVW852005 JFS851974:JFS852005 JPO851974:JPO852005 JZK851974:JZK852005 KJG851974:KJG852005 KTC851974:KTC852005 LCY851974:LCY852005 LMU851974:LMU852005 LWQ851974:LWQ852005 MGM851974:MGM852005 MQI851974:MQI852005 NAE851974:NAE852005 NKA851974:NKA852005 NTW851974:NTW852005 ODS851974:ODS852005 ONO851974:ONO852005 OXK851974:OXK852005 PHG851974:PHG852005 PRC851974:PRC852005 QAY851974:QAY852005 QKU851974:QKU852005 QUQ851974:QUQ852005 REM851974:REM852005 ROI851974:ROI852005 RYE851974:RYE852005 SIA851974:SIA852005 SRW851974:SRW852005 TBS851974:TBS852005 TLO851974:TLO852005 TVK851974:TVK852005 UFG851974:UFG852005 UPC851974:UPC852005 UYY851974:UYY852005 VIU851974:VIU852005 VSQ851974:VSQ852005 WCM851974:WCM852005 WMI851974:WMI852005 WWE851974:WWE852005 W917510:W917541 JS917510:JS917541 TO917510:TO917541 ADK917510:ADK917541 ANG917510:ANG917541 AXC917510:AXC917541 BGY917510:BGY917541 BQU917510:BQU917541 CAQ917510:CAQ917541 CKM917510:CKM917541 CUI917510:CUI917541 DEE917510:DEE917541 DOA917510:DOA917541 DXW917510:DXW917541 EHS917510:EHS917541 ERO917510:ERO917541 FBK917510:FBK917541 FLG917510:FLG917541 FVC917510:FVC917541 GEY917510:GEY917541 GOU917510:GOU917541 GYQ917510:GYQ917541 HIM917510:HIM917541 HSI917510:HSI917541 ICE917510:ICE917541 IMA917510:IMA917541 IVW917510:IVW917541 JFS917510:JFS917541 JPO917510:JPO917541 JZK917510:JZK917541 KJG917510:KJG917541 KTC917510:KTC917541 LCY917510:LCY917541 LMU917510:LMU917541 LWQ917510:LWQ917541 MGM917510:MGM917541 MQI917510:MQI917541 NAE917510:NAE917541 NKA917510:NKA917541 NTW917510:NTW917541 ODS917510:ODS917541 ONO917510:ONO917541 OXK917510:OXK917541 PHG917510:PHG917541 PRC917510:PRC917541 QAY917510:QAY917541 QKU917510:QKU917541 QUQ917510:QUQ917541 REM917510:REM917541 ROI917510:ROI917541 RYE917510:RYE917541 SIA917510:SIA917541 SRW917510:SRW917541 TBS917510:TBS917541 TLO917510:TLO917541 TVK917510:TVK917541 UFG917510:UFG917541 UPC917510:UPC917541 UYY917510:UYY917541 VIU917510:VIU917541 VSQ917510:VSQ917541 WCM917510:WCM917541 WMI917510:WMI917541 WWE917510:WWE917541 W983046:W983077 JS983046:JS983077 TO983046:TO983077 ADK983046:ADK983077 ANG983046:ANG983077 AXC983046:AXC983077 BGY983046:BGY983077 BQU983046:BQU983077 CAQ983046:CAQ983077 CKM983046:CKM983077 CUI983046:CUI983077 DEE983046:DEE983077 DOA983046:DOA983077 DXW983046:DXW983077 EHS983046:EHS983077 ERO983046:ERO983077 FBK983046:FBK983077 FLG983046:FLG983077 FVC983046:FVC983077 GEY983046:GEY983077 GOU983046:GOU983077 GYQ983046:GYQ983077 HIM983046:HIM983077 HSI983046:HSI983077 ICE983046:ICE983077 IMA983046:IMA983077 IVW983046:IVW983077 JFS983046:JFS983077 JPO983046:JPO983077 JZK983046:JZK983077 KJG983046:KJG983077 KTC983046:KTC983077 LCY983046:LCY983077 LMU983046:LMU983077 LWQ983046:LWQ983077 MGM983046:MGM983077 MQI983046:MQI983077 NAE983046:NAE983077 NKA983046:NKA983077 NTW983046:NTW983077 ODS983046:ODS983077 ONO983046:ONO983077 OXK983046:OXK983077 PHG983046:PHG983077 PRC983046:PRC983077 QAY983046:QAY983077 QKU983046:QKU983077 QUQ983046:QUQ983077 REM983046:REM983077 ROI983046:ROI983077 RYE983046:RYE983077 SIA983046:SIA983077 SRW983046:SRW983077 TBS983046:TBS983077 TLO983046:TLO983077 TVK983046:TVK983077 UFG983046:UFG983077 UPC983046:UPC983077 UYY983046:UYY983077 VIU983046:VIU983077 VSQ983046:VSQ983077 WCM983046:WCM983077 WMI983046:WMI983077 WWE983046:WWE983077 W31:W32">
      <formula1>$I$2:$I$4</formula1>
    </dataValidation>
  </dataValidations>
  <hyperlinks>
    <hyperlink ref="U32" r:id="rId1"/>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6" zoomScale="80" zoomScaleNormal="80" workbookViewId="0">
      <selection activeCell="G30" sqref="G30"/>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CONTROL INTERNO DISCIPLINARIO</v>
      </c>
      <c r="F22" s="885"/>
      <c r="G22" s="21"/>
      <c r="H22" s="873" t="s">
        <v>60</v>
      </c>
      <c r="I22" s="874"/>
      <c r="J22" s="875"/>
      <c r="K22" s="100"/>
      <c r="L22" s="100"/>
      <c r="M22" s="881" t="s">
        <v>61</v>
      </c>
      <c r="N22" s="882"/>
      <c r="O22" s="883"/>
      <c r="P22" s="104"/>
      <c r="Q22" s="104"/>
      <c r="R22" s="104"/>
      <c r="S22" s="104"/>
      <c r="T22" s="104"/>
      <c r="U22" s="104"/>
      <c r="V22" s="104"/>
      <c r="W22" s="104"/>
      <c r="X22" s="103"/>
    </row>
    <row r="23" spans="1:27" ht="53.25" customHeight="1" thickBot="1" x14ac:dyDescent="0.3">
      <c r="A23" s="887" t="s">
        <v>55</v>
      </c>
      <c r="B23" s="888"/>
      <c r="C23" s="889"/>
      <c r="D23" s="23"/>
      <c r="E23" s="118" t="s">
        <v>148</v>
      </c>
      <c r="F23" s="119">
        <f>COUNTA(E31:E40)</f>
        <v>0</v>
      </c>
      <c r="G23" s="21"/>
      <c r="H23" s="876" t="s">
        <v>69</v>
      </c>
      <c r="I23" s="877"/>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78" t="s">
        <v>153</v>
      </c>
      <c r="I24" s="879"/>
      <c r="J24" s="124">
        <f>COUNTIF(I31:I40,"Acción Preventiva y/o de mejora")</f>
        <v>0</v>
      </c>
      <c r="K24" s="105"/>
      <c r="L24" s="101"/>
      <c r="M24" s="107">
        <v>2016</v>
      </c>
      <c r="N24" s="37"/>
      <c r="O24" s="108">
        <v>3</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880"/>
      <c r="I25" s="880"/>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880"/>
      <c r="I26" s="880"/>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0</v>
      </c>
      <c r="O27" s="149">
        <f>SUM(O24:O26)</f>
        <v>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895"/>
      <c r="P31" s="896"/>
      <c r="Q31" s="896"/>
      <c r="R31" s="897"/>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898"/>
      <c r="P32" s="899"/>
      <c r="Q32" s="899"/>
      <c r="R32" s="900"/>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901"/>
      <c r="P33" s="902"/>
      <c r="Q33" s="902"/>
      <c r="R33" s="903"/>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E27" zoomScale="80" zoomScaleNormal="80" workbookViewId="0">
      <selection activeCell="H31" sqref="H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EVALUACIÓN Y CONTROL</v>
      </c>
      <c r="F22" s="885"/>
      <c r="G22" s="21"/>
      <c r="H22" s="873" t="s">
        <v>60</v>
      </c>
      <c r="I22" s="874"/>
      <c r="J22" s="875"/>
      <c r="K22" s="100"/>
      <c r="L22" s="100"/>
      <c r="M22" s="881" t="s">
        <v>61</v>
      </c>
      <c r="N22" s="882"/>
      <c r="O22" s="883"/>
      <c r="P22" s="104"/>
      <c r="Q22" s="104"/>
      <c r="R22" s="104"/>
      <c r="S22" s="104"/>
      <c r="T22" s="104"/>
      <c r="U22" s="104"/>
      <c r="V22" s="104"/>
      <c r="W22" s="104"/>
      <c r="X22" s="103"/>
    </row>
    <row r="23" spans="1:27" ht="53.25" customHeight="1" thickBot="1" x14ac:dyDescent="0.3">
      <c r="A23" s="887" t="s">
        <v>125</v>
      </c>
      <c r="B23" s="888"/>
      <c r="C23" s="889"/>
      <c r="D23" s="23"/>
      <c r="E23" s="118" t="s">
        <v>148</v>
      </c>
      <c r="F23" s="119">
        <f>COUNTA(E31:E40)</f>
        <v>0</v>
      </c>
      <c r="G23" s="21"/>
      <c r="H23" s="876" t="s">
        <v>69</v>
      </c>
      <c r="I23" s="877"/>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78" t="s">
        <v>153</v>
      </c>
      <c r="I24" s="879"/>
      <c r="J24" s="124">
        <f>COUNTIF(I31:I40,"Acción Preventiva y/o de mejora")</f>
        <v>0</v>
      </c>
      <c r="K24" s="105"/>
      <c r="L24" s="101"/>
      <c r="M24" s="107">
        <v>2016</v>
      </c>
      <c r="N24" s="37"/>
      <c r="O24" s="108">
        <v>5</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880"/>
      <c r="I25" s="880"/>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880"/>
      <c r="I26" s="880"/>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0</v>
      </c>
      <c r="O27" s="149">
        <f>SUM(O24:O26)</f>
        <v>5</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895"/>
      <c r="P31" s="896"/>
      <c r="Q31" s="896"/>
      <c r="R31" s="897"/>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898"/>
      <c r="P32" s="899"/>
      <c r="Q32" s="899"/>
      <c r="R32" s="900"/>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901"/>
      <c r="P33" s="902"/>
      <c r="Q33" s="902"/>
      <c r="R33" s="903"/>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26" zoomScale="80" zoomScaleNormal="80" workbookViewId="0">
      <selection activeCell="B32" sqref="B32"/>
    </sheetView>
  </sheetViews>
  <sheetFormatPr baseColWidth="10" defaultColWidth="14.42578125" defaultRowHeight="15" customHeight="1" x14ac:dyDescent="0.25"/>
  <cols>
    <col min="1" max="1" width="6.5703125" style="165" customWidth="1"/>
    <col min="2" max="2" width="15.570312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36.425781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MEJORAMIENTO INTEGRAL Y CONTINUO</v>
      </c>
      <c r="F22" s="885"/>
      <c r="G22" s="21"/>
      <c r="H22" s="873" t="s">
        <v>60</v>
      </c>
      <c r="I22" s="874"/>
      <c r="J22" s="875"/>
      <c r="K22" s="100"/>
      <c r="L22" s="100"/>
      <c r="M22" s="881" t="s">
        <v>61</v>
      </c>
      <c r="N22" s="882"/>
      <c r="O22" s="883"/>
      <c r="P22" s="104"/>
      <c r="Q22" s="104"/>
      <c r="R22" s="104"/>
      <c r="S22" s="104"/>
      <c r="T22" s="104"/>
      <c r="U22" s="104"/>
      <c r="V22" s="104"/>
      <c r="W22" s="104"/>
      <c r="X22" s="103"/>
    </row>
    <row r="23" spans="1:27" ht="53.25" customHeight="1" thickBot="1" x14ac:dyDescent="0.3">
      <c r="A23" s="887" t="s">
        <v>21</v>
      </c>
      <c r="B23" s="888"/>
      <c r="C23" s="889"/>
      <c r="D23" s="23"/>
      <c r="E23" s="118" t="s">
        <v>148</v>
      </c>
      <c r="F23" s="119">
        <f>COUNTA(E31:E40)</f>
        <v>0</v>
      </c>
      <c r="G23" s="21"/>
      <c r="H23" s="876" t="s">
        <v>69</v>
      </c>
      <c r="I23" s="877"/>
      <c r="J23" s="119">
        <f>COUNTIF(I32:I39,"Acción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78" t="s">
        <v>153</v>
      </c>
      <c r="I24" s="879"/>
      <c r="J24" s="124">
        <f>COUNTIF(I32:I39,"Acción Preventiva y/o de mejora")</f>
        <v>0</v>
      </c>
      <c r="K24" s="105"/>
      <c r="L24" s="101"/>
      <c r="M24" s="107">
        <v>2016</v>
      </c>
      <c r="N24" s="37">
        <v>1</v>
      </c>
      <c r="O24" s="108">
        <v>9</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880"/>
      <c r="I25" s="880"/>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880"/>
      <c r="I26" s="880"/>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1</v>
      </c>
      <c r="O27" s="149">
        <f>SUM(O24:O26)</f>
        <v>9</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3" spans="1:26" x14ac:dyDescent="0.25">
      <c r="A33" s="68"/>
      <c r="B33" s="68"/>
      <c r="C33" s="68"/>
      <c r="D33" s="68"/>
      <c r="E33" s="70"/>
      <c r="F33" s="68"/>
      <c r="G33" s="70"/>
      <c r="H33" s="70"/>
      <c r="I33" s="68"/>
      <c r="J33" s="68"/>
      <c r="K33" s="68"/>
      <c r="L33" s="68"/>
      <c r="M33" s="68"/>
      <c r="N33" s="68"/>
      <c r="O33" s="68"/>
      <c r="P33" s="68"/>
      <c r="Q33" s="68"/>
      <c r="R33" s="68"/>
      <c r="S33" s="68"/>
      <c r="T33" s="305"/>
      <c r="U33" s="305"/>
      <c r="V33" s="15"/>
      <c r="W33" s="13"/>
      <c r="X33" s="16"/>
      <c r="Y33" s="1"/>
      <c r="Z33" s="1"/>
    </row>
    <row r="34" spans="1:26" x14ac:dyDescent="0.25">
      <c r="A34" s="68"/>
      <c r="B34" s="68"/>
      <c r="C34" s="68"/>
      <c r="D34" s="68"/>
      <c r="E34" s="70"/>
      <c r="F34" s="68"/>
      <c r="G34" s="70"/>
      <c r="H34" s="70"/>
      <c r="I34" s="68"/>
      <c r="J34" s="68"/>
      <c r="K34" s="68"/>
      <c r="L34" s="68"/>
      <c r="M34" s="68"/>
      <c r="N34" s="68"/>
      <c r="O34" s="68"/>
      <c r="P34" s="68"/>
      <c r="Q34" s="68"/>
      <c r="R34" s="68"/>
      <c r="S34" s="68"/>
      <c r="T34" s="305"/>
      <c r="U34" s="30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6">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91</v>
      </c>
      <c r="B2" s="10" t="s">
        <v>8</v>
      </c>
      <c r="C2" s="10" t="s">
        <v>9</v>
      </c>
      <c r="D2" s="10" t="s">
        <v>20</v>
      </c>
      <c r="E2" s="10" t="s">
        <v>11</v>
      </c>
      <c r="F2" s="9" t="s">
        <v>13</v>
      </c>
      <c r="G2" s="10" t="s">
        <v>12</v>
      </c>
      <c r="H2" s="10" t="s">
        <v>10</v>
      </c>
    </row>
    <row r="3" spans="1:8" x14ac:dyDescent="0.25">
      <c r="A3" s="9" t="s">
        <v>93</v>
      </c>
      <c r="B3" s="10" t="s">
        <v>14</v>
      </c>
      <c r="C3" s="10" t="s">
        <v>15</v>
      </c>
      <c r="D3" s="10" t="s">
        <v>26</v>
      </c>
      <c r="E3" s="10" t="s">
        <v>17</v>
      </c>
      <c r="F3" s="9" t="s">
        <v>19</v>
      </c>
      <c r="G3" s="10" t="s">
        <v>18</v>
      </c>
      <c r="H3" s="10" t="s">
        <v>16</v>
      </c>
    </row>
    <row r="4" spans="1:8" x14ac:dyDescent="0.25">
      <c r="A4" s="9" t="s">
        <v>95</v>
      </c>
      <c r="B4" s="10" t="s">
        <v>123</v>
      </c>
      <c r="C4" s="10" t="s">
        <v>22</v>
      </c>
      <c r="D4" s="10" t="s">
        <v>30</v>
      </c>
      <c r="E4" s="10"/>
      <c r="F4" s="9" t="s">
        <v>25</v>
      </c>
      <c r="G4" s="10" t="s">
        <v>24</v>
      </c>
      <c r="H4" s="10" t="s">
        <v>23</v>
      </c>
    </row>
    <row r="5" spans="1:8" x14ac:dyDescent="0.25">
      <c r="A5" s="9" t="s">
        <v>97</v>
      </c>
      <c r="B5" s="10" t="s">
        <v>121</v>
      </c>
      <c r="C5" s="10" t="s">
        <v>27</v>
      </c>
      <c r="D5" s="10" t="s">
        <v>34</v>
      </c>
      <c r="E5" s="10"/>
      <c r="F5" s="9" t="s">
        <v>76</v>
      </c>
      <c r="G5" s="10" t="s">
        <v>29</v>
      </c>
      <c r="H5" s="10" t="s">
        <v>28</v>
      </c>
    </row>
    <row r="6" spans="1:8" x14ac:dyDescent="0.25">
      <c r="A6" s="9" t="s">
        <v>99</v>
      </c>
      <c r="B6" s="10" t="s">
        <v>38</v>
      </c>
      <c r="C6" s="10" t="s">
        <v>31</v>
      </c>
      <c r="D6" s="10"/>
      <c r="E6" s="10"/>
      <c r="F6" s="9" t="s">
        <v>33</v>
      </c>
      <c r="H6" s="10" t="s">
        <v>32</v>
      </c>
    </row>
    <row r="7" spans="1:8" x14ac:dyDescent="0.25">
      <c r="A7" s="9" t="s">
        <v>101</v>
      </c>
      <c r="B7" s="10" t="s">
        <v>42</v>
      </c>
      <c r="C7" s="10" t="s">
        <v>35</v>
      </c>
      <c r="D7" s="10"/>
      <c r="E7" s="10"/>
      <c r="F7" s="9" t="s">
        <v>37</v>
      </c>
      <c r="H7" s="10" t="s">
        <v>36</v>
      </c>
    </row>
    <row r="8" spans="1:8" x14ac:dyDescent="0.25">
      <c r="A8" s="9" t="s">
        <v>103</v>
      </c>
      <c r="B8" s="10" t="s">
        <v>45</v>
      </c>
      <c r="C8" s="10" t="s">
        <v>39</v>
      </c>
      <c r="D8" s="10"/>
      <c r="E8" s="10"/>
      <c r="F8" s="9" t="s">
        <v>41</v>
      </c>
      <c r="H8" s="10" t="s">
        <v>40</v>
      </c>
    </row>
    <row r="9" spans="1:8" x14ac:dyDescent="0.25">
      <c r="A9" s="9" t="s">
        <v>105</v>
      </c>
      <c r="B9" s="10" t="s">
        <v>124</v>
      </c>
      <c r="C9" s="10" t="s">
        <v>43</v>
      </c>
      <c r="D9" s="10"/>
      <c r="E9" s="10"/>
      <c r="F9" s="9"/>
      <c r="H9" s="10" t="s">
        <v>44</v>
      </c>
    </row>
    <row r="10" spans="1:8" x14ac:dyDescent="0.25">
      <c r="A10" s="9" t="s">
        <v>107</v>
      </c>
      <c r="B10" s="10" t="s">
        <v>50</v>
      </c>
      <c r="C10" s="10" t="s">
        <v>46</v>
      </c>
      <c r="D10" s="10"/>
      <c r="E10" s="10"/>
      <c r="F10" s="9"/>
      <c r="H10" s="10" t="s">
        <v>126</v>
      </c>
    </row>
    <row r="11" spans="1:8" x14ac:dyDescent="0.25">
      <c r="A11" s="9" t="s">
        <v>109</v>
      </c>
      <c r="B11" s="10" t="s">
        <v>52</v>
      </c>
      <c r="C11" s="10" t="s">
        <v>48</v>
      </c>
      <c r="D11" s="11"/>
      <c r="E11" s="11"/>
      <c r="F11" s="12"/>
      <c r="H11" s="10" t="s">
        <v>47</v>
      </c>
    </row>
    <row r="12" spans="1:8" x14ac:dyDescent="0.25">
      <c r="A12" s="9" t="s">
        <v>111</v>
      </c>
      <c r="B12" s="10" t="s">
        <v>54</v>
      </c>
      <c r="C12" s="10" t="s">
        <v>122</v>
      </c>
      <c r="D12" s="11"/>
      <c r="E12" s="11"/>
      <c r="F12" s="12"/>
    </row>
    <row r="13" spans="1:8" x14ac:dyDescent="0.25">
      <c r="A13" s="9" t="s">
        <v>113</v>
      </c>
      <c r="B13" s="10" t="s">
        <v>55</v>
      </c>
      <c r="C13" s="10" t="s">
        <v>49</v>
      </c>
      <c r="D13" s="11"/>
      <c r="E13" s="11"/>
      <c r="F13" s="12"/>
    </row>
    <row r="14" spans="1:8" x14ac:dyDescent="0.25">
      <c r="A14" s="9" t="s">
        <v>115</v>
      </c>
      <c r="B14" s="10" t="s">
        <v>125</v>
      </c>
      <c r="C14" s="10" t="s">
        <v>51</v>
      </c>
      <c r="D14" s="11"/>
      <c r="E14" s="11"/>
      <c r="F14" s="12"/>
    </row>
    <row r="15" spans="1:8" x14ac:dyDescent="0.25">
      <c r="A15" s="9" t="s">
        <v>117</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7"/>
  <sheetViews>
    <sheetView showGridLines="0" topLeftCell="A85" zoomScale="85" zoomScaleNormal="85" workbookViewId="0">
      <selection activeCell="A85" sqref="A85"/>
    </sheetView>
  </sheetViews>
  <sheetFormatPr baseColWidth="10" defaultColWidth="14.42578125" defaultRowHeight="15" customHeight="1" x14ac:dyDescent="0.25"/>
  <cols>
    <col min="1" max="1" width="6.5703125" style="492" customWidth="1"/>
    <col min="2" max="2" width="10.7109375" style="492" customWidth="1"/>
    <col min="3" max="3" width="17.5703125" style="492" customWidth="1"/>
    <col min="4" max="4" width="21.5703125" style="492" customWidth="1"/>
    <col min="5" max="5" width="52.28515625" style="492" customWidth="1"/>
    <col min="6" max="6" width="24.140625" style="492" customWidth="1"/>
    <col min="7" max="7" width="26.5703125" style="492" customWidth="1"/>
    <col min="8" max="8" width="25.85546875" style="492" customWidth="1"/>
    <col min="9" max="9" width="14" style="492" customWidth="1"/>
    <col min="10" max="10" width="18" style="492" customWidth="1"/>
    <col min="11" max="11" width="18.5703125" style="492" customWidth="1"/>
    <col min="12" max="12" width="20" style="492" customWidth="1"/>
    <col min="13" max="14" width="15.42578125" style="492" customWidth="1"/>
    <col min="15" max="15" width="55.7109375" style="492" customWidth="1"/>
    <col min="16" max="16" width="28.140625" style="492" customWidth="1"/>
    <col min="17" max="17" width="100.7109375" style="492" customWidth="1"/>
    <col min="18" max="18" width="40.140625" style="492" customWidth="1"/>
    <col min="19" max="19" width="18.42578125" style="492" customWidth="1"/>
    <col min="20" max="20" width="19.42578125" style="492" customWidth="1"/>
    <col min="21" max="21" width="80.28515625" style="492" customWidth="1"/>
    <col min="22" max="22" width="31.140625" style="492" customWidth="1"/>
    <col min="23" max="23" width="14.42578125" style="492" customWidth="1"/>
    <col min="24" max="25" width="11" style="492" customWidth="1"/>
    <col min="26" max="16384" width="14.42578125" style="492"/>
  </cols>
  <sheetData>
    <row r="1" spans="1:23" ht="44.25" hidden="1" customHeight="1" x14ac:dyDescent="0.35">
      <c r="A1" s="2"/>
      <c r="B1" s="81"/>
      <c r="C1" s="82" t="s">
        <v>1</v>
      </c>
      <c r="D1" s="82" t="s">
        <v>2</v>
      </c>
      <c r="E1" s="5"/>
      <c r="F1" s="6" t="s">
        <v>3</v>
      </c>
      <c r="G1" s="6" t="s">
        <v>141</v>
      </c>
      <c r="H1" s="6" t="s">
        <v>5</v>
      </c>
      <c r="I1" s="6" t="s">
        <v>7</v>
      </c>
      <c r="J1" s="6" t="s">
        <v>162</v>
      </c>
      <c r="K1" s="1"/>
      <c r="L1" s="8"/>
      <c r="M1" s="7"/>
      <c r="N1" s="7"/>
      <c r="O1" s="7"/>
      <c r="P1" s="1"/>
      <c r="Q1" s="1"/>
      <c r="R1" s="1"/>
      <c r="S1" s="1"/>
      <c r="T1" s="1"/>
      <c r="U1" s="1"/>
      <c r="V1" s="1"/>
    </row>
    <row r="2" spans="1:23"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68"/>
      <c r="Q2" s="68"/>
      <c r="R2" s="68"/>
      <c r="S2" s="68"/>
      <c r="T2" s="68"/>
      <c r="U2" s="68"/>
      <c r="V2" s="68"/>
    </row>
    <row r="3" spans="1:23"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68"/>
      <c r="Q3" s="68"/>
      <c r="R3" s="68"/>
      <c r="S3" s="68"/>
      <c r="T3" s="68"/>
      <c r="U3" s="68"/>
      <c r="V3" s="68"/>
    </row>
    <row r="4" spans="1:23"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68"/>
      <c r="Q4" s="68"/>
      <c r="R4" s="68"/>
      <c r="S4" s="68"/>
      <c r="T4" s="68"/>
      <c r="U4" s="68"/>
      <c r="V4" s="68"/>
    </row>
    <row r="5" spans="1:23" s="72" customFormat="1" ht="39" hidden="1" thickBot="1" x14ac:dyDescent="0.25">
      <c r="A5" s="68"/>
      <c r="B5" s="80"/>
      <c r="C5" s="84" t="s">
        <v>121</v>
      </c>
      <c r="D5" s="84" t="s">
        <v>129</v>
      </c>
      <c r="E5" s="75"/>
      <c r="F5" s="88" t="s">
        <v>134</v>
      </c>
      <c r="G5" s="88" t="s">
        <v>17</v>
      </c>
      <c r="H5" s="74"/>
      <c r="I5" s="73"/>
      <c r="J5" s="73"/>
      <c r="K5" s="68"/>
      <c r="L5" s="69"/>
      <c r="M5" s="71"/>
      <c r="N5" s="71"/>
      <c r="O5" s="71"/>
      <c r="P5" s="68"/>
      <c r="Q5" s="68"/>
      <c r="R5" s="68"/>
      <c r="S5" s="68"/>
      <c r="T5" s="68"/>
      <c r="U5" s="68"/>
      <c r="V5" s="68"/>
    </row>
    <row r="6" spans="1:23" s="72" customFormat="1" ht="26.25" hidden="1" thickBot="1" x14ac:dyDescent="0.25">
      <c r="A6" s="68"/>
      <c r="B6" s="80"/>
      <c r="C6" s="83" t="s">
        <v>38</v>
      </c>
      <c r="D6" s="84" t="s">
        <v>128</v>
      </c>
      <c r="F6" s="88" t="s">
        <v>135</v>
      </c>
      <c r="G6" s="74"/>
      <c r="H6" s="74"/>
      <c r="I6" s="73"/>
      <c r="J6" s="73"/>
      <c r="K6" s="68"/>
      <c r="L6" s="69"/>
      <c r="M6" s="71"/>
      <c r="N6" s="71"/>
      <c r="O6" s="71"/>
      <c r="P6" s="68"/>
      <c r="Q6" s="68"/>
      <c r="R6" s="68"/>
      <c r="S6" s="68"/>
      <c r="T6" s="68"/>
      <c r="U6" s="68"/>
      <c r="V6" s="68"/>
    </row>
    <row r="7" spans="1:23" s="72" customFormat="1" ht="26.25" hidden="1" thickBot="1" x14ac:dyDescent="0.25">
      <c r="A7" s="68"/>
      <c r="B7" s="80"/>
      <c r="C7" s="83" t="s">
        <v>42</v>
      </c>
      <c r="D7" s="84" t="s">
        <v>130</v>
      </c>
      <c r="E7" s="75"/>
      <c r="F7" s="76"/>
      <c r="G7" s="74"/>
      <c r="H7" s="74"/>
      <c r="I7" s="77"/>
      <c r="J7" s="77"/>
      <c r="K7" s="68"/>
      <c r="L7" s="69"/>
      <c r="M7" s="71"/>
      <c r="N7" s="71"/>
      <c r="O7" s="71"/>
      <c r="P7" s="68"/>
      <c r="Q7" s="68"/>
      <c r="R7" s="68"/>
      <c r="S7" s="68"/>
      <c r="T7" s="68"/>
      <c r="U7" s="68"/>
      <c r="V7" s="68"/>
    </row>
    <row r="8" spans="1:23" s="72" customFormat="1" ht="26.25" hidden="1" thickBot="1" x14ac:dyDescent="0.25">
      <c r="A8" s="68"/>
      <c r="B8" s="80"/>
      <c r="C8" s="83" t="s">
        <v>45</v>
      </c>
      <c r="D8" s="84" t="s">
        <v>35</v>
      </c>
      <c r="E8" s="75"/>
      <c r="F8" s="76"/>
      <c r="G8" s="74"/>
      <c r="H8" s="74"/>
      <c r="I8" s="73"/>
      <c r="J8" s="73"/>
      <c r="K8" s="68"/>
      <c r="L8" s="69"/>
      <c r="M8" s="71"/>
      <c r="N8" s="71"/>
      <c r="O8" s="71"/>
      <c r="P8" s="68"/>
      <c r="Q8" s="68"/>
      <c r="R8" s="68"/>
      <c r="S8" s="68"/>
      <c r="T8" s="68"/>
      <c r="U8" s="68"/>
      <c r="V8" s="68"/>
    </row>
    <row r="9" spans="1:23" s="72" customFormat="1" ht="51.75" hidden="1" thickBot="1" x14ac:dyDescent="0.25">
      <c r="A9" s="68"/>
      <c r="B9" s="80"/>
      <c r="C9" s="83" t="s">
        <v>124</v>
      </c>
      <c r="D9" s="84" t="s">
        <v>39</v>
      </c>
      <c r="E9" s="75"/>
      <c r="F9" s="74"/>
      <c r="G9" s="74"/>
      <c r="H9" s="74"/>
      <c r="I9" s="73"/>
      <c r="J9" s="73"/>
      <c r="K9" s="68"/>
      <c r="L9" s="69"/>
      <c r="M9" s="71"/>
      <c r="N9" s="71"/>
      <c r="O9" s="71"/>
      <c r="P9" s="68"/>
      <c r="Q9" s="68"/>
      <c r="R9" s="68"/>
      <c r="S9" s="68"/>
      <c r="T9" s="68"/>
      <c r="U9" s="68"/>
      <c r="V9" s="68"/>
    </row>
    <row r="10" spans="1:23" s="72" customFormat="1" ht="26.25" hidden="1" thickBot="1" x14ac:dyDescent="0.25">
      <c r="A10" s="68"/>
      <c r="B10" s="80"/>
      <c r="C10" s="83" t="s">
        <v>50</v>
      </c>
      <c r="D10" s="84" t="s">
        <v>43</v>
      </c>
      <c r="E10" s="75"/>
      <c r="F10" s="74"/>
      <c r="G10" s="74"/>
      <c r="H10" s="74"/>
      <c r="I10" s="73"/>
      <c r="J10" s="73"/>
      <c r="K10" s="68"/>
      <c r="L10" s="69"/>
      <c r="M10" s="71"/>
      <c r="N10" s="71"/>
      <c r="O10" s="71"/>
      <c r="P10" s="68"/>
      <c r="Q10" s="68"/>
      <c r="R10" s="68"/>
      <c r="S10" s="68"/>
      <c r="T10" s="68"/>
      <c r="U10" s="68"/>
      <c r="V10" s="68"/>
    </row>
    <row r="11" spans="1:23" s="72" customFormat="1" ht="39" hidden="1" thickBot="1" x14ac:dyDescent="0.25">
      <c r="A11" s="68"/>
      <c r="B11" s="80"/>
      <c r="C11" s="83" t="s">
        <v>52</v>
      </c>
      <c r="D11" s="84" t="s">
        <v>136</v>
      </c>
      <c r="E11" s="75"/>
      <c r="F11" s="74"/>
      <c r="G11" s="74"/>
      <c r="H11" s="74"/>
      <c r="I11" s="73"/>
      <c r="J11" s="73"/>
      <c r="K11" s="68"/>
      <c r="L11" s="69"/>
      <c r="M11" s="71"/>
      <c r="N11" s="71"/>
      <c r="O11" s="71"/>
      <c r="P11" s="68"/>
      <c r="Q11" s="68"/>
      <c r="R11" s="68"/>
      <c r="S11" s="68"/>
      <c r="T11" s="68"/>
      <c r="U11" s="68"/>
      <c r="V11" s="68"/>
    </row>
    <row r="12" spans="1:23" s="72" customFormat="1" ht="26.25" hidden="1" thickBot="1" x14ac:dyDescent="0.25">
      <c r="A12" s="68"/>
      <c r="B12" s="80"/>
      <c r="C12" s="83" t="s">
        <v>54</v>
      </c>
      <c r="D12" s="84" t="s">
        <v>131</v>
      </c>
      <c r="E12" s="75"/>
      <c r="F12" s="78"/>
      <c r="G12" s="78"/>
      <c r="H12" s="78"/>
      <c r="I12" s="79"/>
      <c r="J12" s="71"/>
      <c r="K12" s="71"/>
      <c r="L12" s="68"/>
      <c r="M12" s="69"/>
      <c r="N12" s="71"/>
      <c r="O12" s="71"/>
      <c r="P12" s="71"/>
      <c r="Q12" s="68"/>
      <c r="R12" s="68"/>
      <c r="S12" s="68"/>
      <c r="T12" s="68"/>
      <c r="U12" s="68"/>
      <c r="V12" s="68"/>
      <c r="W12" s="68"/>
    </row>
    <row r="13" spans="1:23" s="72" customFormat="1" ht="39" hidden="1" thickBot="1" x14ac:dyDescent="0.25">
      <c r="A13" s="68"/>
      <c r="B13" s="80"/>
      <c r="C13" s="83" t="s">
        <v>55</v>
      </c>
      <c r="D13" s="84" t="s">
        <v>53</v>
      </c>
      <c r="E13" s="75"/>
      <c r="F13" s="78"/>
      <c r="G13" s="78"/>
      <c r="H13" s="78"/>
      <c r="I13" s="79"/>
      <c r="J13" s="71"/>
      <c r="K13" s="71"/>
      <c r="L13" s="68"/>
      <c r="M13" s="69"/>
      <c r="N13" s="71"/>
      <c r="O13" s="71"/>
      <c r="P13" s="71"/>
      <c r="Q13" s="68"/>
      <c r="R13" s="68"/>
      <c r="S13" s="68"/>
      <c r="T13" s="68"/>
      <c r="U13" s="68"/>
      <c r="V13" s="68"/>
      <c r="W13" s="68"/>
    </row>
    <row r="14" spans="1:23" s="72" customFormat="1" ht="26.25" hidden="1" thickBot="1" x14ac:dyDescent="0.25">
      <c r="A14" s="68"/>
      <c r="B14" s="80"/>
      <c r="C14" s="84" t="s">
        <v>125</v>
      </c>
      <c r="D14" s="85"/>
      <c r="E14" s="75"/>
      <c r="F14" s="78"/>
      <c r="G14" s="78"/>
      <c r="H14" s="78"/>
      <c r="I14" s="79"/>
      <c r="J14" s="71"/>
      <c r="K14" s="71"/>
      <c r="L14" s="68"/>
      <c r="M14" s="69"/>
      <c r="N14" s="71"/>
      <c r="O14" s="71"/>
      <c r="P14" s="71"/>
      <c r="Q14" s="68"/>
      <c r="R14" s="68"/>
      <c r="S14" s="68"/>
      <c r="T14" s="68"/>
      <c r="U14" s="68"/>
      <c r="V14" s="68"/>
      <c r="W14" s="68"/>
    </row>
    <row r="15" spans="1:23" s="72" customFormat="1" ht="39" hidden="1" thickBot="1" x14ac:dyDescent="0.25">
      <c r="A15" s="68"/>
      <c r="B15" s="80"/>
      <c r="C15" s="86" t="s">
        <v>21</v>
      </c>
      <c r="D15" s="84"/>
      <c r="E15" s="75"/>
      <c r="F15" s="78"/>
      <c r="G15" s="78"/>
      <c r="H15" s="78"/>
      <c r="I15" s="79"/>
      <c r="J15" s="71"/>
      <c r="K15" s="71"/>
      <c r="L15" s="68"/>
      <c r="M15" s="69"/>
      <c r="N15" s="71"/>
      <c r="O15" s="71"/>
      <c r="P15" s="71"/>
      <c r="Q15" s="68"/>
      <c r="R15" s="68"/>
      <c r="S15" s="68"/>
      <c r="T15" s="68"/>
      <c r="U15" s="68"/>
      <c r="V15" s="68"/>
      <c r="W15" s="68"/>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4"/>
      <c r="U17" s="114" t="s">
        <v>57</v>
      </c>
      <c r="W17" s="1"/>
    </row>
    <row r="18" spans="1:24" ht="27.75" customHeight="1" x14ac:dyDescent="0.25">
      <c r="A18" s="789"/>
      <c r="B18" s="790"/>
      <c r="C18" s="728"/>
      <c r="D18" s="795"/>
      <c r="E18" s="796"/>
      <c r="F18" s="796"/>
      <c r="G18" s="796"/>
      <c r="H18" s="796"/>
      <c r="I18" s="796"/>
      <c r="J18" s="796"/>
      <c r="K18" s="796"/>
      <c r="L18" s="796"/>
      <c r="M18" s="796"/>
      <c r="N18" s="796"/>
      <c r="O18" s="796"/>
      <c r="P18" s="796"/>
      <c r="Q18" s="796"/>
      <c r="R18" s="796"/>
      <c r="S18" s="796"/>
      <c r="T18" s="797"/>
      <c r="U18" s="168" t="s">
        <v>164</v>
      </c>
      <c r="W18" s="1"/>
    </row>
    <row r="19" spans="1:24" ht="27.75" customHeight="1" x14ac:dyDescent="0.25">
      <c r="A19" s="789"/>
      <c r="B19" s="790"/>
      <c r="C19" s="728"/>
      <c r="D19" s="795"/>
      <c r="E19" s="796"/>
      <c r="F19" s="796"/>
      <c r="G19" s="796"/>
      <c r="H19" s="796"/>
      <c r="I19" s="796"/>
      <c r="J19" s="796"/>
      <c r="K19" s="796"/>
      <c r="L19" s="796"/>
      <c r="M19" s="796"/>
      <c r="N19" s="796"/>
      <c r="O19" s="796"/>
      <c r="P19" s="796"/>
      <c r="Q19" s="796"/>
      <c r="R19" s="796"/>
      <c r="S19" s="796"/>
      <c r="T19" s="797"/>
      <c r="U19" s="169" t="s">
        <v>165</v>
      </c>
      <c r="W19" s="1"/>
    </row>
    <row r="20" spans="1:24"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800"/>
      <c r="U20" s="115" t="s">
        <v>58</v>
      </c>
      <c r="W20" s="1"/>
    </row>
    <row r="21" spans="1:24" s="570" customFormat="1" ht="45" customHeight="1" thickBot="1" x14ac:dyDescent="0.3">
      <c r="A21" s="580" t="s">
        <v>937</v>
      </c>
      <c r="B21" s="573"/>
      <c r="C21" s="573"/>
      <c r="D21" s="571"/>
      <c r="E21" s="571"/>
      <c r="F21" s="571"/>
      <c r="G21" s="571"/>
      <c r="H21" s="571"/>
      <c r="I21" s="571"/>
      <c r="J21" s="571"/>
      <c r="K21" s="571"/>
      <c r="L21" s="571"/>
      <c r="M21" s="571"/>
      <c r="N21" s="571"/>
      <c r="O21" s="571"/>
      <c r="P21" s="571"/>
      <c r="Q21" s="571"/>
      <c r="R21" s="571"/>
      <c r="S21" s="571"/>
      <c r="T21" s="571"/>
      <c r="U21" s="579"/>
      <c r="W21" s="1"/>
    </row>
    <row r="22" spans="1:24" s="90" customFormat="1" ht="45" customHeight="1" thickBot="1" x14ac:dyDescent="0.25">
      <c r="A22" s="778" t="s">
        <v>77</v>
      </c>
      <c r="B22" s="779"/>
      <c r="C22" s="779"/>
      <c r="D22" s="779"/>
      <c r="E22" s="779"/>
      <c r="F22" s="779"/>
      <c r="G22" s="780"/>
      <c r="H22" s="785" t="s">
        <v>78</v>
      </c>
      <c r="I22" s="786"/>
      <c r="J22" s="786"/>
      <c r="K22" s="786"/>
      <c r="L22" s="786"/>
      <c r="M22" s="786"/>
      <c r="N22" s="787"/>
      <c r="O22" s="801" t="s">
        <v>79</v>
      </c>
      <c r="P22" s="802"/>
      <c r="Q22" s="803" t="s">
        <v>145</v>
      </c>
      <c r="R22" s="804"/>
      <c r="S22" s="804"/>
      <c r="T22" s="804"/>
      <c r="U22" s="805"/>
      <c r="V22" s="92"/>
      <c r="W22" s="93"/>
      <c r="X22" s="94"/>
    </row>
    <row r="23" spans="1:24" ht="63" customHeight="1" thickBot="1" x14ac:dyDescent="0.3">
      <c r="A23" s="180" t="s">
        <v>151</v>
      </c>
      <c r="B23" s="181" t="s">
        <v>3</v>
      </c>
      <c r="C23" s="181" t="s">
        <v>81</v>
      </c>
      <c r="D23" s="181" t="s">
        <v>137</v>
      </c>
      <c r="E23" s="181" t="s">
        <v>138</v>
      </c>
      <c r="F23" s="181" t="s">
        <v>139</v>
      </c>
      <c r="G23" s="182" t="s">
        <v>140</v>
      </c>
      <c r="H23" s="183" t="s">
        <v>143</v>
      </c>
      <c r="I23" s="181" t="s">
        <v>5</v>
      </c>
      <c r="J23" s="181" t="s">
        <v>82</v>
      </c>
      <c r="K23" s="184" t="s">
        <v>83</v>
      </c>
      <c r="L23" s="184" t="s">
        <v>85</v>
      </c>
      <c r="M23" s="184" t="s">
        <v>86</v>
      </c>
      <c r="N23" s="185" t="s">
        <v>87</v>
      </c>
      <c r="O23" s="498" t="s">
        <v>88</v>
      </c>
      <c r="P23" s="185" t="s">
        <v>89</v>
      </c>
      <c r="Q23" s="186" t="s">
        <v>88</v>
      </c>
      <c r="R23" s="184" t="s">
        <v>89</v>
      </c>
      <c r="S23" s="184" t="s">
        <v>162</v>
      </c>
      <c r="T23" s="184" t="s">
        <v>90</v>
      </c>
      <c r="U23" s="185" t="s">
        <v>159</v>
      </c>
      <c r="V23" s="91"/>
      <c r="W23" s="95"/>
      <c r="X23" s="95"/>
    </row>
    <row r="24" spans="1:24" ht="72" customHeight="1" x14ac:dyDescent="0.25">
      <c r="A24" s="320">
        <v>6</v>
      </c>
      <c r="B24" s="176" t="s">
        <v>10</v>
      </c>
      <c r="C24" s="176" t="s">
        <v>15</v>
      </c>
      <c r="D24" s="179">
        <v>42342</v>
      </c>
      <c r="E24" s="177" t="s">
        <v>166</v>
      </c>
      <c r="F24" s="176" t="s">
        <v>11</v>
      </c>
      <c r="G24" s="178" t="s">
        <v>167</v>
      </c>
      <c r="H24" s="178" t="s">
        <v>168</v>
      </c>
      <c r="I24" s="176" t="s">
        <v>144</v>
      </c>
      <c r="J24" s="176" t="s">
        <v>169</v>
      </c>
      <c r="K24" s="176" t="s">
        <v>170</v>
      </c>
      <c r="L24" s="179">
        <v>42349</v>
      </c>
      <c r="M24" s="179">
        <v>42371</v>
      </c>
      <c r="N24" s="179">
        <v>42460</v>
      </c>
      <c r="O24" s="541" t="s">
        <v>618</v>
      </c>
      <c r="P24" s="177" t="s">
        <v>385</v>
      </c>
      <c r="Q24" s="245" t="s">
        <v>639</v>
      </c>
      <c r="R24" s="246" t="s">
        <v>536</v>
      </c>
      <c r="S24" s="174"/>
      <c r="T24" s="493" t="s">
        <v>30</v>
      </c>
      <c r="U24" s="247" t="s">
        <v>640</v>
      </c>
      <c r="V24" s="70"/>
      <c r="W24" s="1"/>
    </row>
    <row r="25" spans="1:24" s="165" customFormat="1" ht="72" customHeight="1" x14ac:dyDescent="0.25">
      <c r="A25" s="808">
        <v>11</v>
      </c>
      <c r="B25" s="807" t="s">
        <v>10</v>
      </c>
      <c r="C25" s="807" t="s">
        <v>130</v>
      </c>
      <c r="D25" s="809">
        <v>42832</v>
      </c>
      <c r="E25" s="806" t="s">
        <v>171</v>
      </c>
      <c r="F25" s="807" t="s">
        <v>11</v>
      </c>
      <c r="G25" s="806" t="s">
        <v>172</v>
      </c>
      <c r="H25" s="334" t="s">
        <v>173</v>
      </c>
      <c r="I25" s="330" t="s">
        <v>144</v>
      </c>
      <c r="J25" s="330" t="s">
        <v>174</v>
      </c>
      <c r="K25" s="330" t="s">
        <v>175</v>
      </c>
      <c r="L25" s="331">
        <v>42857</v>
      </c>
      <c r="M25" s="331">
        <v>42767</v>
      </c>
      <c r="N25" s="331">
        <v>42931</v>
      </c>
      <c r="O25" s="542" t="s">
        <v>176</v>
      </c>
      <c r="P25" s="332" t="s">
        <v>177</v>
      </c>
      <c r="Q25" s="339" t="s">
        <v>619</v>
      </c>
      <c r="R25" s="334" t="s">
        <v>178</v>
      </c>
      <c r="S25" s="316" t="s">
        <v>160</v>
      </c>
      <c r="T25" s="519" t="s">
        <v>30</v>
      </c>
      <c r="U25" s="192" t="s">
        <v>249</v>
      </c>
      <c r="V25" s="70"/>
      <c r="W25" s="1"/>
    </row>
    <row r="26" spans="1:24" s="165" customFormat="1" ht="72" customHeight="1" x14ac:dyDescent="0.25">
      <c r="A26" s="782"/>
      <c r="B26" s="783"/>
      <c r="C26" s="783"/>
      <c r="D26" s="784"/>
      <c r="E26" s="781"/>
      <c r="F26" s="783"/>
      <c r="G26" s="781"/>
      <c r="H26" s="335" t="s">
        <v>179</v>
      </c>
      <c r="I26" s="328" t="s">
        <v>144</v>
      </c>
      <c r="J26" s="328" t="s">
        <v>180</v>
      </c>
      <c r="K26" s="328" t="s">
        <v>175</v>
      </c>
      <c r="L26" s="329">
        <v>42857</v>
      </c>
      <c r="M26" s="329">
        <v>42767</v>
      </c>
      <c r="N26" s="329">
        <v>42931</v>
      </c>
      <c r="O26" s="543" t="s">
        <v>181</v>
      </c>
      <c r="P26" s="327" t="s">
        <v>177</v>
      </c>
      <c r="Q26" s="205" t="s">
        <v>620</v>
      </c>
      <c r="R26" s="335" t="s">
        <v>182</v>
      </c>
      <c r="S26" s="298" t="s">
        <v>160</v>
      </c>
      <c r="T26" s="519" t="s">
        <v>30</v>
      </c>
      <c r="U26" s="244" t="s">
        <v>250</v>
      </c>
      <c r="V26" s="16"/>
      <c r="W26" s="1"/>
    </row>
    <row r="27" spans="1:24" s="165" customFormat="1" ht="72" customHeight="1" x14ac:dyDescent="0.25">
      <c r="A27" s="782"/>
      <c r="B27" s="783"/>
      <c r="C27" s="783"/>
      <c r="D27" s="784"/>
      <c r="E27" s="781"/>
      <c r="F27" s="783"/>
      <c r="G27" s="781"/>
      <c r="H27" s="335" t="s">
        <v>183</v>
      </c>
      <c r="I27" s="328" t="s">
        <v>144</v>
      </c>
      <c r="J27" s="328" t="s">
        <v>184</v>
      </c>
      <c r="K27" s="328" t="s">
        <v>175</v>
      </c>
      <c r="L27" s="329">
        <v>42857</v>
      </c>
      <c r="M27" s="329">
        <v>42767</v>
      </c>
      <c r="N27" s="329">
        <v>42933</v>
      </c>
      <c r="O27" s="543" t="s">
        <v>185</v>
      </c>
      <c r="P27" s="327"/>
      <c r="Q27" s="205" t="s">
        <v>351</v>
      </c>
      <c r="R27" s="335" t="s">
        <v>186</v>
      </c>
      <c r="S27" s="298" t="s">
        <v>160</v>
      </c>
      <c r="T27" s="519" t="s">
        <v>30</v>
      </c>
      <c r="U27" s="244" t="s">
        <v>251</v>
      </c>
      <c r="V27" s="16"/>
      <c r="W27" s="1"/>
    </row>
    <row r="28" spans="1:24" s="167" customFormat="1" ht="72" customHeight="1" x14ac:dyDescent="0.25">
      <c r="A28" s="782"/>
      <c r="B28" s="783"/>
      <c r="C28" s="783"/>
      <c r="D28" s="784"/>
      <c r="E28" s="781"/>
      <c r="F28" s="783"/>
      <c r="G28" s="781"/>
      <c r="H28" s="335" t="s">
        <v>187</v>
      </c>
      <c r="I28" s="328" t="s">
        <v>144</v>
      </c>
      <c r="J28" s="328" t="s">
        <v>188</v>
      </c>
      <c r="K28" s="328" t="s">
        <v>175</v>
      </c>
      <c r="L28" s="329">
        <v>42857</v>
      </c>
      <c r="M28" s="329">
        <v>42933</v>
      </c>
      <c r="N28" s="329">
        <v>42937</v>
      </c>
      <c r="O28" s="543" t="s">
        <v>189</v>
      </c>
      <c r="P28" s="327" t="s">
        <v>177</v>
      </c>
      <c r="Q28" s="205" t="s">
        <v>621</v>
      </c>
      <c r="R28" s="335" t="s">
        <v>352</v>
      </c>
      <c r="S28" s="298" t="s">
        <v>160</v>
      </c>
      <c r="T28" s="519" t="s">
        <v>30</v>
      </c>
      <c r="U28" s="244" t="s">
        <v>361</v>
      </c>
      <c r="V28" s="16"/>
      <c r="W28" s="1"/>
    </row>
    <row r="29" spans="1:24" s="167" customFormat="1" ht="72" customHeight="1" x14ac:dyDescent="0.25">
      <c r="A29" s="782"/>
      <c r="B29" s="783"/>
      <c r="C29" s="783"/>
      <c r="D29" s="784"/>
      <c r="E29" s="781"/>
      <c r="F29" s="783"/>
      <c r="G29" s="781"/>
      <c r="H29" s="335" t="s">
        <v>190</v>
      </c>
      <c r="I29" s="328" t="s">
        <v>144</v>
      </c>
      <c r="J29" s="328" t="s">
        <v>191</v>
      </c>
      <c r="K29" s="328" t="s">
        <v>175</v>
      </c>
      <c r="L29" s="329">
        <v>42857</v>
      </c>
      <c r="M29" s="329">
        <v>42940</v>
      </c>
      <c r="N29" s="329">
        <v>42947</v>
      </c>
      <c r="O29" s="543" t="s">
        <v>192</v>
      </c>
      <c r="P29" s="327"/>
      <c r="Q29" s="205" t="s">
        <v>622</v>
      </c>
      <c r="R29" s="335" t="s">
        <v>349</v>
      </c>
      <c r="S29" s="298" t="s">
        <v>160</v>
      </c>
      <c r="T29" s="519" t="s">
        <v>30</v>
      </c>
      <c r="U29" s="244" t="s">
        <v>623</v>
      </c>
      <c r="V29" s="16"/>
      <c r="W29" s="1"/>
    </row>
    <row r="30" spans="1:24" s="167" customFormat="1" ht="72" customHeight="1" x14ac:dyDescent="0.25">
      <c r="A30" s="782">
        <v>12</v>
      </c>
      <c r="B30" s="783" t="s">
        <v>10</v>
      </c>
      <c r="C30" s="783" t="s">
        <v>130</v>
      </c>
      <c r="D30" s="784">
        <v>42832</v>
      </c>
      <c r="E30" s="783" t="s">
        <v>193</v>
      </c>
      <c r="F30" s="783" t="s">
        <v>11</v>
      </c>
      <c r="G30" s="781" t="s">
        <v>194</v>
      </c>
      <c r="H30" s="335" t="s">
        <v>195</v>
      </c>
      <c r="I30" s="328" t="s">
        <v>144</v>
      </c>
      <c r="J30" s="328" t="s">
        <v>174</v>
      </c>
      <c r="K30" s="328" t="s">
        <v>175</v>
      </c>
      <c r="L30" s="329">
        <v>42857</v>
      </c>
      <c r="M30" s="329">
        <v>42962</v>
      </c>
      <c r="N30" s="329">
        <v>43069</v>
      </c>
      <c r="O30" s="543" t="s">
        <v>196</v>
      </c>
      <c r="P30" s="327" t="s">
        <v>197</v>
      </c>
      <c r="Q30" s="205" t="s">
        <v>624</v>
      </c>
      <c r="R30" s="335" t="s">
        <v>358</v>
      </c>
      <c r="S30" s="298" t="s">
        <v>160</v>
      </c>
      <c r="T30" s="519" t="s">
        <v>30</v>
      </c>
      <c r="U30" s="244" t="s">
        <v>362</v>
      </c>
      <c r="V30" s="16"/>
      <c r="W30" s="1"/>
    </row>
    <row r="31" spans="1:24" s="167" customFormat="1" ht="72" customHeight="1" x14ac:dyDescent="0.25">
      <c r="A31" s="782"/>
      <c r="B31" s="783"/>
      <c r="C31" s="783"/>
      <c r="D31" s="784"/>
      <c r="E31" s="783"/>
      <c r="F31" s="783"/>
      <c r="G31" s="781"/>
      <c r="H31" s="335" t="s">
        <v>198</v>
      </c>
      <c r="I31" s="328" t="s">
        <v>144</v>
      </c>
      <c r="J31" s="328" t="s">
        <v>184</v>
      </c>
      <c r="K31" s="328" t="s">
        <v>175</v>
      </c>
      <c r="L31" s="329">
        <v>42857</v>
      </c>
      <c r="M31" s="329">
        <v>42962</v>
      </c>
      <c r="N31" s="329">
        <v>43069</v>
      </c>
      <c r="O31" s="543" t="s">
        <v>199</v>
      </c>
      <c r="P31" s="327" t="s">
        <v>197</v>
      </c>
      <c r="Q31" s="205" t="s">
        <v>625</v>
      </c>
      <c r="R31" s="335" t="s">
        <v>357</v>
      </c>
      <c r="S31" s="298" t="s">
        <v>160</v>
      </c>
      <c r="T31" s="519" t="s">
        <v>30</v>
      </c>
      <c r="U31" s="244" t="s">
        <v>350</v>
      </c>
      <c r="V31" s="16"/>
      <c r="W31" s="1"/>
    </row>
    <row r="32" spans="1:24" s="167" customFormat="1" ht="72" customHeight="1" x14ac:dyDescent="0.25">
      <c r="A32" s="782"/>
      <c r="B32" s="783"/>
      <c r="C32" s="783"/>
      <c r="D32" s="784"/>
      <c r="E32" s="783"/>
      <c r="F32" s="783"/>
      <c r="G32" s="781"/>
      <c r="H32" s="335" t="s">
        <v>200</v>
      </c>
      <c r="I32" s="328" t="s">
        <v>144</v>
      </c>
      <c r="J32" s="328" t="s">
        <v>201</v>
      </c>
      <c r="K32" s="328" t="s">
        <v>175</v>
      </c>
      <c r="L32" s="329">
        <v>42857</v>
      </c>
      <c r="M32" s="329">
        <v>43073</v>
      </c>
      <c r="N32" s="329">
        <v>43077</v>
      </c>
      <c r="O32" s="543" t="s">
        <v>202</v>
      </c>
      <c r="P32" s="327"/>
      <c r="Q32" s="205" t="s">
        <v>626</v>
      </c>
      <c r="R32" s="335" t="s">
        <v>359</v>
      </c>
      <c r="S32" s="298" t="s">
        <v>160</v>
      </c>
      <c r="T32" s="519" t="s">
        <v>30</v>
      </c>
      <c r="U32" s="244" t="s">
        <v>363</v>
      </c>
      <c r="V32" s="16"/>
      <c r="W32" s="1"/>
    </row>
    <row r="33" spans="1:23" s="167" customFormat="1" ht="72" customHeight="1" x14ac:dyDescent="0.25">
      <c r="A33" s="782"/>
      <c r="B33" s="783"/>
      <c r="C33" s="783"/>
      <c r="D33" s="784"/>
      <c r="E33" s="783"/>
      <c r="F33" s="783"/>
      <c r="G33" s="781"/>
      <c r="H33" s="335" t="s">
        <v>203</v>
      </c>
      <c r="I33" s="328" t="s">
        <v>144</v>
      </c>
      <c r="J33" s="328" t="s">
        <v>204</v>
      </c>
      <c r="K33" s="328" t="s">
        <v>175</v>
      </c>
      <c r="L33" s="329">
        <v>42857</v>
      </c>
      <c r="M33" s="329">
        <v>43080</v>
      </c>
      <c r="N33" s="329">
        <v>43084</v>
      </c>
      <c r="O33" s="543" t="s">
        <v>205</v>
      </c>
      <c r="P33" s="327"/>
      <c r="Q33" s="205" t="s">
        <v>627</v>
      </c>
      <c r="R33" s="335" t="s">
        <v>360</v>
      </c>
      <c r="S33" s="298" t="s">
        <v>160</v>
      </c>
      <c r="T33" s="519" t="s">
        <v>30</v>
      </c>
      <c r="U33" s="244" t="s">
        <v>364</v>
      </c>
      <c r="V33" s="16"/>
      <c r="W33" s="1"/>
    </row>
    <row r="34" spans="1:23" s="167" customFormat="1" ht="72" customHeight="1" x14ac:dyDescent="0.25">
      <c r="A34" s="782"/>
      <c r="B34" s="783"/>
      <c r="C34" s="783"/>
      <c r="D34" s="784"/>
      <c r="E34" s="783"/>
      <c r="F34" s="783"/>
      <c r="G34" s="781"/>
      <c r="H34" s="335" t="s">
        <v>206</v>
      </c>
      <c r="I34" s="328" t="s">
        <v>144</v>
      </c>
      <c r="J34" s="328" t="s">
        <v>207</v>
      </c>
      <c r="K34" s="328" t="s">
        <v>175</v>
      </c>
      <c r="L34" s="329">
        <v>42857</v>
      </c>
      <c r="M34" s="329">
        <v>43467</v>
      </c>
      <c r="N34" s="329">
        <v>43830</v>
      </c>
      <c r="O34" s="543" t="s">
        <v>848</v>
      </c>
      <c r="P34" s="327" t="s">
        <v>849</v>
      </c>
      <c r="Q34" s="205" t="s">
        <v>933</v>
      </c>
      <c r="R34" s="294" t="s">
        <v>867</v>
      </c>
      <c r="S34" s="281"/>
      <c r="T34" s="519" t="s">
        <v>30</v>
      </c>
      <c r="U34" s="244" t="s">
        <v>934</v>
      </c>
      <c r="V34" s="16"/>
      <c r="W34" s="1"/>
    </row>
    <row r="35" spans="1:23" s="167" customFormat="1" ht="72" customHeight="1" x14ac:dyDescent="0.25">
      <c r="A35" s="340">
        <v>13</v>
      </c>
      <c r="B35" s="217" t="s">
        <v>10</v>
      </c>
      <c r="C35" s="217" t="s">
        <v>130</v>
      </c>
      <c r="D35" s="329">
        <v>42832</v>
      </c>
      <c r="E35" s="327" t="s">
        <v>208</v>
      </c>
      <c r="F35" s="328" t="s">
        <v>11</v>
      </c>
      <c r="G35" s="327" t="s">
        <v>194</v>
      </c>
      <c r="H35" s="335" t="s">
        <v>209</v>
      </c>
      <c r="I35" s="328" t="s">
        <v>144</v>
      </c>
      <c r="J35" s="328" t="s">
        <v>210</v>
      </c>
      <c r="K35" s="328" t="s">
        <v>175</v>
      </c>
      <c r="L35" s="329">
        <v>42857</v>
      </c>
      <c r="M35" s="329">
        <v>43132</v>
      </c>
      <c r="N35" s="329">
        <v>43465</v>
      </c>
      <c r="O35" s="543" t="s">
        <v>463</v>
      </c>
      <c r="P35" s="218" t="s">
        <v>464</v>
      </c>
      <c r="Q35" s="341" t="s">
        <v>628</v>
      </c>
      <c r="R35" s="294" t="s">
        <v>521</v>
      </c>
      <c r="S35" s="298" t="s">
        <v>160</v>
      </c>
      <c r="T35" s="519" t="s">
        <v>30</v>
      </c>
      <c r="U35" s="191" t="s">
        <v>517</v>
      </c>
      <c r="V35" s="16"/>
      <c r="W35" s="1"/>
    </row>
    <row r="36" spans="1:23" s="167" customFormat="1" ht="72" customHeight="1" x14ac:dyDescent="0.25">
      <c r="A36" s="340">
        <v>14</v>
      </c>
      <c r="B36" s="217" t="s">
        <v>10</v>
      </c>
      <c r="C36" s="217" t="s">
        <v>130</v>
      </c>
      <c r="D36" s="329">
        <v>42832</v>
      </c>
      <c r="E36" s="327" t="s">
        <v>211</v>
      </c>
      <c r="F36" s="328" t="s">
        <v>11</v>
      </c>
      <c r="G36" s="327" t="s">
        <v>194</v>
      </c>
      <c r="H36" s="335" t="s">
        <v>212</v>
      </c>
      <c r="I36" s="328" t="s">
        <v>144</v>
      </c>
      <c r="J36" s="328" t="s">
        <v>213</v>
      </c>
      <c r="K36" s="328" t="s">
        <v>175</v>
      </c>
      <c r="L36" s="329">
        <v>42857</v>
      </c>
      <c r="M36" s="329">
        <v>42842</v>
      </c>
      <c r="N36" s="329">
        <v>42867</v>
      </c>
      <c r="O36" s="543" t="s">
        <v>214</v>
      </c>
      <c r="P36" s="327"/>
      <c r="Q36" s="205" t="s">
        <v>629</v>
      </c>
      <c r="R36" s="335" t="s">
        <v>353</v>
      </c>
      <c r="S36" s="298" t="s">
        <v>160</v>
      </c>
      <c r="T36" s="519" t="s">
        <v>30</v>
      </c>
      <c r="U36" s="257" t="s">
        <v>365</v>
      </c>
      <c r="V36" s="16"/>
      <c r="W36" s="1"/>
    </row>
    <row r="37" spans="1:23" s="167" customFormat="1" ht="72" customHeight="1" x14ac:dyDescent="0.25">
      <c r="A37" s="782">
        <v>15</v>
      </c>
      <c r="B37" s="783" t="s">
        <v>10</v>
      </c>
      <c r="C37" s="783" t="s">
        <v>130</v>
      </c>
      <c r="D37" s="784">
        <v>43038</v>
      </c>
      <c r="E37" s="781" t="s">
        <v>215</v>
      </c>
      <c r="F37" s="783" t="s">
        <v>11</v>
      </c>
      <c r="G37" s="781" t="s">
        <v>216</v>
      </c>
      <c r="H37" s="335" t="s">
        <v>217</v>
      </c>
      <c r="I37" s="328" t="s">
        <v>144</v>
      </c>
      <c r="J37" s="328" t="s">
        <v>218</v>
      </c>
      <c r="K37" s="328" t="s">
        <v>219</v>
      </c>
      <c r="L37" s="329">
        <v>43040</v>
      </c>
      <c r="M37" s="329">
        <v>43102</v>
      </c>
      <c r="N37" s="329">
        <v>43190</v>
      </c>
      <c r="O37" s="544" t="s">
        <v>348</v>
      </c>
      <c r="P37" s="218" t="s">
        <v>354</v>
      </c>
      <c r="Q37" s="219" t="s">
        <v>355</v>
      </c>
      <c r="R37" s="220" t="s">
        <v>356</v>
      </c>
      <c r="S37" s="298" t="s">
        <v>160</v>
      </c>
      <c r="T37" s="519" t="s">
        <v>30</v>
      </c>
      <c r="U37" s="191" t="s">
        <v>366</v>
      </c>
      <c r="V37" s="16"/>
      <c r="W37" s="1"/>
    </row>
    <row r="38" spans="1:23" s="167" customFormat="1" ht="72" customHeight="1" x14ac:dyDescent="0.25">
      <c r="A38" s="782"/>
      <c r="B38" s="783"/>
      <c r="C38" s="783"/>
      <c r="D38" s="784"/>
      <c r="E38" s="781"/>
      <c r="F38" s="783"/>
      <c r="G38" s="781"/>
      <c r="H38" s="335" t="s">
        <v>220</v>
      </c>
      <c r="I38" s="328" t="s">
        <v>144</v>
      </c>
      <c r="J38" s="328" t="s">
        <v>221</v>
      </c>
      <c r="K38" s="328" t="s">
        <v>219</v>
      </c>
      <c r="L38" s="329">
        <v>43040</v>
      </c>
      <c r="M38" s="329">
        <v>43191</v>
      </c>
      <c r="N38" s="329">
        <v>43465</v>
      </c>
      <c r="O38" s="544" t="s">
        <v>465</v>
      </c>
      <c r="P38" s="218" t="s">
        <v>466</v>
      </c>
      <c r="Q38" s="205" t="s">
        <v>518</v>
      </c>
      <c r="R38" s="335" t="s">
        <v>519</v>
      </c>
      <c r="S38" s="298" t="s">
        <v>160</v>
      </c>
      <c r="T38" s="519" t="s">
        <v>30</v>
      </c>
      <c r="U38" s="191" t="s">
        <v>520</v>
      </c>
      <c r="V38" s="16"/>
      <c r="W38" s="1"/>
    </row>
    <row r="39" spans="1:23" s="167" customFormat="1" ht="72" customHeight="1" x14ac:dyDescent="0.25">
      <c r="A39" s="782">
        <v>16</v>
      </c>
      <c r="B39" s="783" t="s">
        <v>10</v>
      </c>
      <c r="C39" s="783" t="s">
        <v>130</v>
      </c>
      <c r="D39" s="784">
        <v>43084</v>
      </c>
      <c r="E39" s="781" t="s">
        <v>222</v>
      </c>
      <c r="F39" s="783" t="s">
        <v>11</v>
      </c>
      <c r="G39" s="781" t="s">
        <v>223</v>
      </c>
      <c r="H39" s="335" t="s">
        <v>224</v>
      </c>
      <c r="I39" s="328" t="s">
        <v>144</v>
      </c>
      <c r="J39" s="328" t="s">
        <v>225</v>
      </c>
      <c r="K39" s="328" t="s">
        <v>175</v>
      </c>
      <c r="L39" s="329">
        <v>43112</v>
      </c>
      <c r="M39" s="329">
        <v>43143</v>
      </c>
      <c r="N39" s="329">
        <v>43159</v>
      </c>
      <c r="O39" s="544" t="s">
        <v>226</v>
      </c>
      <c r="P39" s="327" t="s">
        <v>227</v>
      </c>
      <c r="Q39" s="205" t="s">
        <v>228</v>
      </c>
      <c r="R39" s="221" t="s">
        <v>229</v>
      </c>
      <c r="S39" s="298" t="s">
        <v>160</v>
      </c>
      <c r="T39" s="519" t="s">
        <v>30</v>
      </c>
      <c r="U39" s="189" t="s">
        <v>252</v>
      </c>
      <c r="V39" s="16"/>
      <c r="W39" s="1"/>
    </row>
    <row r="40" spans="1:23" s="167" customFormat="1" ht="72" customHeight="1" x14ac:dyDescent="0.25">
      <c r="A40" s="782"/>
      <c r="B40" s="783"/>
      <c r="C40" s="783"/>
      <c r="D40" s="784"/>
      <c r="E40" s="781"/>
      <c r="F40" s="783"/>
      <c r="G40" s="781"/>
      <c r="H40" s="335" t="s">
        <v>230</v>
      </c>
      <c r="I40" s="328" t="s">
        <v>144</v>
      </c>
      <c r="J40" s="328" t="s">
        <v>231</v>
      </c>
      <c r="K40" s="328" t="s">
        <v>175</v>
      </c>
      <c r="L40" s="329">
        <v>43112</v>
      </c>
      <c r="M40" s="329">
        <v>43122</v>
      </c>
      <c r="N40" s="329">
        <v>43159</v>
      </c>
      <c r="O40" s="544" t="s">
        <v>232</v>
      </c>
      <c r="P40" s="327" t="s">
        <v>233</v>
      </c>
      <c r="Q40" s="205" t="s">
        <v>234</v>
      </c>
      <c r="R40" s="335" t="s">
        <v>235</v>
      </c>
      <c r="S40" s="298" t="s">
        <v>160</v>
      </c>
      <c r="T40" s="519" t="s">
        <v>30</v>
      </c>
      <c r="U40" s="257" t="s">
        <v>253</v>
      </c>
      <c r="V40" s="16"/>
      <c r="W40" s="1"/>
    </row>
    <row r="41" spans="1:23" s="167" customFormat="1" ht="72" customHeight="1" x14ac:dyDescent="0.25">
      <c r="A41" s="782"/>
      <c r="B41" s="783"/>
      <c r="C41" s="783"/>
      <c r="D41" s="784"/>
      <c r="E41" s="781"/>
      <c r="F41" s="783"/>
      <c r="G41" s="781"/>
      <c r="H41" s="335" t="s">
        <v>236</v>
      </c>
      <c r="I41" s="328" t="s">
        <v>144</v>
      </c>
      <c r="J41" s="328" t="s">
        <v>237</v>
      </c>
      <c r="K41" s="328" t="s">
        <v>175</v>
      </c>
      <c r="L41" s="329">
        <v>43112</v>
      </c>
      <c r="M41" s="329">
        <v>43122</v>
      </c>
      <c r="N41" s="329">
        <v>43465</v>
      </c>
      <c r="O41" s="544" t="s">
        <v>467</v>
      </c>
      <c r="P41" s="218" t="s">
        <v>387</v>
      </c>
      <c r="Q41" s="333" t="s">
        <v>539</v>
      </c>
      <c r="R41" s="335" t="s">
        <v>540</v>
      </c>
      <c r="S41" s="298" t="s">
        <v>160</v>
      </c>
      <c r="T41" s="519" t="s">
        <v>30</v>
      </c>
      <c r="U41" s="191" t="s">
        <v>541</v>
      </c>
      <c r="V41" s="16"/>
      <c r="W41" s="1"/>
    </row>
    <row r="42" spans="1:23" s="167" customFormat="1" ht="72" customHeight="1" x14ac:dyDescent="0.25">
      <c r="A42" s="782">
        <v>17</v>
      </c>
      <c r="B42" s="783" t="s">
        <v>10</v>
      </c>
      <c r="C42" s="783" t="s">
        <v>238</v>
      </c>
      <c r="D42" s="784">
        <v>43084</v>
      </c>
      <c r="E42" s="781" t="s">
        <v>239</v>
      </c>
      <c r="F42" s="783" t="s">
        <v>11</v>
      </c>
      <c r="G42" s="781" t="s">
        <v>240</v>
      </c>
      <c r="H42" s="335" t="s">
        <v>241</v>
      </c>
      <c r="I42" s="328" t="s">
        <v>24</v>
      </c>
      <c r="J42" s="328" t="s">
        <v>225</v>
      </c>
      <c r="K42" s="328" t="s">
        <v>175</v>
      </c>
      <c r="L42" s="329">
        <v>43112</v>
      </c>
      <c r="M42" s="329">
        <v>43122</v>
      </c>
      <c r="N42" s="329">
        <v>43126</v>
      </c>
      <c r="O42" s="544" t="s">
        <v>601</v>
      </c>
      <c r="P42" s="327" t="s">
        <v>242</v>
      </c>
      <c r="Q42" s="205" t="s">
        <v>641</v>
      </c>
      <c r="R42" s="221" t="s">
        <v>243</v>
      </c>
      <c r="S42" s="281"/>
      <c r="T42" s="519" t="s">
        <v>30</v>
      </c>
      <c r="U42" s="191" t="s">
        <v>631</v>
      </c>
      <c r="V42" s="16"/>
      <c r="W42" s="1"/>
    </row>
    <row r="43" spans="1:23" s="167" customFormat="1" ht="72" customHeight="1" x14ac:dyDescent="0.25">
      <c r="A43" s="782"/>
      <c r="B43" s="783"/>
      <c r="C43" s="783"/>
      <c r="D43" s="784"/>
      <c r="E43" s="781"/>
      <c r="F43" s="783"/>
      <c r="G43" s="781"/>
      <c r="H43" s="335" t="s">
        <v>244</v>
      </c>
      <c r="I43" s="328" t="s">
        <v>24</v>
      </c>
      <c r="J43" s="328" t="s">
        <v>245</v>
      </c>
      <c r="K43" s="328" t="s">
        <v>175</v>
      </c>
      <c r="L43" s="329">
        <v>43112</v>
      </c>
      <c r="M43" s="329">
        <v>43132</v>
      </c>
      <c r="N43" s="329">
        <v>43159</v>
      </c>
      <c r="O43" s="544" t="s">
        <v>468</v>
      </c>
      <c r="P43" s="327"/>
      <c r="Q43" s="205" t="s">
        <v>548</v>
      </c>
      <c r="R43" s="335" t="s">
        <v>535</v>
      </c>
      <c r="S43" s="298" t="s">
        <v>160</v>
      </c>
      <c r="T43" s="519" t="s">
        <v>30</v>
      </c>
      <c r="U43" s="191" t="s">
        <v>394</v>
      </c>
      <c r="V43" s="16"/>
      <c r="W43" s="1"/>
    </row>
    <row r="44" spans="1:23" s="167" customFormat="1" ht="72" customHeight="1" x14ac:dyDescent="0.25">
      <c r="A44" s="782"/>
      <c r="B44" s="783"/>
      <c r="C44" s="783"/>
      <c r="D44" s="784"/>
      <c r="E44" s="781"/>
      <c r="F44" s="783"/>
      <c r="G44" s="781"/>
      <c r="H44" s="335" t="s">
        <v>246</v>
      </c>
      <c r="I44" s="328" t="s">
        <v>24</v>
      </c>
      <c r="J44" s="328" t="s">
        <v>247</v>
      </c>
      <c r="K44" s="328" t="s">
        <v>175</v>
      </c>
      <c r="L44" s="329">
        <v>43112</v>
      </c>
      <c r="M44" s="329">
        <v>43122</v>
      </c>
      <c r="N44" s="329">
        <v>43465</v>
      </c>
      <c r="O44" s="544" t="s">
        <v>386</v>
      </c>
      <c r="P44" s="327" t="s">
        <v>248</v>
      </c>
      <c r="Q44" s="205" t="s">
        <v>532</v>
      </c>
      <c r="R44" s="335" t="s">
        <v>533</v>
      </c>
      <c r="S44" s="298" t="s">
        <v>160</v>
      </c>
      <c r="T44" s="519" t="s">
        <v>30</v>
      </c>
      <c r="U44" s="191" t="s">
        <v>534</v>
      </c>
      <c r="V44" s="16"/>
      <c r="W44" s="1"/>
    </row>
    <row r="45" spans="1:23" s="227" customFormat="1" ht="72" customHeight="1" x14ac:dyDescent="0.25">
      <c r="A45" s="320">
        <v>19</v>
      </c>
      <c r="B45" s="176" t="s">
        <v>10</v>
      </c>
      <c r="C45" s="176" t="s">
        <v>131</v>
      </c>
      <c r="D45" s="179">
        <v>42551</v>
      </c>
      <c r="E45" s="177" t="s">
        <v>261</v>
      </c>
      <c r="F45" s="176" t="s">
        <v>11</v>
      </c>
      <c r="G45" s="177" t="s">
        <v>262</v>
      </c>
      <c r="H45" s="177" t="s">
        <v>254</v>
      </c>
      <c r="I45" s="176" t="s">
        <v>24</v>
      </c>
      <c r="J45" s="176" t="s">
        <v>255</v>
      </c>
      <c r="K45" s="176" t="s">
        <v>256</v>
      </c>
      <c r="L45" s="179">
        <v>42566</v>
      </c>
      <c r="M45" s="179">
        <v>42566</v>
      </c>
      <c r="N45" s="179">
        <v>42735</v>
      </c>
      <c r="O45" s="545" t="s">
        <v>508</v>
      </c>
      <c r="P45" s="176" t="s">
        <v>257</v>
      </c>
      <c r="Q45" s="248" t="s">
        <v>553</v>
      </c>
      <c r="R45" s="343" t="s">
        <v>634</v>
      </c>
      <c r="S45" s="203" t="s">
        <v>160</v>
      </c>
      <c r="T45" s="519" t="s">
        <v>30</v>
      </c>
      <c r="U45" s="247" t="s">
        <v>537</v>
      </c>
      <c r="V45" s="70"/>
      <c r="W45" s="1"/>
    </row>
    <row r="46" spans="1:23" s="227" customFormat="1" ht="72" customHeight="1" x14ac:dyDescent="0.25">
      <c r="A46" s="344">
        <v>26</v>
      </c>
      <c r="B46" s="255" t="s">
        <v>10</v>
      </c>
      <c r="C46" s="255" t="s">
        <v>131</v>
      </c>
      <c r="D46" s="256">
        <v>42951</v>
      </c>
      <c r="E46" s="257" t="s">
        <v>263</v>
      </c>
      <c r="F46" s="255" t="s">
        <v>11</v>
      </c>
      <c r="G46" s="257" t="s">
        <v>264</v>
      </c>
      <c r="H46" s="257" t="s">
        <v>258</v>
      </c>
      <c r="I46" s="255" t="s">
        <v>24</v>
      </c>
      <c r="J46" s="255" t="s">
        <v>259</v>
      </c>
      <c r="K46" s="255" t="s">
        <v>256</v>
      </c>
      <c r="L46" s="256">
        <v>42970</v>
      </c>
      <c r="M46" s="256">
        <v>42971</v>
      </c>
      <c r="N46" s="256">
        <v>43076</v>
      </c>
      <c r="O46" s="540" t="s">
        <v>593</v>
      </c>
      <c r="P46" s="255" t="s">
        <v>260</v>
      </c>
      <c r="Q46" s="250" t="s">
        <v>643</v>
      </c>
      <c r="R46" s="194" t="s">
        <v>578</v>
      </c>
      <c r="S46" s="204"/>
      <c r="T46" s="519" t="s">
        <v>30</v>
      </c>
      <c r="U46" s="195" t="s">
        <v>633</v>
      </c>
      <c r="V46" s="16"/>
      <c r="W46" s="1"/>
    </row>
    <row r="47" spans="1:23" s="227" customFormat="1" ht="72" customHeight="1" thickBot="1" x14ac:dyDescent="0.3">
      <c r="A47" s="344">
        <v>27</v>
      </c>
      <c r="B47" s="255" t="s">
        <v>10</v>
      </c>
      <c r="C47" s="255" t="s">
        <v>131</v>
      </c>
      <c r="D47" s="256">
        <v>42951</v>
      </c>
      <c r="E47" s="257" t="s">
        <v>265</v>
      </c>
      <c r="F47" s="255" t="s">
        <v>11</v>
      </c>
      <c r="G47" s="257" t="s">
        <v>264</v>
      </c>
      <c r="H47" s="257" t="s">
        <v>258</v>
      </c>
      <c r="I47" s="255" t="s">
        <v>24</v>
      </c>
      <c r="J47" s="255" t="s">
        <v>259</v>
      </c>
      <c r="K47" s="255" t="s">
        <v>256</v>
      </c>
      <c r="L47" s="256">
        <v>42970</v>
      </c>
      <c r="M47" s="256">
        <v>42971</v>
      </c>
      <c r="N47" s="256">
        <v>43076</v>
      </c>
      <c r="O47" s="540" t="s">
        <v>594</v>
      </c>
      <c r="P47" s="193" t="s">
        <v>260</v>
      </c>
      <c r="Q47" s="219" t="s">
        <v>642</v>
      </c>
      <c r="R47" s="194" t="s">
        <v>579</v>
      </c>
      <c r="S47" s="204"/>
      <c r="T47" s="519" t="s">
        <v>30</v>
      </c>
      <c r="U47" s="195" t="s">
        <v>632</v>
      </c>
      <c r="V47" s="16"/>
      <c r="W47" s="1"/>
    </row>
    <row r="48" spans="1:23" ht="72" customHeight="1" x14ac:dyDescent="0.25">
      <c r="A48" s="782">
        <v>30</v>
      </c>
      <c r="B48" s="783" t="s">
        <v>133</v>
      </c>
      <c r="C48" s="783" t="s">
        <v>127</v>
      </c>
      <c r="D48" s="811">
        <v>43370</v>
      </c>
      <c r="E48" s="812" t="s">
        <v>370</v>
      </c>
      <c r="F48" s="815" t="s">
        <v>142</v>
      </c>
      <c r="G48" s="817" t="s">
        <v>371</v>
      </c>
      <c r="H48" s="554" t="s">
        <v>372</v>
      </c>
      <c r="I48" s="555" t="s">
        <v>24</v>
      </c>
      <c r="J48" s="555" t="s">
        <v>384</v>
      </c>
      <c r="K48" s="556" t="s">
        <v>373</v>
      </c>
      <c r="L48" s="557">
        <v>43367</v>
      </c>
      <c r="M48" s="557">
        <v>43367</v>
      </c>
      <c r="N48" s="557">
        <v>43370</v>
      </c>
      <c r="O48" s="558" t="s">
        <v>509</v>
      </c>
      <c r="P48" s="559" t="s">
        <v>374</v>
      </c>
      <c r="Q48" s="560" t="s">
        <v>554</v>
      </c>
      <c r="R48" s="561" t="s">
        <v>392</v>
      </c>
      <c r="S48" s="562" t="s">
        <v>160</v>
      </c>
      <c r="T48" s="519" t="s">
        <v>30</v>
      </c>
      <c r="U48" s="249" t="s">
        <v>542</v>
      </c>
    </row>
    <row r="49" spans="1:26" ht="72" customHeight="1" x14ac:dyDescent="0.25">
      <c r="A49" s="782"/>
      <c r="B49" s="783"/>
      <c r="C49" s="783"/>
      <c r="D49" s="811"/>
      <c r="E49" s="813"/>
      <c r="F49" s="816"/>
      <c r="G49" s="818"/>
      <c r="H49" s="500" t="s">
        <v>775</v>
      </c>
      <c r="I49" s="502" t="s">
        <v>24</v>
      </c>
      <c r="J49" s="502" t="s">
        <v>375</v>
      </c>
      <c r="K49" s="457" t="s">
        <v>373</v>
      </c>
      <c r="L49" s="222">
        <v>43370</v>
      </c>
      <c r="M49" s="222">
        <v>43370</v>
      </c>
      <c r="N49" s="222">
        <v>43370</v>
      </c>
      <c r="O49" s="546" t="s">
        <v>552</v>
      </c>
      <c r="P49" s="502" t="s">
        <v>388</v>
      </c>
      <c r="Q49" s="196" t="s">
        <v>776</v>
      </c>
      <c r="R49" s="347" t="s">
        <v>555</v>
      </c>
      <c r="S49" s="298" t="s">
        <v>160</v>
      </c>
      <c r="T49" s="519" t="s">
        <v>30</v>
      </c>
      <c r="U49" s="249" t="s">
        <v>543</v>
      </c>
    </row>
    <row r="50" spans="1:26" ht="72" customHeight="1" x14ac:dyDescent="0.25">
      <c r="A50" s="782"/>
      <c r="B50" s="783"/>
      <c r="C50" s="783"/>
      <c r="D50" s="811"/>
      <c r="E50" s="813"/>
      <c r="F50" s="816"/>
      <c r="G50" s="818"/>
      <c r="H50" s="196" t="s">
        <v>777</v>
      </c>
      <c r="I50" s="502" t="s">
        <v>24</v>
      </c>
      <c r="J50" s="502" t="s">
        <v>376</v>
      </c>
      <c r="K50" s="459" t="s">
        <v>373</v>
      </c>
      <c r="L50" s="503">
        <v>43370</v>
      </c>
      <c r="M50" s="222">
        <v>43374</v>
      </c>
      <c r="N50" s="222">
        <v>43462</v>
      </c>
      <c r="O50" s="548" t="s">
        <v>510</v>
      </c>
      <c r="P50" s="502" t="s">
        <v>511</v>
      </c>
      <c r="Q50" s="250" t="s">
        <v>778</v>
      </c>
      <c r="R50" s="219" t="s">
        <v>549</v>
      </c>
      <c r="S50" s="298" t="s">
        <v>160</v>
      </c>
      <c r="T50" s="519" t="s">
        <v>30</v>
      </c>
      <c r="U50" s="529" t="s">
        <v>544</v>
      </c>
    </row>
    <row r="51" spans="1:26" ht="72" customHeight="1" x14ac:dyDescent="0.25">
      <c r="A51" s="782"/>
      <c r="B51" s="783"/>
      <c r="C51" s="783"/>
      <c r="D51" s="811"/>
      <c r="E51" s="813"/>
      <c r="F51" s="816"/>
      <c r="G51" s="818"/>
      <c r="H51" s="500" t="s">
        <v>377</v>
      </c>
      <c r="I51" s="502" t="s">
        <v>24</v>
      </c>
      <c r="J51" s="502" t="s">
        <v>378</v>
      </c>
      <c r="K51" s="459" t="s">
        <v>373</v>
      </c>
      <c r="L51" s="503">
        <v>43370</v>
      </c>
      <c r="M51" s="222">
        <v>43374</v>
      </c>
      <c r="N51" s="222">
        <v>43612</v>
      </c>
      <c r="O51" s="549" t="s">
        <v>853</v>
      </c>
      <c r="P51" s="502" t="s">
        <v>779</v>
      </c>
      <c r="Q51" s="250" t="s">
        <v>886</v>
      </c>
      <c r="R51" s="223" t="s">
        <v>507</v>
      </c>
      <c r="S51" s="223"/>
      <c r="T51" s="519" t="s">
        <v>30</v>
      </c>
      <c r="U51" s="529" t="s">
        <v>887</v>
      </c>
    </row>
    <row r="52" spans="1:26" ht="72" customHeight="1" x14ac:dyDescent="0.25">
      <c r="A52" s="782"/>
      <c r="B52" s="783"/>
      <c r="C52" s="783"/>
      <c r="D52" s="811"/>
      <c r="E52" s="813"/>
      <c r="F52" s="816"/>
      <c r="G52" s="818"/>
      <c r="H52" s="529" t="s">
        <v>379</v>
      </c>
      <c r="I52" s="528" t="s">
        <v>24</v>
      </c>
      <c r="J52" s="528" t="s">
        <v>780</v>
      </c>
      <c r="K52" s="460" t="s">
        <v>373</v>
      </c>
      <c r="L52" s="530">
        <v>43370</v>
      </c>
      <c r="M52" s="461">
        <v>43374</v>
      </c>
      <c r="N52" s="461">
        <v>43403</v>
      </c>
      <c r="O52" s="550" t="s">
        <v>854</v>
      </c>
      <c r="P52" s="462"/>
      <c r="Q52" s="250" t="s">
        <v>781</v>
      </c>
      <c r="R52" s="317"/>
      <c r="S52" s="317"/>
      <c r="T52" s="519" t="s">
        <v>546</v>
      </c>
      <c r="U52" s="529" t="s">
        <v>635</v>
      </c>
    </row>
    <row r="53" spans="1:26" ht="72" customHeight="1" x14ac:dyDescent="0.25">
      <c r="A53" s="782"/>
      <c r="B53" s="783"/>
      <c r="C53" s="783"/>
      <c r="D53" s="811"/>
      <c r="E53" s="813"/>
      <c r="F53" s="816"/>
      <c r="G53" s="818"/>
      <c r="H53" s="529" t="s">
        <v>782</v>
      </c>
      <c r="I53" s="528" t="s">
        <v>24</v>
      </c>
      <c r="J53" s="528" t="s">
        <v>380</v>
      </c>
      <c r="K53" s="460" t="s">
        <v>373</v>
      </c>
      <c r="L53" s="530">
        <v>43370</v>
      </c>
      <c r="M53" s="461">
        <v>43374</v>
      </c>
      <c r="N53" s="461">
        <v>43434</v>
      </c>
      <c r="O53" s="547" t="s">
        <v>855</v>
      </c>
      <c r="P53" s="462"/>
      <c r="Q53" s="250" t="s">
        <v>783</v>
      </c>
      <c r="R53" s="317"/>
      <c r="S53" s="317"/>
      <c r="T53" s="519" t="s">
        <v>546</v>
      </c>
      <c r="U53" s="529" t="s">
        <v>635</v>
      </c>
    </row>
    <row r="54" spans="1:26" ht="72" customHeight="1" x14ac:dyDescent="0.25">
      <c r="A54" s="782"/>
      <c r="B54" s="783"/>
      <c r="C54" s="783"/>
      <c r="D54" s="811"/>
      <c r="E54" s="814"/>
      <c r="F54" s="807"/>
      <c r="G54" s="819"/>
      <c r="H54" s="291" t="s">
        <v>381</v>
      </c>
      <c r="I54" s="463" t="s">
        <v>24</v>
      </c>
      <c r="J54" s="463" t="s">
        <v>382</v>
      </c>
      <c r="K54" s="460" t="s">
        <v>373</v>
      </c>
      <c r="L54" s="530">
        <v>43370</v>
      </c>
      <c r="M54" s="461">
        <v>43371</v>
      </c>
      <c r="N54" s="461">
        <v>43434</v>
      </c>
      <c r="O54" s="550" t="s">
        <v>856</v>
      </c>
      <c r="P54" s="464"/>
      <c r="Q54" s="250" t="s">
        <v>888</v>
      </c>
      <c r="R54" s="317"/>
      <c r="S54" s="317"/>
      <c r="T54" s="519" t="s">
        <v>546</v>
      </c>
      <c r="U54" s="529" t="s">
        <v>635</v>
      </c>
    </row>
    <row r="55" spans="1:26" ht="72" customHeight="1" x14ac:dyDescent="0.25">
      <c r="A55" s="782">
        <v>31</v>
      </c>
      <c r="B55" s="783" t="s">
        <v>10</v>
      </c>
      <c r="C55" s="783" t="s">
        <v>127</v>
      </c>
      <c r="D55" s="811">
        <v>43368</v>
      </c>
      <c r="E55" s="776" t="s">
        <v>784</v>
      </c>
      <c r="F55" s="783" t="s">
        <v>142</v>
      </c>
      <c r="G55" s="777" t="s">
        <v>785</v>
      </c>
      <c r="H55" s="500" t="s">
        <v>786</v>
      </c>
      <c r="I55" s="502" t="s">
        <v>24</v>
      </c>
      <c r="J55" s="502" t="s">
        <v>375</v>
      </c>
      <c r="K55" s="459" t="s">
        <v>373</v>
      </c>
      <c r="L55" s="222">
        <v>43370</v>
      </c>
      <c r="M55" s="222">
        <v>43370</v>
      </c>
      <c r="N55" s="222">
        <v>43370</v>
      </c>
      <c r="O55" s="217" t="s">
        <v>787</v>
      </c>
      <c r="P55" s="502" t="s">
        <v>388</v>
      </c>
      <c r="Q55" s="250" t="s">
        <v>788</v>
      </c>
      <c r="R55" s="347" t="s">
        <v>556</v>
      </c>
      <c r="S55" s="298" t="s">
        <v>160</v>
      </c>
      <c r="T55" s="519" t="s">
        <v>30</v>
      </c>
      <c r="U55" s="529" t="s">
        <v>635</v>
      </c>
    </row>
    <row r="56" spans="1:26" ht="72" customHeight="1" x14ac:dyDescent="0.25">
      <c r="A56" s="782"/>
      <c r="B56" s="783"/>
      <c r="C56" s="783"/>
      <c r="D56" s="811"/>
      <c r="E56" s="776"/>
      <c r="F56" s="783"/>
      <c r="G56" s="818"/>
      <c r="H56" s="529" t="s">
        <v>789</v>
      </c>
      <c r="I56" s="502" t="s">
        <v>24</v>
      </c>
      <c r="J56" s="502" t="s">
        <v>375</v>
      </c>
      <c r="K56" s="459" t="s">
        <v>373</v>
      </c>
      <c r="L56" s="222">
        <v>43370</v>
      </c>
      <c r="M56" s="222">
        <v>43374</v>
      </c>
      <c r="N56" s="222">
        <v>43449</v>
      </c>
      <c r="O56" s="551" t="s">
        <v>790</v>
      </c>
      <c r="P56" s="217" t="s">
        <v>512</v>
      </c>
      <c r="Q56" s="250" t="s">
        <v>557</v>
      </c>
      <c r="R56" s="348" t="s">
        <v>550</v>
      </c>
      <c r="S56" s="298" t="s">
        <v>160</v>
      </c>
      <c r="T56" s="519" t="s">
        <v>30</v>
      </c>
      <c r="U56" s="529" t="s">
        <v>538</v>
      </c>
    </row>
    <row r="57" spans="1:26" ht="72" customHeight="1" x14ac:dyDescent="0.25">
      <c r="A57" s="822"/>
      <c r="B57" s="821"/>
      <c r="C57" s="821"/>
      <c r="D57" s="823"/>
      <c r="E57" s="777"/>
      <c r="F57" s="821"/>
      <c r="G57" s="818"/>
      <c r="H57" s="258" t="s">
        <v>791</v>
      </c>
      <c r="I57" s="505" t="s">
        <v>24</v>
      </c>
      <c r="J57" s="505" t="s">
        <v>383</v>
      </c>
      <c r="K57" s="465" t="s">
        <v>373</v>
      </c>
      <c r="L57" s="287">
        <v>43370</v>
      </c>
      <c r="M57" s="288">
        <v>43374</v>
      </c>
      <c r="N57" s="288">
        <v>43403</v>
      </c>
      <c r="O57" s="552" t="s">
        <v>792</v>
      </c>
      <c r="P57" s="289" t="s">
        <v>513</v>
      </c>
      <c r="Q57" s="290" t="s">
        <v>793</v>
      </c>
      <c r="R57" s="293" t="s">
        <v>522</v>
      </c>
      <c r="S57" s="298" t="s">
        <v>160</v>
      </c>
      <c r="T57" s="519" t="s">
        <v>30</v>
      </c>
      <c r="U57" s="291" t="s">
        <v>538</v>
      </c>
    </row>
    <row r="58" spans="1:26" ht="72" customHeight="1" x14ac:dyDescent="0.25">
      <c r="A58" s="350">
        <v>32</v>
      </c>
      <c r="B58" s="217" t="s">
        <v>133</v>
      </c>
      <c r="C58" s="217" t="s">
        <v>127</v>
      </c>
      <c r="D58" s="506">
        <v>43437</v>
      </c>
      <c r="E58" s="497" t="s">
        <v>514</v>
      </c>
      <c r="F58" s="217" t="s">
        <v>142</v>
      </c>
      <c r="G58" s="351" t="s">
        <v>515</v>
      </c>
      <c r="H58" s="351" t="s">
        <v>516</v>
      </c>
      <c r="I58" s="217" t="s">
        <v>24</v>
      </c>
      <c r="J58" s="351" t="s">
        <v>388</v>
      </c>
      <c r="K58" s="459" t="s">
        <v>373</v>
      </c>
      <c r="L58" s="503">
        <v>43437</v>
      </c>
      <c r="M58" s="222">
        <v>43497</v>
      </c>
      <c r="N58" s="222">
        <v>43678</v>
      </c>
      <c r="O58" s="553" t="s">
        <v>794</v>
      </c>
      <c r="P58" s="352" t="s">
        <v>795</v>
      </c>
      <c r="Q58" s="353" t="s">
        <v>889</v>
      </c>
      <c r="R58" s="354" t="s">
        <v>617</v>
      </c>
      <c r="S58" s="298"/>
      <c r="T58" s="519" t="s">
        <v>30</v>
      </c>
      <c r="U58" s="529" t="s">
        <v>890</v>
      </c>
    </row>
    <row r="59" spans="1:26" s="225" customFormat="1" ht="85.5" x14ac:dyDescent="0.25">
      <c r="A59" s="439">
        <v>4</v>
      </c>
      <c r="B59" s="217" t="s">
        <v>133</v>
      </c>
      <c r="C59" s="217" t="s">
        <v>136</v>
      </c>
      <c r="D59" s="436">
        <v>43403</v>
      </c>
      <c r="E59" s="345" t="s">
        <v>482</v>
      </c>
      <c r="F59" s="435" t="s">
        <v>142</v>
      </c>
      <c r="G59" s="345" t="s">
        <v>483</v>
      </c>
      <c r="H59" s="345" t="s">
        <v>484</v>
      </c>
      <c r="I59" s="435" t="s">
        <v>144</v>
      </c>
      <c r="J59" s="434" t="s">
        <v>485</v>
      </c>
      <c r="K59" s="434" t="s">
        <v>473</v>
      </c>
      <c r="L59" s="436">
        <v>43439</v>
      </c>
      <c r="M59" s="436">
        <v>43511</v>
      </c>
      <c r="N59" s="436">
        <v>43539</v>
      </c>
      <c r="O59" s="549" t="s">
        <v>597</v>
      </c>
      <c r="P59" s="217" t="s">
        <v>598</v>
      </c>
      <c r="Q59" s="337" t="s">
        <v>638</v>
      </c>
      <c r="R59" s="346" t="s">
        <v>636</v>
      </c>
      <c r="S59" s="489" t="s">
        <v>163</v>
      </c>
      <c r="T59" s="435" t="s">
        <v>30</v>
      </c>
      <c r="U59" s="440" t="s">
        <v>612</v>
      </c>
      <c r="Y59" s="224"/>
      <c r="Z59" s="224"/>
    </row>
    <row r="60" spans="1:26" s="433" customFormat="1" ht="147" customHeight="1" thickBot="1" x14ac:dyDescent="0.3">
      <c r="A60" s="437">
        <v>2</v>
      </c>
      <c r="B60" s="268" t="s">
        <v>10</v>
      </c>
      <c r="C60" s="268" t="s">
        <v>136</v>
      </c>
      <c r="D60" s="256">
        <v>43392</v>
      </c>
      <c r="E60" s="301" t="s">
        <v>474</v>
      </c>
      <c r="F60" s="255" t="s">
        <v>142</v>
      </c>
      <c r="G60" s="301" t="s">
        <v>475</v>
      </c>
      <c r="H60" s="301" t="s">
        <v>476</v>
      </c>
      <c r="I60" s="255" t="s">
        <v>144</v>
      </c>
      <c r="J60" s="257" t="s">
        <v>477</v>
      </c>
      <c r="K60" s="257" t="s">
        <v>473</v>
      </c>
      <c r="L60" s="256">
        <v>43439</v>
      </c>
      <c r="M60" s="256">
        <v>43480</v>
      </c>
      <c r="N60" s="256">
        <v>43511</v>
      </c>
      <c r="O60" s="546" t="s">
        <v>595</v>
      </c>
      <c r="P60" s="268" t="s">
        <v>596</v>
      </c>
      <c r="Q60" s="302" t="s">
        <v>610</v>
      </c>
      <c r="R60" s="326" t="s">
        <v>611</v>
      </c>
      <c r="S60" s="441" t="s">
        <v>160</v>
      </c>
      <c r="T60" s="435" t="s">
        <v>30</v>
      </c>
      <c r="U60" s="86" t="s">
        <v>612</v>
      </c>
      <c r="Y60" s="1"/>
      <c r="Z60" s="1"/>
    </row>
    <row r="61" spans="1:26" s="234" customFormat="1" ht="409.6" customHeight="1" x14ac:dyDescent="0.25">
      <c r="A61" s="285">
        <v>30</v>
      </c>
      <c r="B61" s="283" t="s">
        <v>10</v>
      </c>
      <c r="C61" s="283" t="s">
        <v>35</v>
      </c>
      <c r="D61" s="286">
        <v>42531</v>
      </c>
      <c r="E61" s="284" t="s">
        <v>266</v>
      </c>
      <c r="F61" s="283" t="s">
        <v>11</v>
      </c>
      <c r="G61" s="296" t="s">
        <v>267</v>
      </c>
      <c r="H61" s="296" t="s">
        <v>268</v>
      </c>
      <c r="I61" s="193" t="s">
        <v>24</v>
      </c>
      <c r="J61" s="193" t="s">
        <v>269</v>
      </c>
      <c r="K61" s="193" t="s">
        <v>270</v>
      </c>
      <c r="L61" s="229">
        <v>42643</v>
      </c>
      <c r="M61" s="229">
        <v>42646</v>
      </c>
      <c r="N61" s="229">
        <v>42735</v>
      </c>
      <c r="O61" s="576" t="s">
        <v>490</v>
      </c>
      <c r="P61" s="266" t="s">
        <v>566</v>
      </c>
      <c r="Q61" s="267" t="s">
        <v>551</v>
      </c>
      <c r="R61" s="194" t="s">
        <v>567</v>
      </c>
      <c r="S61" s="230" t="s">
        <v>160</v>
      </c>
      <c r="T61" s="231" t="s">
        <v>30</v>
      </c>
      <c r="U61" s="195" t="s">
        <v>568</v>
      </c>
      <c r="Y61" s="232"/>
      <c r="Z61" s="233"/>
    </row>
    <row r="62" spans="1:26" s="234" customFormat="1" ht="357.75" customHeight="1" x14ac:dyDescent="0.25">
      <c r="A62" s="285">
        <v>32</v>
      </c>
      <c r="B62" s="283" t="s">
        <v>10</v>
      </c>
      <c r="C62" s="283" t="s">
        <v>43</v>
      </c>
      <c r="D62" s="286">
        <v>42934</v>
      </c>
      <c r="E62" s="284" t="s">
        <v>271</v>
      </c>
      <c r="F62" s="283" t="s">
        <v>11</v>
      </c>
      <c r="G62" s="296" t="s">
        <v>272</v>
      </c>
      <c r="H62" s="296" t="s">
        <v>273</v>
      </c>
      <c r="I62" s="193" t="s">
        <v>24</v>
      </c>
      <c r="J62" s="193" t="s">
        <v>274</v>
      </c>
      <c r="K62" s="193" t="s">
        <v>275</v>
      </c>
      <c r="L62" s="229">
        <v>42947</v>
      </c>
      <c r="M62" s="229">
        <v>42979</v>
      </c>
      <c r="N62" s="229">
        <v>43084</v>
      </c>
      <c r="O62" s="574" t="s">
        <v>491</v>
      </c>
      <c r="P62" s="193" t="s">
        <v>395</v>
      </c>
      <c r="Q62" s="245" t="s">
        <v>558</v>
      </c>
      <c r="R62" s="318" t="s">
        <v>569</v>
      </c>
      <c r="S62" s="236" t="s">
        <v>160</v>
      </c>
      <c r="T62" s="231" t="s">
        <v>30</v>
      </c>
      <c r="U62" s="195" t="s">
        <v>570</v>
      </c>
      <c r="Y62" s="232"/>
      <c r="Z62" s="233"/>
    </row>
    <row r="63" spans="1:26" s="239" customFormat="1" ht="409.5" x14ac:dyDescent="0.25">
      <c r="A63" s="285">
        <v>35</v>
      </c>
      <c r="B63" s="283" t="s">
        <v>10</v>
      </c>
      <c r="C63" s="283" t="s">
        <v>43</v>
      </c>
      <c r="D63" s="286">
        <v>42934</v>
      </c>
      <c r="E63" s="284" t="s">
        <v>276</v>
      </c>
      <c r="F63" s="283" t="s">
        <v>11</v>
      </c>
      <c r="G63" s="296" t="s">
        <v>277</v>
      </c>
      <c r="H63" s="296" t="s">
        <v>278</v>
      </c>
      <c r="I63" s="283" t="s">
        <v>24</v>
      </c>
      <c r="J63" s="235" t="s">
        <v>279</v>
      </c>
      <c r="K63" s="283" t="s">
        <v>280</v>
      </c>
      <c r="L63" s="286">
        <v>42947</v>
      </c>
      <c r="M63" s="286">
        <v>42948</v>
      </c>
      <c r="N63" s="286">
        <v>43100</v>
      </c>
      <c r="O63" s="574" t="s">
        <v>492</v>
      </c>
      <c r="P63" s="283" t="s">
        <v>396</v>
      </c>
      <c r="Q63" s="219" t="s">
        <v>559</v>
      </c>
      <c r="R63" s="228" t="s">
        <v>571</v>
      </c>
      <c r="S63" s="236" t="s">
        <v>160</v>
      </c>
      <c r="T63" s="231" t="s">
        <v>30</v>
      </c>
      <c r="U63" s="284" t="s">
        <v>523</v>
      </c>
      <c r="Y63" s="237"/>
      <c r="Z63" s="238"/>
    </row>
    <row r="64" spans="1:26" s="234" customFormat="1" ht="353.25" customHeight="1" x14ac:dyDescent="0.25">
      <c r="A64" s="828">
        <v>36</v>
      </c>
      <c r="B64" s="820" t="s">
        <v>10</v>
      </c>
      <c r="C64" s="820" t="s">
        <v>43</v>
      </c>
      <c r="D64" s="829">
        <v>42934</v>
      </c>
      <c r="E64" s="825" t="s">
        <v>281</v>
      </c>
      <c r="F64" s="820" t="s">
        <v>11</v>
      </c>
      <c r="G64" s="825" t="s">
        <v>277</v>
      </c>
      <c r="H64" s="296" t="s">
        <v>282</v>
      </c>
      <c r="I64" s="193" t="s">
        <v>24</v>
      </c>
      <c r="J64" s="197" t="s">
        <v>279</v>
      </c>
      <c r="K64" s="193" t="s">
        <v>275</v>
      </c>
      <c r="L64" s="229">
        <v>42947</v>
      </c>
      <c r="M64" s="229">
        <v>42948</v>
      </c>
      <c r="N64" s="229">
        <v>43097</v>
      </c>
      <c r="O64" s="574" t="s">
        <v>493</v>
      </c>
      <c r="P64" s="193" t="s">
        <v>397</v>
      </c>
      <c r="Q64" s="219" t="s">
        <v>560</v>
      </c>
      <c r="R64" s="240" t="s">
        <v>572</v>
      </c>
      <c r="S64" s="230" t="s">
        <v>160</v>
      </c>
      <c r="T64" s="231" t="s">
        <v>30</v>
      </c>
      <c r="U64" s="195" t="s">
        <v>524</v>
      </c>
      <c r="Y64" s="232"/>
      <c r="Z64" s="233"/>
    </row>
    <row r="65" spans="1:26" s="234" customFormat="1" ht="241.5" customHeight="1" x14ac:dyDescent="0.25">
      <c r="A65" s="828"/>
      <c r="B65" s="820"/>
      <c r="C65" s="820"/>
      <c r="D65" s="829"/>
      <c r="E65" s="825"/>
      <c r="F65" s="820"/>
      <c r="G65" s="825"/>
      <c r="H65" s="296" t="s">
        <v>283</v>
      </c>
      <c r="I65" s="193" t="s">
        <v>24</v>
      </c>
      <c r="J65" s="193" t="s">
        <v>284</v>
      </c>
      <c r="K65" s="193" t="s">
        <v>285</v>
      </c>
      <c r="L65" s="229">
        <v>42947</v>
      </c>
      <c r="M65" s="229">
        <v>42948</v>
      </c>
      <c r="N65" s="229">
        <v>43097</v>
      </c>
      <c r="O65" s="574" t="s">
        <v>494</v>
      </c>
      <c r="P65" s="193" t="s">
        <v>398</v>
      </c>
      <c r="Q65" s="190" t="s">
        <v>561</v>
      </c>
      <c r="R65" s="194" t="s">
        <v>573</v>
      </c>
      <c r="S65" s="230" t="s">
        <v>160</v>
      </c>
      <c r="T65" s="231" t="s">
        <v>30</v>
      </c>
      <c r="U65" s="195" t="s">
        <v>525</v>
      </c>
      <c r="Y65" s="232"/>
      <c r="Z65" s="233"/>
    </row>
    <row r="66" spans="1:26" s="279" customFormat="1" ht="216.75" customHeight="1" x14ac:dyDescent="0.25">
      <c r="A66" s="826">
        <v>37</v>
      </c>
      <c r="B66" s="783" t="s">
        <v>10</v>
      </c>
      <c r="C66" s="783" t="s">
        <v>43</v>
      </c>
      <c r="D66" s="784">
        <v>43129</v>
      </c>
      <c r="E66" s="783" t="s">
        <v>286</v>
      </c>
      <c r="F66" s="783" t="s">
        <v>11</v>
      </c>
      <c r="G66" s="781" t="s">
        <v>287</v>
      </c>
      <c r="H66" s="257" t="s">
        <v>288</v>
      </c>
      <c r="I66" s="255" t="s">
        <v>24</v>
      </c>
      <c r="J66" s="255" t="s">
        <v>289</v>
      </c>
      <c r="K66" s="255" t="s">
        <v>290</v>
      </c>
      <c r="L66" s="256">
        <v>43129</v>
      </c>
      <c r="M66" s="256">
        <v>43130</v>
      </c>
      <c r="N66" s="256">
        <v>43138</v>
      </c>
      <c r="O66" s="575" t="s">
        <v>291</v>
      </c>
      <c r="P66" s="86" t="s">
        <v>403</v>
      </c>
      <c r="Q66" s="175" t="s">
        <v>292</v>
      </c>
      <c r="R66" s="86" t="s">
        <v>293</v>
      </c>
      <c r="S66" s="157"/>
      <c r="T66" s="282" t="s">
        <v>30</v>
      </c>
      <c r="U66" s="195" t="s">
        <v>344</v>
      </c>
      <c r="Y66" s="16"/>
      <c r="Z66" s="1"/>
    </row>
    <row r="67" spans="1:26" s="234" customFormat="1" ht="222" customHeight="1" x14ac:dyDescent="0.25">
      <c r="A67" s="826"/>
      <c r="B67" s="783"/>
      <c r="C67" s="783"/>
      <c r="D67" s="784"/>
      <c r="E67" s="783"/>
      <c r="F67" s="783"/>
      <c r="G67" s="781"/>
      <c r="H67" s="195" t="s">
        <v>294</v>
      </c>
      <c r="I67" s="193" t="s">
        <v>24</v>
      </c>
      <c r="J67" s="193" t="s">
        <v>295</v>
      </c>
      <c r="K67" s="193" t="s">
        <v>296</v>
      </c>
      <c r="L67" s="229">
        <v>43129</v>
      </c>
      <c r="M67" s="229">
        <v>43136</v>
      </c>
      <c r="N67" s="229">
        <v>43281</v>
      </c>
      <c r="O67" s="574" t="s">
        <v>599</v>
      </c>
      <c r="P67" s="193" t="s">
        <v>600</v>
      </c>
      <c r="Q67" s="219" t="s">
        <v>613</v>
      </c>
      <c r="R67" s="194" t="s">
        <v>614</v>
      </c>
      <c r="S67" s="241"/>
      <c r="T67" s="231" t="s">
        <v>30</v>
      </c>
      <c r="U67" s="195" t="s">
        <v>615</v>
      </c>
      <c r="Y67" s="232"/>
      <c r="Z67" s="233"/>
    </row>
    <row r="68" spans="1:26" s="279" customFormat="1" ht="52.5" hidden="1" customHeight="1" x14ac:dyDescent="0.25">
      <c r="A68" s="826"/>
      <c r="B68" s="783"/>
      <c r="C68" s="783"/>
      <c r="D68" s="784"/>
      <c r="E68" s="783"/>
      <c r="F68" s="783"/>
      <c r="G68" s="781"/>
      <c r="H68" s="257" t="s">
        <v>298</v>
      </c>
      <c r="I68" s="255" t="s">
        <v>24</v>
      </c>
      <c r="J68" s="255" t="s">
        <v>299</v>
      </c>
      <c r="K68" s="255" t="s">
        <v>300</v>
      </c>
      <c r="L68" s="256">
        <v>43129</v>
      </c>
      <c r="M68" s="256">
        <v>43130</v>
      </c>
      <c r="N68" s="256">
        <v>43133</v>
      </c>
      <c r="O68" s="810" t="s">
        <v>301</v>
      </c>
      <c r="P68" s="810"/>
      <c r="Q68" s="810"/>
      <c r="R68" s="810"/>
      <c r="S68" s="255" t="s">
        <v>404</v>
      </c>
      <c r="T68" s="175" t="s">
        <v>297</v>
      </c>
      <c r="U68" s="86" t="s">
        <v>293</v>
      </c>
      <c r="V68" s="157"/>
      <c r="W68" s="282" t="s">
        <v>30</v>
      </c>
      <c r="X68" s="195" t="s">
        <v>344</v>
      </c>
      <c r="Y68" s="16"/>
      <c r="Z68" s="1"/>
    </row>
    <row r="69" spans="1:26" s="279" customFormat="1" ht="127.5" hidden="1" x14ac:dyDescent="0.25">
      <c r="A69" s="826"/>
      <c r="B69" s="783"/>
      <c r="C69" s="783"/>
      <c r="D69" s="784"/>
      <c r="E69" s="783"/>
      <c r="F69" s="783"/>
      <c r="G69" s="781"/>
      <c r="H69" s="257" t="s">
        <v>302</v>
      </c>
      <c r="I69" s="255" t="s">
        <v>24</v>
      </c>
      <c r="J69" s="255" t="s">
        <v>303</v>
      </c>
      <c r="K69" s="255" t="s">
        <v>304</v>
      </c>
      <c r="L69" s="256">
        <v>43137</v>
      </c>
      <c r="M69" s="256">
        <v>43138</v>
      </c>
      <c r="N69" s="256">
        <v>43159</v>
      </c>
      <c r="O69" s="810" t="s">
        <v>305</v>
      </c>
      <c r="P69" s="810"/>
      <c r="Q69" s="810"/>
      <c r="R69" s="810"/>
      <c r="S69" s="255" t="s">
        <v>405</v>
      </c>
      <c r="T69" s="175" t="s">
        <v>297</v>
      </c>
      <c r="U69" s="86" t="s">
        <v>293</v>
      </c>
      <c r="V69" s="157"/>
      <c r="W69" s="282" t="s">
        <v>30</v>
      </c>
      <c r="X69" s="195" t="s">
        <v>344</v>
      </c>
      <c r="Y69" s="16"/>
      <c r="Z69" s="1"/>
    </row>
    <row r="70" spans="1:26" s="279" customFormat="1" ht="111" hidden="1" customHeight="1" x14ac:dyDescent="0.25">
      <c r="A70" s="826"/>
      <c r="B70" s="783"/>
      <c r="C70" s="783"/>
      <c r="D70" s="784"/>
      <c r="E70" s="783"/>
      <c r="F70" s="783"/>
      <c r="G70" s="781"/>
      <c r="H70" s="257" t="s">
        <v>306</v>
      </c>
      <c r="I70" s="255" t="s">
        <v>24</v>
      </c>
      <c r="J70" s="255" t="s">
        <v>295</v>
      </c>
      <c r="K70" s="255" t="s">
        <v>307</v>
      </c>
      <c r="L70" s="256">
        <v>43137</v>
      </c>
      <c r="M70" s="256">
        <v>43138</v>
      </c>
      <c r="N70" s="256">
        <v>43143</v>
      </c>
      <c r="O70" s="810" t="s">
        <v>308</v>
      </c>
      <c r="P70" s="810"/>
      <c r="Q70" s="810"/>
      <c r="R70" s="810"/>
      <c r="S70" s="255" t="s">
        <v>406</v>
      </c>
      <c r="T70" s="175" t="s">
        <v>297</v>
      </c>
      <c r="U70" s="86" t="s">
        <v>293</v>
      </c>
      <c r="V70" s="157"/>
      <c r="W70" s="282" t="s">
        <v>30</v>
      </c>
      <c r="X70" s="195" t="s">
        <v>344</v>
      </c>
      <c r="Y70" s="16"/>
      <c r="Z70" s="1"/>
    </row>
    <row r="71" spans="1:26" s="234" customFormat="1" ht="312.75" hidden="1" customHeight="1" x14ac:dyDescent="0.25">
      <c r="A71" s="826"/>
      <c r="B71" s="783"/>
      <c r="C71" s="783"/>
      <c r="D71" s="784"/>
      <c r="E71" s="783"/>
      <c r="F71" s="783"/>
      <c r="G71" s="781"/>
      <c r="H71" s="195" t="s">
        <v>309</v>
      </c>
      <c r="I71" s="193" t="s">
        <v>24</v>
      </c>
      <c r="J71" s="193" t="s">
        <v>310</v>
      </c>
      <c r="K71" s="193" t="s">
        <v>311</v>
      </c>
      <c r="L71" s="229">
        <v>43137</v>
      </c>
      <c r="M71" s="229">
        <v>43189</v>
      </c>
      <c r="N71" s="229">
        <v>43281</v>
      </c>
      <c r="O71" s="824" t="s">
        <v>495</v>
      </c>
      <c r="P71" s="824"/>
      <c r="Q71" s="824"/>
      <c r="R71" s="824"/>
      <c r="S71" s="193" t="s">
        <v>399</v>
      </c>
      <c r="T71" s="219" t="s">
        <v>574</v>
      </c>
      <c r="U71" s="194" t="s">
        <v>528</v>
      </c>
      <c r="V71" s="230" t="s">
        <v>160</v>
      </c>
      <c r="W71" s="231" t="s">
        <v>30</v>
      </c>
      <c r="X71" s="195" t="s">
        <v>526</v>
      </c>
      <c r="Y71" s="232"/>
      <c r="Z71" s="233"/>
    </row>
    <row r="72" spans="1:26" s="234" customFormat="1" ht="409.6" hidden="1" customHeight="1" x14ac:dyDescent="0.25">
      <c r="A72" s="826"/>
      <c r="B72" s="783"/>
      <c r="C72" s="783"/>
      <c r="D72" s="784"/>
      <c r="E72" s="783"/>
      <c r="F72" s="783"/>
      <c r="G72" s="781"/>
      <c r="H72" s="195" t="s">
        <v>312</v>
      </c>
      <c r="I72" s="193" t="s">
        <v>24</v>
      </c>
      <c r="J72" s="193" t="s">
        <v>310</v>
      </c>
      <c r="K72" s="193" t="s">
        <v>313</v>
      </c>
      <c r="L72" s="229">
        <v>43137</v>
      </c>
      <c r="M72" s="229">
        <v>43189</v>
      </c>
      <c r="N72" s="229">
        <v>43281</v>
      </c>
      <c r="O72" s="824" t="s">
        <v>496</v>
      </c>
      <c r="P72" s="824"/>
      <c r="Q72" s="824"/>
      <c r="R72" s="824"/>
      <c r="S72" s="193" t="s">
        <v>400</v>
      </c>
      <c r="T72" s="219" t="s">
        <v>562</v>
      </c>
      <c r="U72" s="194" t="s">
        <v>575</v>
      </c>
      <c r="V72" s="230" t="s">
        <v>160</v>
      </c>
      <c r="W72" s="231" t="s">
        <v>30</v>
      </c>
      <c r="X72" s="195" t="s">
        <v>527</v>
      </c>
      <c r="Y72" s="232"/>
      <c r="Z72" s="233"/>
    </row>
    <row r="73" spans="1:26" s="234" customFormat="1" ht="189.75" hidden="1" customHeight="1" x14ac:dyDescent="0.25">
      <c r="A73" s="826"/>
      <c r="B73" s="783"/>
      <c r="C73" s="783"/>
      <c r="D73" s="784"/>
      <c r="E73" s="783"/>
      <c r="F73" s="783"/>
      <c r="G73" s="781"/>
      <c r="H73" s="196" t="s">
        <v>314</v>
      </c>
      <c r="I73" s="193" t="s">
        <v>24</v>
      </c>
      <c r="J73" s="242" t="s">
        <v>315</v>
      </c>
      <c r="K73" s="242" t="s">
        <v>296</v>
      </c>
      <c r="L73" s="243">
        <v>43137</v>
      </c>
      <c r="M73" s="243"/>
      <c r="N73" s="243"/>
      <c r="O73" s="840" t="s">
        <v>497</v>
      </c>
      <c r="P73" s="840"/>
      <c r="Q73" s="840"/>
      <c r="R73" s="840"/>
      <c r="S73" s="242"/>
      <c r="T73" s="219" t="s">
        <v>563</v>
      </c>
      <c r="U73" s="252" t="s">
        <v>576</v>
      </c>
      <c r="V73" s="230" t="s">
        <v>160</v>
      </c>
      <c r="W73" s="231" t="s">
        <v>30</v>
      </c>
      <c r="X73" s="195" t="s">
        <v>529</v>
      </c>
      <c r="Y73" s="232"/>
      <c r="Z73" s="233"/>
    </row>
    <row r="74" spans="1:26" s="279" customFormat="1" ht="409.5" hidden="1" x14ac:dyDescent="0.25">
      <c r="A74" s="826"/>
      <c r="B74" s="783"/>
      <c r="C74" s="783"/>
      <c r="D74" s="784"/>
      <c r="E74" s="783"/>
      <c r="F74" s="783"/>
      <c r="G74" s="781"/>
      <c r="H74" s="257" t="s">
        <v>316</v>
      </c>
      <c r="I74" s="255" t="s">
        <v>24</v>
      </c>
      <c r="J74" s="255" t="s">
        <v>317</v>
      </c>
      <c r="K74" s="255" t="s">
        <v>318</v>
      </c>
      <c r="L74" s="256">
        <v>43137</v>
      </c>
      <c r="M74" s="256">
        <v>43136</v>
      </c>
      <c r="N74" s="256">
        <v>43280</v>
      </c>
      <c r="O74" s="830" t="s">
        <v>319</v>
      </c>
      <c r="P74" s="810"/>
      <c r="Q74" s="810"/>
      <c r="R74" s="810"/>
      <c r="S74" s="198" t="s">
        <v>401</v>
      </c>
      <c r="T74" s="205" t="s">
        <v>407</v>
      </c>
      <c r="U74" s="257" t="s">
        <v>368</v>
      </c>
      <c r="V74" s="157"/>
      <c r="W74" s="282" t="s">
        <v>30</v>
      </c>
      <c r="X74" s="195" t="s">
        <v>412</v>
      </c>
      <c r="Y74" s="16"/>
      <c r="Z74" s="1"/>
    </row>
    <row r="75" spans="1:26" s="234" customFormat="1" ht="248.25" hidden="1" customHeight="1" x14ac:dyDescent="0.25">
      <c r="A75" s="826"/>
      <c r="B75" s="783"/>
      <c r="C75" s="783"/>
      <c r="D75" s="784"/>
      <c r="E75" s="783"/>
      <c r="F75" s="783"/>
      <c r="G75" s="781"/>
      <c r="H75" s="195" t="s">
        <v>320</v>
      </c>
      <c r="I75" s="193" t="s">
        <v>24</v>
      </c>
      <c r="J75" s="193" t="s">
        <v>321</v>
      </c>
      <c r="K75" s="193" t="s">
        <v>318</v>
      </c>
      <c r="L75" s="229">
        <v>43137</v>
      </c>
      <c r="M75" s="229">
        <v>43136</v>
      </c>
      <c r="N75" s="229">
        <v>43280</v>
      </c>
      <c r="O75" s="824" t="s">
        <v>498</v>
      </c>
      <c r="P75" s="824"/>
      <c r="Q75" s="824"/>
      <c r="R75" s="824"/>
      <c r="S75" s="193"/>
      <c r="T75" s="219" t="s">
        <v>564</v>
      </c>
      <c r="U75" s="194" t="s">
        <v>577</v>
      </c>
      <c r="V75" s="230" t="s">
        <v>160</v>
      </c>
      <c r="W75" s="231" t="s">
        <v>30</v>
      </c>
      <c r="X75" s="195" t="s">
        <v>530</v>
      </c>
      <c r="Y75" s="232"/>
      <c r="Z75" s="233"/>
    </row>
    <row r="76" spans="1:26" s="279" customFormat="1" ht="76.5" hidden="1" x14ac:dyDescent="0.25">
      <c r="A76" s="827"/>
      <c r="B76" s="783"/>
      <c r="C76" s="783"/>
      <c r="D76" s="784"/>
      <c r="E76" s="783"/>
      <c r="F76" s="783"/>
      <c r="G76" s="781"/>
      <c r="H76" s="257" t="s">
        <v>322</v>
      </c>
      <c r="I76" s="255" t="s">
        <v>24</v>
      </c>
      <c r="J76" s="255" t="s">
        <v>323</v>
      </c>
      <c r="K76" s="255" t="s">
        <v>324</v>
      </c>
      <c r="L76" s="256">
        <v>43137</v>
      </c>
      <c r="M76" s="256">
        <v>43136</v>
      </c>
      <c r="N76" s="256">
        <v>43159</v>
      </c>
      <c r="O76" s="810" t="s">
        <v>325</v>
      </c>
      <c r="P76" s="810"/>
      <c r="Q76" s="810"/>
      <c r="R76" s="810"/>
      <c r="S76" s="198" t="s">
        <v>402</v>
      </c>
      <c r="T76" s="175" t="s">
        <v>326</v>
      </c>
      <c r="U76" s="86" t="s">
        <v>327</v>
      </c>
      <c r="V76" s="157"/>
      <c r="W76" s="282" t="s">
        <v>30</v>
      </c>
      <c r="X76" s="195" t="s">
        <v>344</v>
      </c>
      <c r="Y76" s="16"/>
      <c r="Z76" s="1"/>
    </row>
    <row r="77" spans="1:26" s="234" customFormat="1" ht="409.5" hidden="1" x14ac:dyDescent="0.25">
      <c r="A77" s="826"/>
      <c r="B77" s="783"/>
      <c r="C77" s="783"/>
      <c r="D77" s="784"/>
      <c r="E77" s="783"/>
      <c r="F77" s="783"/>
      <c r="G77" s="781"/>
      <c r="H77" s="195" t="s">
        <v>328</v>
      </c>
      <c r="I77" s="193" t="s">
        <v>24</v>
      </c>
      <c r="J77" s="193" t="s">
        <v>329</v>
      </c>
      <c r="K77" s="193" t="s">
        <v>330</v>
      </c>
      <c r="L77" s="229">
        <v>43137</v>
      </c>
      <c r="M77" s="229">
        <v>43160</v>
      </c>
      <c r="N77" s="229">
        <v>43464</v>
      </c>
      <c r="O77" s="841" t="s">
        <v>499</v>
      </c>
      <c r="P77" s="841"/>
      <c r="Q77" s="841"/>
      <c r="R77" s="841"/>
      <c r="S77" s="193"/>
      <c r="T77" s="190" t="s">
        <v>565</v>
      </c>
      <c r="U77" s="253" t="s">
        <v>580</v>
      </c>
      <c r="V77" s="230" t="s">
        <v>160</v>
      </c>
      <c r="W77" s="231" t="s">
        <v>30</v>
      </c>
      <c r="X77" s="195" t="s">
        <v>531</v>
      </c>
      <c r="Y77" s="232"/>
      <c r="Z77" s="233"/>
    </row>
    <row r="78" spans="1:26" s="279" customFormat="1" ht="267" hidden="1" customHeight="1" x14ac:dyDescent="0.25">
      <c r="A78" s="826"/>
      <c r="B78" s="783"/>
      <c r="C78" s="783"/>
      <c r="D78" s="784"/>
      <c r="E78" s="783"/>
      <c r="F78" s="783"/>
      <c r="G78" s="781"/>
      <c r="H78" s="295" t="s">
        <v>331</v>
      </c>
      <c r="I78" s="255" t="s">
        <v>24</v>
      </c>
      <c r="J78" s="255" t="s">
        <v>295</v>
      </c>
      <c r="K78" s="255" t="s">
        <v>332</v>
      </c>
      <c r="L78" s="256">
        <v>43137</v>
      </c>
      <c r="M78" s="256">
        <v>43137</v>
      </c>
      <c r="N78" s="256">
        <v>43159</v>
      </c>
      <c r="O78" s="830" t="s">
        <v>347</v>
      </c>
      <c r="P78" s="810"/>
      <c r="Q78" s="810"/>
      <c r="R78" s="810"/>
      <c r="S78" s="255"/>
      <c r="T78" s="205" t="s">
        <v>408</v>
      </c>
      <c r="U78" s="254" t="s">
        <v>415</v>
      </c>
      <c r="V78" s="204"/>
      <c r="W78" s="282" t="s">
        <v>30</v>
      </c>
      <c r="X78" s="195" t="s">
        <v>369</v>
      </c>
      <c r="Y78" s="16"/>
      <c r="Z78" s="1"/>
    </row>
    <row r="79" spans="1:26" s="279" customFormat="1" ht="73.5" hidden="1" customHeight="1" x14ac:dyDescent="0.25">
      <c r="A79" s="826"/>
      <c r="B79" s="783"/>
      <c r="C79" s="783"/>
      <c r="D79" s="784"/>
      <c r="E79" s="783"/>
      <c r="F79" s="783"/>
      <c r="G79" s="781"/>
      <c r="H79" s="295" t="s">
        <v>333</v>
      </c>
      <c r="I79" s="255" t="s">
        <v>24</v>
      </c>
      <c r="J79" s="255" t="s">
        <v>334</v>
      </c>
      <c r="K79" s="255" t="s">
        <v>318</v>
      </c>
      <c r="L79" s="256">
        <v>43137</v>
      </c>
      <c r="M79" s="256">
        <v>43137</v>
      </c>
      <c r="N79" s="256">
        <v>43159</v>
      </c>
      <c r="O79" s="830" t="s">
        <v>345</v>
      </c>
      <c r="P79" s="810"/>
      <c r="Q79" s="810"/>
      <c r="R79" s="810"/>
      <c r="S79" s="255"/>
      <c r="T79" s="175" t="s">
        <v>367</v>
      </c>
      <c r="U79" s="254" t="s">
        <v>346</v>
      </c>
      <c r="V79" s="204"/>
      <c r="W79" s="282" t="s">
        <v>30</v>
      </c>
      <c r="X79" s="195" t="s">
        <v>413</v>
      </c>
      <c r="Y79" s="16"/>
      <c r="Z79" s="1"/>
    </row>
    <row r="80" spans="1:26" s="234" customFormat="1" ht="409.5" hidden="1" x14ac:dyDescent="0.25">
      <c r="A80" s="826"/>
      <c r="B80" s="783"/>
      <c r="C80" s="783"/>
      <c r="D80" s="784"/>
      <c r="E80" s="783"/>
      <c r="F80" s="783"/>
      <c r="G80" s="781"/>
      <c r="H80" s="195" t="s">
        <v>335</v>
      </c>
      <c r="I80" s="193" t="s">
        <v>24</v>
      </c>
      <c r="J80" s="283"/>
      <c r="K80" s="193" t="s">
        <v>336</v>
      </c>
      <c r="L80" s="229">
        <v>43137</v>
      </c>
      <c r="M80" s="229">
        <v>43143</v>
      </c>
      <c r="N80" s="229">
        <v>43147</v>
      </c>
      <c r="O80" s="824" t="s">
        <v>391</v>
      </c>
      <c r="P80" s="824"/>
      <c r="Q80" s="824"/>
      <c r="R80" s="824"/>
      <c r="S80" s="193" t="s">
        <v>389</v>
      </c>
      <c r="T80" s="219" t="s">
        <v>409</v>
      </c>
      <c r="U80" s="194" t="s">
        <v>393</v>
      </c>
      <c r="V80" s="230" t="s">
        <v>160</v>
      </c>
      <c r="W80" s="231" t="s">
        <v>30</v>
      </c>
      <c r="X80" s="195" t="s">
        <v>418</v>
      </c>
      <c r="Y80" s="232"/>
      <c r="Z80" s="233"/>
    </row>
    <row r="81" spans="1:26" s="234" customFormat="1" ht="408" hidden="1" x14ac:dyDescent="0.25">
      <c r="A81" s="826"/>
      <c r="B81" s="783"/>
      <c r="C81" s="783"/>
      <c r="D81" s="784"/>
      <c r="E81" s="783"/>
      <c r="F81" s="783"/>
      <c r="G81" s="781"/>
      <c r="H81" s="195" t="s">
        <v>337</v>
      </c>
      <c r="I81" s="193" t="s">
        <v>144</v>
      </c>
      <c r="J81" s="193" t="s">
        <v>338</v>
      </c>
      <c r="K81" s="193" t="s">
        <v>339</v>
      </c>
      <c r="L81" s="229">
        <v>43131</v>
      </c>
      <c r="M81" s="229">
        <v>43281</v>
      </c>
      <c r="N81" s="229">
        <v>43281</v>
      </c>
      <c r="O81" s="831" t="s">
        <v>390</v>
      </c>
      <c r="P81" s="832"/>
      <c r="Q81" s="832"/>
      <c r="R81" s="833"/>
      <c r="S81" s="193"/>
      <c r="T81" s="219" t="s">
        <v>410</v>
      </c>
      <c r="U81" s="194"/>
      <c r="V81" s="241"/>
      <c r="W81" s="231" t="s">
        <v>30</v>
      </c>
      <c r="X81" s="195" t="s">
        <v>416</v>
      </c>
      <c r="Y81" s="232"/>
      <c r="Z81" s="233"/>
    </row>
    <row r="82" spans="1:26" s="234" customFormat="1" ht="408" hidden="1" x14ac:dyDescent="0.25">
      <c r="A82" s="826"/>
      <c r="B82" s="783"/>
      <c r="C82" s="783"/>
      <c r="D82" s="784"/>
      <c r="E82" s="783"/>
      <c r="F82" s="783"/>
      <c r="G82" s="781"/>
      <c r="H82" s="195" t="s">
        <v>340</v>
      </c>
      <c r="I82" s="193" t="s">
        <v>144</v>
      </c>
      <c r="J82" s="193" t="s">
        <v>338</v>
      </c>
      <c r="K82" s="193" t="s">
        <v>341</v>
      </c>
      <c r="L82" s="229">
        <v>43131</v>
      </c>
      <c r="M82" s="229">
        <v>43160</v>
      </c>
      <c r="N82" s="229">
        <v>43281</v>
      </c>
      <c r="O82" s="834"/>
      <c r="P82" s="835"/>
      <c r="Q82" s="835"/>
      <c r="R82" s="836"/>
      <c r="S82" s="193"/>
      <c r="T82" s="219" t="s">
        <v>411</v>
      </c>
      <c r="U82" s="194"/>
      <c r="V82" s="241"/>
      <c r="W82" s="231" t="s">
        <v>30</v>
      </c>
      <c r="X82" s="195" t="s">
        <v>417</v>
      </c>
      <c r="Y82" s="232"/>
      <c r="Z82" s="233"/>
    </row>
    <row r="83" spans="1:26" s="234" customFormat="1" ht="129" hidden="1" customHeight="1" x14ac:dyDescent="0.25">
      <c r="A83" s="826"/>
      <c r="B83" s="783"/>
      <c r="C83" s="783"/>
      <c r="D83" s="784"/>
      <c r="E83" s="783"/>
      <c r="F83" s="783"/>
      <c r="G83" s="781"/>
      <c r="H83" s="195" t="s">
        <v>342</v>
      </c>
      <c r="I83" s="193" t="s">
        <v>144</v>
      </c>
      <c r="J83" s="193" t="s">
        <v>338</v>
      </c>
      <c r="K83" s="193" t="s">
        <v>343</v>
      </c>
      <c r="L83" s="229">
        <v>43131</v>
      </c>
      <c r="M83" s="229">
        <v>43252</v>
      </c>
      <c r="N83" s="229">
        <v>43281</v>
      </c>
      <c r="O83" s="837"/>
      <c r="P83" s="838"/>
      <c r="Q83" s="838"/>
      <c r="R83" s="839"/>
      <c r="S83" s="193"/>
      <c r="T83" s="219" t="s">
        <v>411</v>
      </c>
      <c r="U83" s="194"/>
      <c r="V83" s="241"/>
      <c r="W83" s="231" t="s">
        <v>30</v>
      </c>
      <c r="X83" s="195" t="s">
        <v>414</v>
      </c>
      <c r="Y83" s="232"/>
      <c r="Z83" s="233"/>
    </row>
    <row r="84" spans="1:26" s="278" customFormat="1" ht="133.5" customHeight="1" x14ac:dyDescent="0.25">
      <c r="A84" s="276">
        <v>1</v>
      </c>
      <c r="B84" s="276" t="s">
        <v>133</v>
      </c>
      <c r="C84" s="276" t="s">
        <v>15</v>
      </c>
      <c r="D84" s="304">
        <v>43451</v>
      </c>
      <c r="E84" s="257" t="s">
        <v>505</v>
      </c>
      <c r="F84" s="268" t="s">
        <v>142</v>
      </c>
      <c r="G84" s="177" t="s">
        <v>504</v>
      </c>
      <c r="H84" s="257" t="s">
        <v>506</v>
      </c>
      <c r="I84" s="255" t="s">
        <v>144</v>
      </c>
      <c r="J84" s="268" t="s">
        <v>507</v>
      </c>
      <c r="K84" s="176" t="s">
        <v>503</v>
      </c>
      <c r="L84" s="179">
        <v>43451</v>
      </c>
      <c r="M84" s="179">
        <v>43480</v>
      </c>
      <c r="N84" s="179">
        <v>43494</v>
      </c>
      <c r="O84" s="577" t="s">
        <v>602</v>
      </c>
      <c r="P84" s="272" t="s">
        <v>603</v>
      </c>
      <c r="Q84" s="86" t="s">
        <v>616</v>
      </c>
      <c r="R84" s="86"/>
      <c r="S84" s="86" t="s">
        <v>163</v>
      </c>
      <c r="T84" s="274" t="s">
        <v>30</v>
      </c>
      <c r="U84" s="277" t="s">
        <v>637</v>
      </c>
      <c r="Y84" s="273"/>
    </row>
    <row r="85" spans="1:26" ht="72" customHeight="1" x14ac:dyDescent="0.25">
      <c r="A85" s="654" t="s">
        <v>1024</v>
      </c>
      <c r="T85" s="13"/>
    </row>
    <row r="86" spans="1:26" s="271" customFormat="1" ht="279.75" customHeight="1" x14ac:dyDescent="0.25">
      <c r="A86" s="255">
        <v>1</v>
      </c>
      <c r="B86" s="268" t="s">
        <v>133</v>
      </c>
      <c r="C86" s="268" t="s">
        <v>9</v>
      </c>
      <c r="D86" s="269">
        <v>43432</v>
      </c>
      <c r="E86" s="257" t="s">
        <v>605</v>
      </c>
      <c r="F86" s="268" t="s">
        <v>142</v>
      </c>
      <c r="G86" s="257" t="s">
        <v>420</v>
      </c>
      <c r="H86" s="257" t="s">
        <v>421</v>
      </c>
      <c r="I86" s="255" t="s">
        <v>144</v>
      </c>
      <c r="J86" s="257" t="s">
        <v>422</v>
      </c>
      <c r="K86" s="255" t="s">
        <v>423</v>
      </c>
      <c r="L86" s="256">
        <v>43432</v>
      </c>
      <c r="M86" s="256">
        <v>43446</v>
      </c>
      <c r="N86" s="256">
        <v>43646</v>
      </c>
      <c r="O86" s="752" t="s">
        <v>756</v>
      </c>
      <c r="P86" s="747"/>
      <c r="Q86" s="747"/>
      <c r="R86" s="748"/>
      <c r="S86" s="442" t="s">
        <v>761</v>
      </c>
      <c r="T86" s="86" t="s">
        <v>873</v>
      </c>
      <c r="U86" s="86" t="s">
        <v>606</v>
      </c>
      <c r="V86" s="86" t="s">
        <v>163</v>
      </c>
      <c r="W86" s="502" t="s">
        <v>30</v>
      </c>
      <c r="X86" s="292" t="s">
        <v>871</v>
      </c>
      <c r="Y86" s="270"/>
    </row>
    <row r="87" spans="1:26" s="271" customFormat="1" ht="192.75" customHeight="1" x14ac:dyDescent="0.25">
      <c r="A87" s="255">
        <v>2</v>
      </c>
      <c r="B87" s="268" t="s">
        <v>133</v>
      </c>
      <c r="C87" s="268" t="s">
        <v>9</v>
      </c>
      <c r="D87" s="269">
        <v>43432</v>
      </c>
      <c r="E87" s="257" t="s">
        <v>424</v>
      </c>
      <c r="F87" s="268" t="s">
        <v>142</v>
      </c>
      <c r="G87" s="257" t="s">
        <v>425</v>
      </c>
      <c r="H87" s="257" t="s">
        <v>426</v>
      </c>
      <c r="I87" s="86" t="s">
        <v>144</v>
      </c>
      <c r="J87" s="257" t="s">
        <v>427</v>
      </c>
      <c r="K87" s="255" t="s">
        <v>423</v>
      </c>
      <c r="L87" s="256">
        <v>43432</v>
      </c>
      <c r="M87" s="256">
        <v>43446</v>
      </c>
      <c r="N87" s="256">
        <v>43554</v>
      </c>
      <c r="O87" s="752" t="s">
        <v>757</v>
      </c>
      <c r="P87" s="747"/>
      <c r="Q87" s="747"/>
      <c r="R87" s="748"/>
      <c r="S87" s="442" t="s">
        <v>758</v>
      </c>
      <c r="T87" s="86" t="s">
        <v>874</v>
      </c>
      <c r="U87" s="86" t="s">
        <v>607</v>
      </c>
      <c r="V87" s="86" t="s">
        <v>163</v>
      </c>
      <c r="W87" s="502" t="s">
        <v>30</v>
      </c>
      <c r="X87" s="292" t="s">
        <v>871</v>
      </c>
    </row>
    <row r="88" spans="1:26" s="271" customFormat="1" ht="183" customHeight="1" x14ac:dyDescent="0.25">
      <c r="A88" s="255">
        <v>3</v>
      </c>
      <c r="B88" s="268" t="s">
        <v>133</v>
      </c>
      <c r="C88" s="268" t="s">
        <v>9</v>
      </c>
      <c r="D88" s="269">
        <v>43432</v>
      </c>
      <c r="E88" s="257" t="s">
        <v>428</v>
      </c>
      <c r="F88" s="268" t="s">
        <v>142</v>
      </c>
      <c r="G88" s="257" t="s">
        <v>429</v>
      </c>
      <c r="H88" s="257" t="s">
        <v>430</v>
      </c>
      <c r="I88" s="86" t="s">
        <v>144</v>
      </c>
      <c r="J88" s="257" t="s">
        <v>431</v>
      </c>
      <c r="K88" s="255" t="s">
        <v>423</v>
      </c>
      <c r="L88" s="256">
        <v>43432</v>
      </c>
      <c r="M88" s="256">
        <v>43446</v>
      </c>
      <c r="N88" s="256">
        <v>43646</v>
      </c>
      <c r="O88" s="752" t="s">
        <v>759</v>
      </c>
      <c r="P88" s="747"/>
      <c r="Q88" s="747"/>
      <c r="R88" s="748"/>
      <c r="S88" s="443" t="s">
        <v>760</v>
      </c>
      <c r="T88" s="86" t="s">
        <v>875</v>
      </c>
      <c r="U88" s="86" t="s">
        <v>864</v>
      </c>
      <c r="V88" s="86" t="s">
        <v>163</v>
      </c>
      <c r="W88" s="502" t="s">
        <v>30</v>
      </c>
      <c r="X88" s="292" t="s">
        <v>871</v>
      </c>
    </row>
    <row r="89" spans="1:26" s="433" customFormat="1" ht="207.75" customHeight="1" x14ac:dyDescent="0.25">
      <c r="A89" s="338">
        <v>2</v>
      </c>
      <c r="B89" s="255" t="s">
        <v>133</v>
      </c>
      <c r="C89" s="255" t="s">
        <v>9</v>
      </c>
      <c r="D89" s="256">
        <v>43432</v>
      </c>
      <c r="E89" s="255" t="s">
        <v>436</v>
      </c>
      <c r="F89" s="255" t="s">
        <v>142</v>
      </c>
      <c r="G89" s="255" t="s">
        <v>437</v>
      </c>
      <c r="H89" s="336" t="s">
        <v>438</v>
      </c>
      <c r="I89" s="255" t="s">
        <v>144</v>
      </c>
      <c r="J89" s="336" t="s">
        <v>604</v>
      </c>
      <c r="K89" s="255" t="s">
        <v>439</v>
      </c>
      <c r="L89" s="256">
        <v>43432</v>
      </c>
      <c r="M89" s="256">
        <v>43446</v>
      </c>
      <c r="N89" s="256">
        <v>43646</v>
      </c>
      <c r="O89" s="746" t="s">
        <v>852</v>
      </c>
      <c r="P89" s="755"/>
      <c r="Q89" s="755"/>
      <c r="R89" s="756"/>
      <c r="S89" s="442" t="s">
        <v>762</v>
      </c>
      <c r="T89" s="257" t="s">
        <v>876</v>
      </c>
      <c r="U89" s="197" t="s">
        <v>865</v>
      </c>
      <c r="V89" s="156" t="s">
        <v>160</v>
      </c>
      <c r="W89" s="281" t="s">
        <v>30</v>
      </c>
      <c r="X89" s="322" t="s">
        <v>877</v>
      </c>
      <c r="Y89" s="16"/>
      <c r="Z89" s="1"/>
    </row>
    <row r="90" spans="1:26" s="433" customFormat="1" ht="216.75" customHeight="1" x14ac:dyDescent="0.25">
      <c r="A90" s="255">
        <v>1</v>
      </c>
      <c r="B90" s="255" t="s">
        <v>133</v>
      </c>
      <c r="C90" s="255" t="s">
        <v>9</v>
      </c>
      <c r="D90" s="256">
        <v>43431</v>
      </c>
      <c r="E90" s="257" t="s">
        <v>440</v>
      </c>
      <c r="F90" s="255" t="s">
        <v>142</v>
      </c>
      <c r="G90" s="257" t="s">
        <v>441</v>
      </c>
      <c r="H90" s="257" t="s">
        <v>442</v>
      </c>
      <c r="I90" s="255" t="s">
        <v>144</v>
      </c>
      <c r="J90" s="257" t="s">
        <v>443</v>
      </c>
      <c r="K90" s="255" t="s">
        <v>435</v>
      </c>
      <c r="L90" s="256">
        <v>43432</v>
      </c>
      <c r="M90" s="256">
        <v>43446</v>
      </c>
      <c r="N90" s="256">
        <v>43646</v>
      </c>
      <c r="O90" s="752" t="s">
        <v>763</v>
      </c>
      <c r="P90" s="747"/>
      <c r="Q90" s="747"/>
      <c r="R90" s="748"/>
      <c r="S90" s="442" t="s">
        <v>764</v>
      </c>
      <c r="T90" s="86" t="s">
        <v>879</v>
      </c>
      <c r="U90" s="255" t="s">
        <v>866</v>
      </c>
      <c r="V90" s="255" t="s">
        <v>160</v>
      </c>
      <c r="W90" s="502" t="s">
        <v>30</v>
      </c>
      <c r="X90" s="86" t="s">
        <v>878</v>
      </c>
      <c r="Y90" s="70"/>
      <c r="Z90" s="1"/>
    </row>
    <row r="91" spans="1:26" s="448" customFormat="1" ht="216.75" customHeight="1" x14ac:dyDescent="0.25">
      <c r="A91" s="442">
        <v>2</v>
      </c>
      <c r="B91" s="442" t="s">
        <v>133</v>
      </c>
      <c r="C91" s="442" t="s">
        <v>9</v>
      </c>
      <c r="D91" s="445">
        <v>43431</v>
      </c>
      <c r="E91" s="244" t="s">
        <v>444</v>
      </c>
      <c r="F91" s="442" t="s">
        <v>142</v>
      </c>
      <c r="G91" s="244" t="s">
        <v>445</v>
      </c>
      <c r="H91" s="244" t="s">
        <v>446</v>
      </c>
      <c r="I91" s="442" t="s">
        <v>144</v>
      </c>
      <c r="J91" s="244" t="s">
        <v>447</v>
      </c>
      <c r="K91" s="442" t="s">
        <v>435</v>
      </c>
      <c r="L91" s="471">
        <v>43440</v>
      </c>
      <c r="M91" s="445">
        <v>43446</v>
      </c>
      <c r="N91" s="472" t="s">
        <v>448</v>
      </c>
      <c r="O91" s="752" t="s">
        <v>765</v>
      </c>
      <c r="P91" s="747"/>
      <c r="Q91" s="747"/>
      <c r="R91" s="748"/>
      <c r="S91" s="442" t="s">
        <v>766</v>
      </c>
      <c r="T91" s="444" t="s">
        <v>880</v>
      </c>
      <c r="U91" s="442" t="s">
        <v>872</v>
      </c>
      <c r="V91" s="442" t="s">
        <v>160</v>
      </c>
      <c r="W91" s="472" t="s">
        <v>30</v>
      </c>
      <c r="X91" s="86" t="s">
        <v>878</v>
      </c>
      <c r="Y91" s="473"/>
      <c r="Z91" s="447"/>
    </row>
    <row r="92" spans="1:26" s="448" customFormat="1" ht="147.75" customHeight="1" x14ac:dyDescent="0.25">
      <c r="A92" s="442">
        <v>3</v>
      </c>
      <c r="B92" s="442" t="s">
        <v>10</v>
      </c>
      <c r="C92" s="442" t="s">
        <v>53</v>
      </c>
      <c r="D92" s="471">
        <v>43433</v>
      </c>
      <c r="E92" s="244" t="s">
        <v>449</v>
      </c>
      <c r="F92" s="472" t="s">
        <v>17</v>
      </c>
      <c r="G92" s="244" t="s">
        <v>450</v>
      </c>
      <c r="H92" s="244" t="s">
        <v>451</v>
      </c>
      <c r="I92" s="472" t="s">
        <v>24</v>
      </c>
      <c r="J92" s="244" t="s">
        <v>447</v>
      </c>
      <c r="K92" s="442" t="s">
        <v>435</v>
      </c>
      <c r="L92" s="471">
        <v>43440</v>
      </c>
      <c r="M92" s="445">
        <v>43446</v>
      </c>
      <c r="N92" s="472" t="s">
        <v>448</v>
      </c>
      <c r="O92" s="752" t="s">
        <v>767</v>
      </c>
      <c r="P92" s="747"/>
      <c r="Q92" s="747"/>
      <c r="R92" s="748"/>
      <c r="S92" s="442" t="s">
        <v>768</v>
      </c>
      <c r="T92" s="444" t="s">
        <v>881</v>
      </c>
      <c r="U92" s="442" t="s">
        <v>872</v>
      </c>
      <c r="V92" s="472" t="s">
        <v>160</v>
      </c>
      <c r="W92" s="472" t="s">
        <v>30</v>
      </c>
      <c r="X92" s="444" t="s">
        <v>878</v>
      </c>
      <c r="Y92" s="473"/>
      <c r="Z92" s="447"/>
    </row>
    <row r="93" spans="1:26" s="433" customFormat="1" ht="267.75" customHeight="1" x14ac:dyDescent="0.25">
      <c r="A93" s="255">
        <v>4</v>
      </c>
      <c r="B93" s="255" t="s">
        <v>10</v>
      </c>
      <c r="C93" s="255" t="s">
        <v>53</v>
      </c>
      <c r="D93" s="256">
        <v>43433</v>
      </c>
      <c r="E93" s="257" t="s">
        <v>452</v>
      </c>
      <c r="F93" s="255" t="s">
        <v>17</v>
      </c>
      <c r="G93" s="257" t="s">
        <v>453</v>
      </c>
      <c r="H93" s="257" t="s">
        <v>454</v>
      </c>
      <c r="I93" s="255" t="s">
        <v>24</v>
      </c>
      <c r="J93" s="257" t="s">
        <v>455</v>
      </c>
      <c r="K93" s="255" t="s">
        <v>435</v>
      </c>
      <c r="L93" s="256">
        <v>43440</v>
      </c>
      <c r="M93" s="256">
        <v>43446</v>
      </c>
      <c r="N93" s="256">
        <v>43554</v>
      </c>
      <c r="O93" s="752" t="s">
        <v>769</v>
      </c>
      <c r="P93" s="747"/>
      <c r="Q93" s="747"/>
      <c r="R93" s="748"/>
      <c r="S93" s="442" t="s">
        <v>770</v>
      </c>
      <c r="T93" s="86" t="s">
        <v>882</v>
      </c>
      <c r="U93" s="255" t="s">
        <v>591</v>
      </c>
      <c r="V93" s="255" t="s">
        <v>160</v>
      </c>
      <c r="W93" s="502" t="s">
        <v>30</v>
      </c>
      <c r="X93" s="86" t="s">
        <v>878</v>
      </c>
      <c r="Y93" s="1"/>
      <c r="Z93" s="1"/>
    </row>
    <row r="94" spans="1:26" s="433" customFormat="1" ht="153" customHeight="1" x14ac:dyDescent="0.25">
      <c r="A94" s="255">
        <v>5</v>
      </c>
      <c r="B94" s="255" t="s">
        <v>10</v>
      </c>
      <c r="C94" s="255" t="s">
        <v>53</v>
      </c>
      <c r="D94" s="256">
        <v>43433</v>
      </c>
      <c r="E94" s="257" t="s">
        <v>456</v>
      </c>
      <c r="F94" s="255" t="s">
        <v>17</v>
      </c>
      <c r="G94" s="257" t="s">
        <v>457</v>
      </c>
      <c r="H94" s="257" t="s">
        <v>458</v>
      </c>
      <c r="I94" s="255" t="s">
        <v>24</v>
      </c>
      <c r="J94" s="257" t="s">
        <v>459</v>
      </c>
      <c r="K94" s="255" t="s">
        <v>435</v>
      </c>
      <c r="L94" s="256">
        <v>43440</v>
      </c>
      <c r="M94" s="256">
        <v>43446</v>
      </c>
      <c r="N94" s="255" t="s">
        <v>448</v>
      </c>
      <c r="O94" s="752" t="s">
        <v>771</v>
      </c>
      <c r="P94" s="747"/>
      <c r="Q94" s="747"/>
      <c r="R94" s="748"/>
      <c r="S94" s="442" t="s">
        <v>772</v>
      </c>
      <c r="T94" s="86" t="s">
        <v>883</v>
      </c>
      <c r="U94" s="197" t="s">
        <v>865</v>
      </c>
      <c r="V94" s="255" t="s">
        <v>160</v>
      </c>
      <c r="W94" s="502" t="s">
        <v>30</v>
      </c>
      <c r="X94" s="86" t="s">
        <v>878</v>
      </c>
      <c r="Y94" s="1"/>
      <c r="Z94" s="1"/>
    </row>
    <row r="95" spans="1:26" s="433" customFormat="1" ht="153" customHeight="1" x14ac:dyDescent="0.25">
      <c r="A95" s="255">
        <v>6</v>
      </c>
      <c r="B95" s="255" t="s">
        <v>10</v>
      </c>
      <c r="C95" s="255" t="s">
        <v>53</v>
      </c>
      <c r="D95" s="256">
        <v>43433</v>
      </c>
      <c r="E95" s="257" t="s">
        <v>460</v>
      </c>
      <c r="F95" s="255" t="s">
        <v>17</v>
      </c>
      <c r="G95" s="257" t="s">
        <v>461</v>
      </c>
      <c r="H95" s="257" t="s">
        <v>608</v>
      </c>
      <c r="I95" s="255" t="s">
        <v>24</v>
      </c>
      <c r="J95" s="257" t="s">
        <v>462</v>
      </c>
      <c r="K95" s="255" t="s">
        <v>435</v>
      </c>
      <c r="L95" s="256">
        <v>43440</v>
      </c>
      <c r="M95" s="256">
        <v>43446</v>
      </c>
      <c r="N95" s="256">
        <v>43554</v>
      </c>
      <c r="O95" s="746" t="s">
        <v>773</v>
      </c>
      <c r="P95" s="747"/>
      <c r="Q95" s="747"/>
      <c r="R95" s="748"/>
      <c r="S95" s="449" t="s">
        <v>774</v>
      </c>
      <c r="T95" s="86" t="s">
        <v>885</v>
      </c>
      <c r="U95" s="321" t="s">
        <v>592</v>
      </c>
      <c r="V95" s="255" t="s">
        <v>160</v>
      </c>
      <c r="W95" s="502" t="s">
        <v>30</v>
      </c>
      <c r="X95" s="322" t="s">
        <v>884</v>
      </c>
      <c r="Y95" s="1"/>
      <c r="Z95" s="1"/>
    </row>
    <row r="96" spans="1:26" ht="409.5" customHeight="1" x14ac:dyDescent="0.25">
      <c r="A96" s="531"/>
      <c r="B96" s="531"/>
      <c r="C96" s="531"/>
      <c r="D96" s="533"/>
      <c r="E96" s="532"/>
      <c r="F96" s="531"/>
      <c r="G96" s="532"/>
      <c r="H96" s="507" t="s">
        <v>206</v>
      </c>
      <c r="I96" s="502" t="s">
        <v>144</v>
      </c>
      <c r="J96" s="502" t="s">
        <v>207</v>
      </c>
      <c r="K96" s="502" t="s">
        <v>175</v>
      </c>
      <c r="L96" s="503">
        <v>42857</v>
      </c>
      <c r="M96" s="503">
        <v>43467</v>
      </c>
      <c r="N96" s="503">
        <v>43830</v>
      </c>
      <c r="O96" s="753" t="s">
        <v>848</v>
      </c>
      <c r="P96" s="753"/>
      <c r="Q96" s="753"/>
      <c r="R96" s="753"/>
      <c r="S96" s="500" t="s">
        <v>849</v>
      </c>
      <c r="T96" s="205" t="s">
        <v>933</v>
      </c>
      <c r="U96" s="294" t="s">
        <v>867</v>
      </c>
      <c r="V96" s="281"/>
      <c r="W96" s="519" t="s">
        <v>30</v>
      </c>
      <c r="X96" s="244" t="s">
        <v>934</v>
      </c>
      <c r="Y96" s="16"/>
      <c r="Z96" s="1"/>
    </row>
    <row r="97" spans="1:26" s="319" customFormat="1" ht="195" customHeight="1" x14ac:dyDescent="0.25">
      <c r="A97" s="501">
        <v>18</v>
      </c>
      <c r="B97" s="217" t="s">
        <v>10</v>
      </c>
      <c r="C97" s="217" t="s">
        <v>130</v>
      </c>
      <c r="D97" s="503">
        <v>43138</v>
      </c>
      <c r="E97" s="500" t="s">
        <v>587</v>
      </c>
      <c r="F97" s="502" t="s">
        <v>11</v>
      </c>
      <c r="G97" s="500" t="s">
        <v>588</v>
      </c>
      <c r="H97" s="507" t="s">
        <v>589</v>
      </c>
      <c r="I97" s="502" t="s">
        <v>24</v>
      </c>
      <c r="J97" s="502" t="s">
        <v>590</v>
      </c>
      <c r="K97" s="502" t="s">
        <v>175</v>
      </c>
      <c r="L97" s="503">
        <v>43503</v>
      </c>
      <c r="M97" s="503">
        <v>43503</v>
      </c>
      <c r="N97" s="503">
        <v>43511</v>
      </c>
      <c r="O97" s="754" t="s">
        <v>850</v>
      </c>
      <c r="P97" s="754"/>
      <c r="Q97" s="754"/>
      <c r="R97" s="754"/>
      <c r="S97" s="342" t="s">
        <v>851</v>
      </c>
      <c r="T97" s="341" t="s">
        <v>869</v>
      </c>
      <c r="U97" s="294" t="s">
        <v>630</v>
      </c>
      <c r="V97" s="298" t="s">
        <v>160</v>
      </c>
      <c r="W97" s="519" t="s">
        <v>30</v>
      </c>
      <c r="X97" s="218" t="s">
        <v>935</v>
      </c>
      <c r="Y97" s="1"/>
      <c r="Z97" s="1"/>
    </row>
    <row r="98" spans="1:26" s="487" customFormat="1" ht="112.5" customHeight="1" x14ac:dyDescent="0.25">
      <c r="A98" s="477">
        <v>28</v>
      </c>
      <c r="B98" s="478" t="s">
        <v>10</v>
      </c>
      <c r="C98" s="478" t="s">
        <v>131</v>
      </c>
      <c r="D98" s="479">
        <v>43516</v>
      </c>
      <c r="E98" s="480" t="s">
        <v>583</v>
      </c>
      <c r="F98" s="478" t="s">
        <v>11</v>
      </c>
      <c r="G98" s="244" t="s">
        <v>584</v>
      </c>
      <c r="H98" s="481" t="s">
        <v>585</v>
      </c>
      <c r="I98" s="480" t="s">
        <v>24</v>
      </c>
      <c r="J98" s="478" t="s">
        <v>586</v>
      </c>
      <c r="K98" s="442" t="s">
        <v>581</v>
      </c>
      <c r="L98" s="482">
        <v>43435</v>
      </c>
      <c r="M98" s="482">
        <v>43435</v>
      </c>
      <c r="N98" s="479">
        <v>43461</v>
      </c>
      <c r="O98" s="746" t="s">
        <v>870</v>
      </c>
      <c r="P98" s="747"/>
      <c r="Q98" s="747"/>
      <c r="R98" s="748"/>
      <c r="S98" s="483" t="s">
        <v>582</v>
      </c>
      <c r="T98" s="484" t="s">
        <v>895</v>
      </c>
      <c r="U98" s="485" t="s">
        <v>609</v>
      </c>
      <c r="V98" s="477" t="s">
        <v>160</v>
      </c>
      <c r="W98" s="480" t="s">
        <v>30</v>
      </c>
      <c r="X98" s="481" t="s">
        <v>936</v>
      </c>
      <c r="Y98" s="486"/>
    </row>
    <row r="99" spans="1:26" s="499" customFormat="1" ht="160.5" customHeight="1" x14ac:dyDescent="0.25">
      <c r="A99" s="563"/>
      <c r="B99" s="510"/>
      <c r="C99" s="510"/>
      <c r="D99" s="564"/>
      <c r="E99" s="509"/>
      <c r="F99" s="510"/>
      <c r="G99" s="508"/>
      <c r="H99" s="500" t="s">
        <v>377</v>
      </c>
      <c r="I99" s="502" t="s">
        <v>24</v>
      </c>
      <c r="J99" s="502" t="s">
        <v>378</v>
      </c>
      <c r="K99" s="459" t="s">
        <v>373</v>
      </c>
      <c r="L99" s="503">
        <v>43370</v>
      </c>
      <c r="M99" s="222">
        <v>43374</v>
      </c>
      <c r="N99" s="222">
        <v>43612</v>
      </c>
      <c r="O99" s="749" t="s">
        <v>853</v>
      </c>
      <c r="P99" s="750"/>
      <c r="Q99" s="750"/>
      <c r="R99" s="751"/>
      <c r="S99" s="502" t="s">
        <v>779</v>
      </c>
      <c r="T99" s="250" t="s">
        <v>886</v>
      </c>
      <c r="U99" s="223" t="s">
        <v>507</v>
      </c>
      <c r="V99" s="223"/>
      <c r="W99" s="281" t="s">
        <v>30</v>
      </c>
      <c r="X99" s="529" t="s">
        <v>887</v>
      </c>
    </row>
    <row r="100" spans="1:26" s="499" customFormat="1" ht="138" customHeight="1" x14ac:dyDescent="0.25">
      <c r="A100" s="350">
        <v>32</v>
      </c>
      <c r="B100" s="217" t="s">
        <v>133</v>
      </c>
      <c r="C100" s="217" t="s">
        <v>127</v>
      </c>
      <c r="D100" s="506">
        <v>43437</v>
      </c>
      <c r="E100" s="497" t="s">
        <v>514</v>
      </c>
      <c r="F100" s="217" t="s">
        <v>142</v>
      </c>
      <c r="G100" s="351" t="s">
        <v>515</v>
      </c>
      <c r="H100" s="351" t="s">
        <v>516</v>
      </c>
      <c r="I100" s="217" t="s">
        <v>24</v>
      </c>
      <c r="J100" s="351" t="s">
        <v>388</v>
      </c>
      <c r="K100" s="459" t="s">
        <v>373</v>
      </c>
      <c r="L100" s="503">
        <v>43437</v>
      </c>
      <c r="M100" s="222">
        <v>43497</v>
      </c>
      <c r="N100" s="222">
        <v>43678</v>
      </c>
      <c r="O100" s="749" t="s">
        <v>794</v>
      </c>
      <c r="P100" s="750"/>
      <c r="Q100" s="750"/>
      <c r="R100" s="751"/>
      <c r="S100" s="352" t="s">
        <v>795</v>
      </c>
      <c r="T100" s="353" t="s">
        <v>889</v>
      </c>
      <c r="U100" s="354" t="s">
        <v>617</v>
      </c>
      <c r="V100" s="298"/>
      <c r="W100" s="281" t="s">
        <v>30</v>
      </c>
      <c r="X100" s="529" t="s">
        <v>890</v>
      </c>
    </row>
    <row r="101" spans="1:26" s="499" customFormat="1" ht="72" customHeight="1" x14ac:dyDescent="0.25">
      <c r="A101" s="514"/>
      <c r="B101" s="516"/>
      <c r="C101" s="516" t="s">
        <v>127</v>
      </c>
      <c r="D101" s="517"/>
      <c r="E101" s="272" t="s">
        <v>669</v>
      </c>
      <c r="F101" s="516"/>
      <c r="G101" s="518"/>
      <c r="H101" s="511" t="s">
        <v>670</v>
      </c>
      <c r="I101" s="522" t="s">
        <v>144</v>
      </c>
      <c r="J101" s="523" t="s">
        <v>671</v>
      </c>
      <c r="K101" s="523" t="s">
        <v>672</v>
      </c>
      <c r="L101" s="520">
        <v>43585</v>
      </c>
      <c r="M101" s="520">
        <v>43587</v>
      </c>
      <c r="N101" s="520">
        <v>43615</v>
      </c>
      <c r="O101" s="749" t="s">
        <v>796</v>
      </c>
      <c r="P101" s="750"/>
      <c r="Q101" s="750"/>
      <c r="R101" s="751"/>
      <c r="S101" s="272" t="s">
        <v>797</v>
      </c>
      <c r="T101" s="474" t="s">
        <v>897</v>
      </c>
      <c r="U101" s="475" t="s">
        <v>892</v>
      </c>
      <c r="V101" s="298" t="s">
        <v>160</v>
      </c>
      <c r="W101" s="281" t="s">
        <v>30</v>
      </c>
      <c r="X101" s="272" t="s">
        <v>891</v>
      </c>
    </row>
    <row r="102" spans="1:26" s="499" customFormat="1" ht="72" customHeight="1" x14ac:dyDescent="0.25">
      <c r="A102" s="758"/>
      <c r="B102" s="761"/>
      <c r="C102" s="515"/>
      <c r="D102" s="764"/>
      <c r="E102" s="769"/>
      <c r="F102" s="761"/>
      <c r="G102" s="761"/>
      <c r="H102" s="521" t="s">
        <v>798</v>
      </c>
      <c r="I102" s="522" t="s">
        <v>144</v>
      </c>
      <c r="J102" s="522" t="s">
        <v>376</v>
      </c>
      <c r="K102" s="522" t="s">
        <v>673</v>
      </c>
      <c r="L102" s="422">
        <v>43585</v>
      </c>
      <c r="M102" s="422">
        <v>43617</v>
      </c>
      <c r="N102" s="422">
        <v>43630</v>
      </c>
      <c r="O102" s="749" t="s">
        <v>799</v>
      </c>
      <c r="P102" s="750"/>
      <c r="Q102" s="750"/>
      <c r="R102" s="751"/>
      <c r="S102" s="527" t="s">
        <v>800</v>
      </c>
      <c r="T102" s="474" t="s">
        <v>894</v>
      </c>
      <c r="U102" s="476" t="s">
        <v>893</v>
      </c>
      <c r="V102" s="298" t="s">
        <v>160</v>
      </c>
      <c r="W102" s="281" t="s">
        <v>30</v>
      </c>
      <c r="X102" s="272" t="s">
        <v>891</v>
      </c>
    </row>
    <row r="103" spans="1:26" s="499" customFormat="1" ht="72" customHeight="1" x14ac:dyDescent="0.25">
      <c r="A103" s="758"/>
      <c r="B103" s="761"/>
      <c r="C103" s="515"/>
      <c r="D103" s="764"/>
      <c r="E103" s="770"/>
      <c r="F103" s="761"/>
      <c r="G103" s="761"/>
      <c r="H103" s="527" t="s">
        <v>674</v>
      </c>
      <c r="I103" s="522" t="s">
        <v>144</v>
      </c>
      <c r="J103" s="523" t="s">
        <v>671</v>
      </c>
      <c r="K103" s="523" t="s">
        <v>675</v>
      </c>
      <c r="L103" s="520">
        <v>43585</v>
      </c>
      <c r="M103" s="520">
        <v>43556</v>
      </c>
      <c r="N103" s="520">
        <v>43800</v>
      </c>
      <c r="O103" s="749" t="s">
        <v>801</v>
      </c>
      <c r="P103" s="750"/>
      <c r="Q103" s="750"/>
      <c r="R103" s="751"/>
      <c r="S103" s="527" t="s">
        <v>802</v>
      </c>
      <c r="T103" s="474" t="s">
        <v>896</v>
      </c>
      <c r="U103" s="476" t="s">
        <v>892</v>
      </c>
      <c r="V103" s="298" t="s">
        <v>160</v>
      </c>
      <c r="W103" s="281" t="s">
        <v>30</v>
      </c>
      <c r="X103" s="272" t="s">
        <v>891</v>
      </c>
    </row>
    <row r="104" spans="1:26" s="499" customFormat="1" ht="72" customHeight="1" x14ac:dyDescent="0.25">
      <c r="A104" s="757">
        <v>36</v>
      </c>
      <c r="B104" s="760" t="s">
        <v>10</v>
      </c>
      <c r="C104" s="760" t="s">
        <v>127</v>
      </c>
      <c r="D104" s="763">
        <v>43564</v>
      </c>
      <c r="E104" s="272" t="s">
        <v>677</v>
      </c>
      <c r="F104" s="522" t="s">
        <v>17</v>
      </c>
      <c r="G104" s="766" t="s">
        <v>678</v>
      </c>
      <c r="H104" s="527" t="s">
        <v>679</v>
      </c>
      <c r="I104" s="522" t="s">
        <v>144</v>
      </c>
      <c r="J104" s="523" t="s">
        <v>680</v>
      </c>
      <c r="K104" s="523" t="s">
        <v>673</v>
      </c>
      <c r="L104" s="520">
        <v>43585</v>
      </c>
      <c r="M104" s="520">
        <v>43587</v>
      </c>
      <c r="N104" s="520">
        <v>43615</v>
      </c>
      <c r="O104" s="749" t="s">
        <v>803</v>
      </c>
      <c r="P104" s="750"/>
      <c r="Q104" s="750"/>
      <c r="R104" s="750"/>
      <c r="S104" s="450" t="s">
        <v>804</v>
      </c>
      <c r="T104" s="474" t="s">
        <v>898</v>
      </c>
      <c r="U104" s="476" t="s">
        <v>899</v>
      </c>
      <c r="V104" s="298" t="s">
        <v>160</v>
      </c>
      <c r="W104" s="281" t="s">
        <v>30</v>
      </c>
      <c r="X104" s="272" t="s">
        <v>891</v>
      </c>
    </row>
    <row r="105" spans="1:26" s="499" customFormat="1" ht="72" customHeight="1" x14ac:dyDescent="0.25">
      <c r="A105" s="758"/>
      <c r="B105" s="761" t="s">
        <v>10</v>
      </c>
      <c r="C105" s="761" t="s">
        <v>127</v>
      </c>
      <c r="D105" s="764">
        <v>43564</v>
      </c>
      <c r="E105" s="272" t="s">
        <v>681</v>
      </c>
      <c r="F105" s="522" t="s">
        <v>17</v>
      </c>
      <c r="G105" s="767"/>
      <c r="H105" s="424" t="s">
        <v>682</v>
      </c>
      <c r="I105" s="522" t="s">
        <v>144</v>
      </c>
      <c r="J105" s="522" t="s">
        <v>683</v>
      </c>
      <c r="K105" s="522" t="s">
        <v>673</v>
      </c>
      <c r="L105" s="422">
        <v>43585</v>
      </c>
      <c r="M105" s="422">
        <v>43587</v>
      </c>
      <c r="N105" s="422">
        <v>43615</v>
      </c>
      <c r="O105" s="749" t="s">
        <v>805</v>
      </c>
      <c r="P105" s="750"/>
      <c r="Q105" s="750"/>
      <c r="R105" s="751"/>
      <c r="S105" s="451" t="s">
        <v>806</v>
      </c>
      <c r="T105" s="474" t="s">
        <v>905</v>
      </c>
      <c r="U105" s="476" t="s">
        <v>906</v>
      </c>
      <c r="V105" s="298" t="s">
        <v>160</v>
      </c>
      <c r="W105" s="281" t="s">
        <v>30</v>
      </c>
      <c r="X105" s="272" t="s">
        <v>891</v>
      </c>
    </row>
    <row r="106" spans="1:26" s="499" customFormat="1" ht="72" customHeight="1" x14ac:dyDescent="0.25">
      <c r="A106" s="759"/>
      <c r="B106" s="762" t="s">
        <v>10</v>
      </c>
      <c r="C106" s="762" t="s">
        <v>127</v>
      </c>
      <c r="D106" s="765">
        <v>43564</v>
      </c>
      <c r="E106" s="425" t="s">
        <v>684</v>
      </c>
      <c r="F106" s="522" t="s">
        <v>17</v>
      </c>
      <c r="G106" s="768"/>
      <c r="H106" s="527" t="s">
        <v>685</v>
      </c>
      <c r="I106" s="522" t="s">
        <v>144</v>
      </c>
      <c r="J106" s="523" t="s">
        <v>686</v>
      </c>
      <c r="K106" s="523" t="s">
        <v>673</v>
      </c>
      <c r="L106" s="520">
        <v>43585</v>
      </c>
      <c r="M106" s="520">
        <v>43587</v>
      </c>
      <c r="N106" s="520">
        <v>43600</v>
      </c>
      <c r="O106" s="749" t="s">
        <v>807</v>
      </c>
      <c r="P106" s="750"/>
      <c r="Q106" s="750"/>
      <c r="R106" s="751"/>
      <c r="S106" s="451" t="s">
        <v>808</v>
      </c>
      <c r="T106" s="474" t="s">
        <v>905</v>
      </c>
      <c r="U106" s="476" t="s">
        <v>906</v>
      </c>
      <c r="V106" s="298" t="s">
        <v>160</v>
      </c>
      <c r="W106" s="281" t="s">
        <v>30</v>
      </c>
      <c r="X106" s="272" t="s">
        <v>891</v>
      </c>
    </row>
    <row r="107" spans="1:26" s="499" customFormat="1" ht="72" customHeight="1" x14ac:dyDescent="0.25">
      <c r="A107" s="757">
        <v>38</v>
      </c>
      <c r="B107" s="760" t="s">
        <v>10</v>
      </c>
      <c r="C107" s="760" t="s">
        <v>127</v>
      </c>
      <c r="D107" s="763">
        <v>43564</v>
      </c>
      <c r="E107" s="272" t="s">
        <v>687</v>
      </c>
      <c r="F107" s="522" t="s">
        <v>17</v>
      </c>
      <c r="G107" s="771" t="s">
        <v>688</v>
      </c>
      <c r="H107" s="527" t="s">
        <v>689</v>
      </c>
      <c r="I107" s="522" t="s">
        <v>144</v>
      </c>
      <c r="J107" s="523" t="s">
        <v>690</v>
      </c>
      <c r="K107" s="523" t="s">
        <v>672</v>
      </c>
      <c r="L107" s="520">
        <v>43585</v>
      </c>
      <c r="M107" s="520">
        <v>43587</v>
      </c>
      <c r="N107" s="520">
        <v>43615</v>
      </c>
      <c r="O107" s="749" t="s">
        <v>809</v>
      </c>
      <c r="P107" s="750"/>
      <c r="Q107" s="750"/>
      <c r="R107" s="751"/>
      <c r="S107" s="527" t="s">
        <v>810</v>
      </c>
      <c r="T107" s="474" t="s">
        <v>907</v>
      </c>
      <c r="U107" s="504"/>
      <c r="V107" s="298" t="s">
        <v>160</v>
      </c>
      <c r="W107" s="281" t="s">
        <v>30</v>
      </c>
      <c r="X107" s="272" t="s">
        <v>891</v>
      </c>
    </row>
    <row r="108" spans="1:26" s="499" customFormat="1" ht="72" customHeight="1" x14ac:dyDescent="0.25">
      <c r="A108" s="759"/>
      <c r="B108" s="762" t="s">
        <v>10</v>
      </c>
      <c r="C108" s="762" t="s">
        <v>127</v>
      </c>
      <c r="D108" s="765"/>
      <c r="E108" s="511" t="s">
        <v>691</v>
      </c>
      <c r="F108" s="522" t="s">
        <v>17</v>
      </c>
      <c r="G108" s="770"/>
      <c r="H108" s="521" t="s">
        <v>692</v>
      </c>
      <c r="I108" s="522" t="s">
        <v>144</v>
      </c>
      <c r="J108" s="523" t="s">
        <v>693</v>
      </c>
      <c r="K108" s="523" t="s">
        <v>672</v>
      </c>
      <c r="L108" s="520">
        <v>43585</v>
      </c>
      <c r="M108" s="520">
        <v>43587</v>
      </c>
      <c r="N108" s="520">
        <v>43615</v>
      </c>
      <c r="O108" s="749" t="s">
        <v>811</v>
      </c>
      <c r="P108" s="750"/>
      <c r="Q108" s="750"/>
      <c r="R108" s="751"/>
      <c r="S108" s="160" t="s">
        <v>812</v>
      </c>
      <c r="T108" s="474" t="s">
        <v>908</v>
      </c>
      <c r="U108" s="504"/>
      <c r="V108" s="298" t="s">
        <v>160</v>
      </c>
      <c r="W108" s="281" t="s">
        <v>30</v>
      </c>
      <c r="X108" s="272" t="s">
        <v>891</v>
      </c>
    </row>
    <row r="109" spans="1:26" s="499" customFormat="1" ht="72" customHeight="1" x14ac:dyDescent="0.25">
      <c r="A109" s="350">
        <v>39</v>
      </c>
      <c r="B109" s="522" t="s">
        <v>10</v>
      </c>
      <c r="C109" s="522" t="s">
        <v>127</v>
      </c>
      <c r="D109" s="426">
        <v>43564</v>
      </c>
      <c r="E109" s="527" t="s">
        <v>694</v>
      </c>
      <c r="F109" s="522" t="s">
        <v>17</v>
      </c>
      <c r="G109" s="272" t="s">
        <v>695</v>
      </c>
      <c r="H109" s="527" t="s">
        <v>696</v>
      </c>
      <c r="I109" s="522" t="s">
        <v>144</v>
      </c>
      <c r="J109" s="523" t="s">
        <v>697</v>
      </c>
      <c r="K109" s="523" t="s">
        <v>676</v>
      </c>
      <c r="L109" s="520">
        <v>43585</v>
      </c>
      <c r="M109" s="520">
        <v>43587</v>
      </c>
      <c r="N109" s="520">
        <v>43829</v>
      </c>
      <c r="O109" s="749" t="s">
        <v>813</v>
      </c>
      <c r="P109" s="750"/>
      <c r="Q109" s="750"/>
      <c r="R109" s="751"/>
      <c r="S109" s="272" t="s">
        <v>814</v>
      </c>
      <c r="T109" s="474" t="s">
        <v>909</v>
      </c>
      <c r="U109" s="488" t="s">
        <v>921</v>
      </c>
      <c r="V109" s="298" t="s">
        <v>160</v>
      </c>
      <c r="W109" s="281" t="s">
        <v>30</v>
      </c>
      <c r="X109" s="272" t="s">
        <v>891</v>
      </c>
    </row>
    <row r="110" spans="1:26" s="499" customFormat="1" ht="72" customHeight="1" x14ac:dyDescent="0.25">
      <c r="A110" s="350">
        <v>40</v>
      </c>
      <c r="B110" s="522" t="s">
        <v>10</v>
      </c>
      <c r="C110" s="522" t="s">
        <v>127</v>
      </c>
      <c r="D110" s="426">
        <v>43564</v>
      </c>
      <c r="E110" s="272" t="s">
        <v>698</v>
      </c>
      <c r="F110" s="522" t="s">
        <v>17</v>
      </c>
      <c r="G110" s="272" t="s">
        <v>699</v>
      </c>
      <c r="H110" s="527" t="s">
        <v>700</v>
      </c>
      <c r="I110" s="522" t="s">
        <v>144</v>
      </c>
      <c r="J110" s="523" t="s">
        <v>701</v>
      </c>
      <c r="K110" s="523" t="s">
        <v>702</v>
      </c>
      <c r="L110" s="520">
        <v>43585</v>
      </c>
      <c r="M110" s="520">
        <v>43586</v>
      </c>
      <c r="N110" s="520">
        <v>43615</v>
      </c>
      <c r="O110" s="749" t="s">
        <v>857</v>
      </c>
      <c r="P110" s="750"/>
      <c r="Q110" s="750"/>
      <c r="R110" s="751"/>
      <c r="S110" s="467" t="s">
        <v>858</v>
      </c>
      <c r="T110" s="474" t="s">
        <v>911</v>
      </c>
      <c r="U110" s="488" t="s">
        <v>910</v>
      </c>
      <c r="V110" s="298" t="s">
        <v>160</v>
      </c>
      <c r="W110" s="281" t="s">
        <v>30</v>
      </c>
      <c r="X110" s="272" t="s">
        <v>891</v>
      </c>
    </row>
    <row r="111" spans="1:26" s="499" customFormat="1" ht="72" customHeight="1" x14ac:dyDescent="0.25">
      <c r="A111" s="757">
        <v>41</v>
      </c>
      <c r="B111" s="760" t="s">
        <v>10</v>
      </c>
      <c r="C111" s="760" t="s">
        <v>127</v>
      </c>
      <c r="D111" s="763">
        <v>43564</v>
      </c>
      <c r="E111" s="511" t="s">
        <v>703</v>
      </c>
      <c r="F111" s="522" t="s">
        <v>17</v>
      </c>
      <c r="G111" s="774" t="s">
        <v>704</v>
      </c>
      <c r="H111" s="521" t="s">
        <v>705</v>
      </c>
      <c r="I111" s="522" t="s">
        <v>144</v>
      </c>
      <c r="J111" s="522" t="s">
        <v>706</v>
      </c>
      <c r="K111" s="522" t="s">
        <v>707</v>
      </c>
      <c r="L111" s="422">
        <v>43585</v>
      </c>
      <c r="M111" s="422">
        <v>43587</v>
      </c>
      <c r="N111" s="422">
        <v>43607</v>
      </c>
      <c r="O111" s="749" t="s">
        <v>815</v>
      </c>
      <c r="P111" s="750"/>
      <c r="Q111" s="750"/>
      <c r="R111" s="751"/>
      <c r="S111" s="468" t="s">
        <v>859</v>
      </c>
      <c r="T111" s="474" t="s">
        <v>913</v>
      </c>
      <c r="U111" s="488" t="s">
        <v>912</v>
      </c>
      <c r="V111" s="298" t="s">
        <v>160</v>
      </c>
      <c r="W111" s="281" t="s">
        <v>30</v>
      </c>
      <c r="X111" s="272" t="s">
        <v>891</v>
      </c>
    </row>
    <row r="112" spans="1:26" s="499" customFormat="1" ht="72" customHeight="1" x14ac:dyDescent="0.25">
      <c r="A112" s="758"/>
      <c r="B112" s="761"/>
      <c r="C112" s="761" t="s">
        <v>127</v>
      </c>
      <c r="D112" s="764"/>
      <c r="E112" s="771" t="s">
        <v>708</v>
      </c>
      <c r="F112" s="760" t="s">
        <v>17</v>
      </c>
      <c r="G112" s="775"/>
      <c r="H112" s="527" t="s">
        <v>709</v>
      </c>
      <c r="I112" s="522" t="s">
        <v>144</v>
      </c>
      <c r="J112" s="523" t="s">
        <v>710</v>
      </c>
      <c r="K112" s="523" t="s">
        <v>702</v>
      </c>
      <c r="L112" s="520">
        <v>43585</v>
      </c>
      <c r="M112" s="520">
        <v>43585</v>
      </c>
      <c r="N112" s="423">
        <v>43585</v>
      </c>
      <c r="O112" s="749" t="s">
        <v>816</v>
      </c>
      <c r="P112" s="750"/>
      <c r="Q112" s="750"/>
      <c r="R112" s="751"/>
      <c r="S112" s="525" t="s">
        <v>860</v>
      </c>
      <c r="T112" s="490" t="s">
        <v>915</v>
      </c>
      <c r="U112" s="488" t="s">
        <v>916</v>
      </c>
      <c r="V112" s="298" t="s">
        <v>160</v>
      </c>
      <c r="W112" s="281" t="s">
        <v>30</v>
      </c>
      <c r="X112" s="272" t="s">
        <v>891</v>
      </c>
    </row>
    <row r="113" spans="1:26" s="499" customFormat="1" ht="72" customHeight="1" x14ac:dyDescent="0.25">
      <c r="A113" s="758"/>
      <c r="B113" s="761"/>
      <c r="C113" s="761"/>
      <c r="D113" s="764"/>
      <c r="E113" s="769"/>
      <c r="F113" s="761"/>
      <c r="G113" s="775"/>
      <c r="H113" s="527" t="s">
        <v>817</v>
      </c>
      <c r="I113" s="522" t="s">
        <v>144</v>
      </c>
      <c r="J113" s="523" t="s">
        <v>710</v>
      </c>
      <c r="K113" s="523" t="s">
        <v>711</v>
      </c>
      <c r="L113" s="520">
        <v>43585</v>
      </c>
      <c r="M113" s="520">
        <v>43587</v>
      </c>
      <c r="N113" s="423">
        <v>43600</v>
      </c>
      <c r="O113" s="749" t="s">
        <v>818</v>
      </c>
      <c r="P113" s="750"/>
      <c r="Q113" s="750"/>
      <c r="R113" s="751"/>
      <c r="S113" s="467" t="s">
        <v>861</v>
      </c>
      <c r="T113" s="490" t="s">
        <v>917</v>
      </c>
      <c r="U113" s="488" t="s">
        <v>916</v>
      </c>
      <c r="V113" s="298" t="s">
        <v>160</v>
      </c>
      <c r="W113" s="281" t="s">
        <v>30</v>
      </c>
      <c r="X113" s="272" t="s">
        <v>891</v>
      </c>
    </row>
    <row r="114" spans="1:26" s="499" customFormat="1" ht="72" customHeight="1" x14ac:dyDescent="0.25">
      <c r="A114" s="758"/>
      <c r="B114" s="761"/>
      <c r="C114" s="761"/>
      <c r="D114" s="764"/>
      <c r="E114" s="770"/>
      <c r="F114" s="762"/>
      <c r="G114" s="775"/>
      <c r="H114" s="527" t="s">
        <v>712</v>
      </c>
      <c r="I114" s="522" t="s">
        <v>144</v>
      </c>
      <c r="J114" s="523" t="s">
        <v>713</v>
      </c>
      <c r="K114" s="523" t="s">
        <v>673</v>
      </c>
      <c r="L114" s="520">
        <v>43585</v>
      </c>
      <c r="M114" s="520">
        <v>43587</v>
      </c>
      <c r="N114" s="423">
        <v>43600</v>
      </c>
      <c r="O114" s="749" t="s">
        <v>819</v>
      </c>
      <c r="P114" s="750"/>
      <c r="Q114" s="750"/>
      <c r="R114" s="751"/>
      <c r="S114" s="272" t="s">
        <v>820</v>
      </c>
      <c r="T114" s="474" t="s">
        <v>914</v>
      </c>
      <c r="U114" s="476" t="s">
        <v>922</v>
      </c>
      <c r="V114" s="298" t="s">
        <v>160</v>
      </c>
      <c r="W114" s="281" t="s">
        <v>30</v>
      </c>
      <c r="X114" s="272" t="s">
        <v>891</v>
      </c>
    </row>
    <row r="115" spans="1:26" s="499" customFormat="1" ht="72" customHeight="1" x14ac:dyDescent="0.25">
      <c r="A115" s="513">
        <v>43</v>
      </c>
      <c r="B115" s="522" t="s">
        <v>10</v>
      </c>
      <c r="C115" s="522" t="s">
        <v>127</v>
      </c>
      <c r="D115" s="426">
        <v>43564</v>
      </c>
      <c r="E115" s="272" t="s">
        <v>714</v>
      </c>
      <c r="F115" s="522" t="s">
        <v>17</v>
      </c>
      <c r="G115" s="524" t="s">
        <v>715</v>
      </c>
      <c r="H115" s="527" t="s">
        <v>716</v>
      </c>
      <c r="I115" s="522" t="s">
        <v>144</v>
      </c>
      <c r="J115" s="523" t="s">
        <v>717</v>
      </c>
      <c r="K115" s="523" t="s">
        <v>673</v>
      </c>
      <c r="L115" s="520">
        <v>43585</v>
      </c>
      <c r="M115" s="520">
        <v>43587</v>
      </c>
      <c r="N115" s="520">
        <v>43600</v>
      </c>
      <c r="O115" s="749" t="s">
        <v>821</v>
      </c>
      <c r="P115" s="750"/>
      <c r="Q115" s="750"/>
      <c r="R115" s="751"/>
      <c r="S115" s="272" t="s">
        <v>822</v>
      </c>
      <c r="T115" s="474" t="s">
        <v>918</v>
      </c>
      <c r="U115" s="504"/>
      <c r="V115" s="298" t="s">
        <v>160</v>
      </c>
      <c r="W115" s="281" t="s">
        <v>30</v>
      </c>
      <c r="X115" s="272" t="s">
        <v>891</v>
      </c>
    </row>
    <row r="116" spans="1:26" s="499" customFormat="1" ht="72" customHeight="1" x14ac:dyDescent="0.25">
      <c r="A116" s="494">
        <v>44</v>
      </c>
      <c r="B116" s="760" t="s">
        <v>10</v>
      </c>
      <c r="C116" s="760" t="s">
        <v>127</v>
      </c>
      <c r="D116" s="763">
        <v>43564</v>
      </c>
      <c r="E116" s="272" t="s">
        <v>718</v>
      </c>
      <c r="F116" s="760" t="s">
        <v>17</v>
      </c>
      <c r="G116" s="771" t="s">
        <v>719</v>
      </c>
      <c r="H116" s="527" t="s">
        <v>720</v>
      </c>
      <c r="I116" s="522" t="s">
        <v>144</v>
      </c>
      <c r="J116" s="523" t="s">
        <v>721</v>
      </c>
      <c r="K116" s="523" t="s">
        <v>823</v>
      </c>
      <c r="L116" s="520">
        <v>43585</v>
      </c>
      <c r="M116" s="520">
        <v>43587</v>
      </c>
      <c r="N116" s="520">
        <v>43646</v>
      </c>
      <c r="O116" s="749" t="s">
        <v>824</v>
      </c>
      <c r="P116" s="750"/>
      <c r="Q116" s="750"/>
      <c r="R116" s="751"/>
      <c r="S116" s="272" t="s">
        <v>825</v>
      </c>
      <c r="T116" s="474" t="s">
        <v>919</v>
      </c>
      <c r="U116" s="476" t="s">
        <v>923</v>
      </c>
      <c r="V116" s="298" t="s">
        <v>160</v>
      </c>
      <c r="W116" s="281" t="s">
        <v>30</v>
      </c>
      <c r="X116" s="272" t="s">
        <v>891</v>
      </c>
    </row>
    <row r="117" spans="1:26" s="499" customFormat="1" ht="72" customHeight="1" x14ac:dyDescent="0.25">
      <c r="A117" s="495"/>
      <c r="B117" s="761"/>
      <c r="C117" s="761" t="s">
        <v>127</v>
      </c>
      <c r="D117" s="764"/>
      <c r="E117" s="511" t="s">
        <v>722</v>
      </c>
      <c r="F117" s="761"/>
      <c r="G117" s="769"/>
      <c r="H117" s="511" t="s">
        <v>723</v>
      </c>
      <c r="I117" s="522" t="s">
        <v>144</v>
      </c>
      <c r="J117" s="522" t="s">
        <v>724</v>
      </c>
      <c r="K117" s="522" t="s">
        <v>711</v>
      </c>
      <c r="L117" s="422">
        <v>43585</v>
      </c>
      <c r="M117" s="422">
        <v>43587</v>
      </c>
      <c r="N117" s="422">
        <v>43646</v>
      </c>
      <c r="O117" s="749" t="s">
        <v>826</v>
      </c>
      <c r="P117" s="750"/>
      <c r="Q117" s="750"/>
      <c r="R117" s="751"/>
      <c r="S117" s="511" t="s">
        <v>827</v>
      </c>
      <c r="T117" s="474" t="s">
        <v>919</v>
      </c>
      <c r="U117" s="438"/>
      <c r="V117" s="298" t="s">
        <v>160</v>
      </c>
      <c r="W117" s="281" t="s">
        <v>30</v>
      </c>
      <c r="X117" s="272" t="s">
        <v>891</v>
      </c>
    </row>
    <row r="118" spans="1:26" s="499" customFormat="1" ht="72" customHeight="1" x14ac:dyDescent="0.25">
      <c r="A118" s="495"/>
      <c r="B118" s="761"/>
      <c r="C118" s="761" t="s">
        <v>127</v>
      </c>
      <c r="D118" s="764"/>
      <c r="E118" s="272" t="s">
        <v>725</v>
      </c>
      <c r="F118" s="761"/>
      <c r="G118" s="769"/>
      <c r="H118" s="527" t="s">
        <v>726</v>
      </c>
      <c r="I118" s="522" t="s">
        <v>144</v>
      </c>
      <c r="J118" s="523" t="s">
        <v>727</v>
      </c>
      <c r="K118" s="523" t="s">
        <v>672</v>
      </c>
      <c r="L118" s="520">
        <v>43585</v>
      </c>
      <c r="M118" s="520">
        <v>43587</v>
      </c>
      <c r="N118" s="520">
        <v>43615</v>
      </c>
      <c r="O118" s="749" t="s">
        <v>828</v>
      </c>
      <c r="P118" s="750"/>
      <c r="Q118" s="750"/>
      <c r="R118" s="751"/>
      <c r="S118" s="421" t="s">
        <v>727</v>
      </c>
      <c r="T118" s="474" t="s">
        <v>919</v>
      </c>
      <c r="U118" s="504"/>
      <c r="V118" s="298" t="s">
        <v>160</v>
      </c>
      <c r="W118" s="281" t="s">
        <v>30</v>
      </c>
      <c r="X118" s="272" t="s">
        <v>891</v>
      </c>
    </row>
    <row r="119" spans="1:26" s="499" customFormat="1" ht="72" customHeight="1" x14ac:dyDescent="0.25">
      <c r="A119" s="495"/>
      <c r="B119" s="761"/>
      <c r="C119" s="761" t="s">
        <v>127</v>
      </c>
      <c r="D119" s="764"/>
      <c r="E119" s="511" t="s">
        <v>728</v>
      </c>
      <c r="F119" s="761"/>
      <c r="G119" s="769"/>
      <c r="H119" s="521" t="s">
        <v>829</v>
      </c>
      <c r="I119" s="522" t="s">
        <v>144</v>
      </c>
      <c r="J119" s="522" t="s">
        <v>729</v>
      </c>
      <c r="K119" s="522" t="s">
        <v>672</v>
      </c>
      <c r="L119" s="422">
        <v>43585</v>
      </c>
      <c r="M119" s="422">
        <v>43587</v>
      </c>
      <c r="N119" s="422">
        <v>43615</v>
      </c>
      <c r="O119" s="749" t="s">
        <v>830</v>
      </c>
      <c r="P119" s="750"/>
      <c r="Q119" s="750"/>
      <c r="R119" s="751"/>
      <c r="S119" s="771" t="s">
        <v>831</v>
      </c>
      <c r="T119" s="474" t="s">
        <v>919</v>
      </c>
      <c r="U119" s="504"/>
      <c r="V119" s="298" t="s">
        <v>160</v>
      </c>
      <c r="W119" s="281" t="s">
        <v>30</v>
      </c>
      <c r="X119" s="272" t="s">
        <v>891</v>
      </c>
    </row>
    <row r="120" spans="1:26" s="499" customFormat="1" ht="72" customHeight="1" x14ac:dyDescent="0.25">
      <c r="A120" s="495"/>
      <c r="B120" s="761"/>
      <c r="C120" s="761" t="s">
        <v>127</v>
      </c>
      <c r="D120" s="764"/>
      <c r="E120" s="272" t="s">
        <v>730</v>
      </c>
      <c r="F120" s="761"/>
      <c r="G120" s="769"/>
      <c r="H120" s="527" t="s">
        <v>731</v>
      </c>
      <c r="I120" s="522" t="s">
        <v>144</v>
      </c>
      <c r="J120" s="523" t="s">
        <v>729</v>
      </c>
      <c r="K120" s="523" t="s">
        <v>711</v>
      </c>
      <c r="L120" s="520">
        <v>43585</v>
      </c>
      <c r="M120" s="520">
        <v>43587</v>
      </c>
      <c r="N120" s="520">
        <v>43615</v>
      </c>
      <c r="O120" s="749"/>
      <c r="P120" s="750"/>
      <c r="Q120" s="750"/>
      <c r="R120" s="751"/>
      <c r="S120" s="770"/>
      <c r="T120" s="474" t="s">
        <v>919</v>
      </c>
      <c r="U120" s="504"/>
      <c r="V120" s="298" t="s">
        <v>160</v>
      </c>
      <c r="W120" s="281" t="s">
        <v>30</v>
      </c>
      <c r="X120" s="272" t="s">
        <v>891</v>
      </c>
    </row>
    <row r="121" spans="1:26" s="499" customFormat="1" ht="72" customHeight="1" x14ac:dyDescent="0.25">
      <c r="A121" s="495"/>
      <c r="B121" s="761"/>
      <c r="C121" s="761"/>
      <c r="D121" s="764"/>
      <c r="E121" s="272" t="s">
        <v>732</v>
      </c>
      <c r="F121" s="761"/>
      <c r="G121" s="769"/>
      <c r="H121" s="272" t="s">
        <v>733</v>
      </c>
      <c r="I121" s="522" t="s">
        <v>144</v>
      </c>
      <c r="J121" s="523" t="s">
        <v>734</v>
      </c>
      <c r="K121" s="523" t="s">
        <v>735</v>
      </c>
      <c r="L121" s="520">
        <v>43585</v>
      </c>
      <c r="M121" s="520">
        <v>43587</v>
      </c>
      <c r="N121" s="520">
        <v>43631</v>
      </c>
      <c r="O121" s="749" t="s">
        <v>832</v>
      </c>
      <c r="P121" s="750"/>
      <c r="Q121" s="750"/>
      <c r="R121" s="751"/>
      <c r="S121" s="272" t="s">
        <v>833</v>
      </c>
      <c r="T121" s="474" t="s">
        <v>920</v>
      </c>
      <c r="U121" s="504"/>
      <c r="V121" s="298" t="s">
        <v>160</v>
      </c>
      <c r="W121" s="281" t="s">
        <v>30</v>
      </c>
      <c r="X121" s="272" t="s">
        <v>891</v>
      </c>
    </row>
    <row r="122" spans="1:26" s="499" customFormat="1" ht="72" customHeight="1" x14ac:dyDescent="0.25">
      <c r="A122" s="496"/>
      <c r="B122" s="762"/>
      <c r="C122" s="762" t="s">
        <v>127</v>
      </c>
      <c r="D122" s="765"/>
      <c r="E122" s="272" t="s">
        <v>736</v>
      </c>
      <c r="F122" s="762"/>
      <c r="G122" s="770"/>
      <c r="H122" s="272" t="s">
        <v>737</v>
      </c>
      <c r="I122" s="522" t="s">
        <v>144</v>
      </c>
      <c r="J122" s="523" t="s">
        <v>729</v>
      </c>
      <c r="K122" s="523" t="s">
        <v>672</v>
      </c>
      <c r="L122" s="520">
        <v>43585</v>
      </c>
      <c r="M122" s="520">
        <v>43587</v>
      </c>
      <c r="N122" s="520">
        <v>43615</v>
      </c>
      <c r="O122" s="749" t="s">
        <v>834</v>
      </c>
      <c r="P122" s="750"/>
      <c r="Q122" s="750"/>
      <c r="R122" s="751"/>
      <c r="S122" s="272" t="s">
        <v>835</v>
      </c>
      <c r="T122" s="474" t="s">
        <v>919</v>
      </c>
      <c r="U122" s="504"/>
      <c r="V122" s="298" t="s">
        <v>160</v>
      </c>
      <c r="W122" s="281" t="s">
        <v>30</v>
      </c>
      <c r="X122" s="272" t="s">
        <v>891</v>
      </c>
    </row>
    <row r="123" spans="1:26" s="499" customFormat="1" ht="72" customHeight="1" x14ac:dyDescent="0.25">
      <c r="A123" s="350">
        <v>46</v>
      </c>
      <c r="B123" s="522" t="s">
        <v>10</v>
      </c>
      <c r="C123" s="522" t="s">
        <v>127</v>
      </c>
      <c r="D123" s="426">
        <v>43564</v>
      </c>
      <c r="E123" s="272" t="s">
        <v>738</v>
      </c>
      <c r="F123" s="522" t="s">
        <v>17</v>
      </c>
      <c r="G123" s="272" t="s">
        <v>739</v>
      </c>
      <c r="H123" s="272" t="s">
        <v>740</v>
      </c>
      <c r="I123" s="522" t="s">
        <v>144</v>
      </c>
      <c r="J123" s="523" t="s">
        <v>741</v>
      </c>
      <c r="K123" s="523" t="s">
        <v>702</v>
      </c>
      <c r="L123" s="520">
        <v>43585</v>
      </c>
      <c r="M123" s="520">
        <v>43591</v>
      </c>
      <c r="N123" s="520">
        <v>43591</v>
      </c>
      <c r="O123" s="749" t="s">
        <v>836</v>
      </c>
      <c r="P123" s="750"/>
      <c r="Q123" s="750"/>
      <c r="R123" s="750"/>
      <c r="S123" s="450" t="s">
        <v>837</v>
      </c>
      <c r="T123" s="474" t="s">
        <v>904</v>
      </c>
      <c r="U123" s="476" t="s">
        <v>903</v>
      </c>
      <c r="V123" s="298" t="s">
        <v>160</v>
      </c>
      <c r="W123" s="281" t="s">
        <v>30</v>
      </c>
      <c r="X123" s="272" t="s">
        <v>891</v>
      </c>
    </row>
    <row r="124" spans="1:26" s="499" customFormat="1" ht="72" customHeight="1" x14ac:dyDescent="0.25">
      <c r="A124" s="757">
        <v>47</v>
      </c>
      <c r="B124" s="760" t="s">
        <v>10</v>
      </c>
      <c r="C124" s="760" t="s">
        <v>127</v>
      </c>
      <c r="D124" s="763">
        <v>43564</v>
      </c>
      <c r="E124" s="272" t="s">
        <v>742</v>
      </c>
      <c r="F124" s="522" t="s">
        <v>17</v>
      </c>
      <c r="G124" s="772" t="s">
        <v>743</v>
      </c>
      <c r="H124" s="527" t="s">
        <v>744</v>
      </c>
      <c r="I124" s="522" t="s">
        <v>144</v>
      </c>
      <c r="J124" s="523" t="s">
        <v>745</v>
      </c>
      <c r="K124" s="523" t="s">
        <v>746</v>
      </c>
      <c r="L124" s="520">
        <v>43585</v>
      </c>
      <c r="M124" s="520">
        <v>43587</v>
      </c>
      <c r="N124" s="520">
        <v>43646</v>
      </c>
      <c r="O124" s="749" t="s">
        <v>838</v>
      </c>
      <c r="P124" s="750"/>
      <c r="Q124" s="750"/>
      <c r="R124" s="751"/>
      <c r="S124" s="272" t="s">
        <v>745</v>
      </c>
      <c r="T124" s="474" t="s">
        <v>902</v>
      </c>
      <c r="U124" s="504"/>
      <c r="V124" s="298" t="s">
        <v>160</v>
      </c>
      <c r="W124" s="281" t="s">
        <v>30</v>
      </c>
      <c r="X124" s="272" t="s">
        <v>891</v>
      </c>
    </row>
    <row r="125" spans="1:26" s="499" customFormat="1" ht="72" customHeight="1" x14ac:dyDescent="0.25">
      <c r="A125" s="759"/>
      <c r="B125" s="762" t="s">
        <v>10</v>
      </c>
      <c r="C125" s="762" t="s">
        <v>127</v>
      </c>
      <c r="D125" s="765">
        <v>43564</v>
      </c>
      <c r="E125" s="511" t="s">
        <v>747</v>
      </c>
      <c r="F125" s="522" t="s">
        <v>17</v>
      </c>
      <c r="G125" s="773"/>
      <c r="H125" s="521" t="s">
        <v>748</v>
      </c>
      <c r="I125" s="522" t="s">
        <v>144</v>
      </c>
      <c r="J125" s="427" t="s">
        <v>749</v>
      </c>
      <c r="K125" s="522" t="s">
        <v>746</v>
      </c>
      <c r="L125" s="422">
        <v>43585</v>
      </c>
      <c r="M125" s="422">
        <v>43587</v>
      </c>
      <c r="N125" s="422">
        <v>43615</v>
      </c>
      <c r="O125" s="749" t="s">
        <v>862</v>
      </c>
      <c r="P125" s="750"/>
      <c r="Q125" s="750"/>
      <c r="R125" s="751"/>
      <c r="S125" s="511" t="s">
        <v>863</v>
      </c>
      <c r="T125" s="474" t="s">
        <v>902</v>
      </c>
      <c r="U125" s="504"/>
      <c r="V125" s="298" t="s">
        <v>160</v>
      </c>
      <c r="W125" s="281" t="s">
        <v>30</v>
      </c>
      <c r="X125" s="272" t="s">
        <v>891</v>
      </c>
    </row>
    <row r="126" spans="1:26" s="499" customFormat="1" ht="72" customHeight="1" x14ac:dyDescent="0.25">
      <c r="A126" s="514"/>
      <c r="B126" s="516"/>
      <c r="C126" s="516"/>
      <c r="D126" s="517"/>
      <c r="E126" s="518"/>
      <c r="F126" s="516"/>
      <c r="G126" s="526"/>
      <c r="H126" s="272" t="s">
        <v>750</v>
      </c>
      <c r="I126" s="522" t="s">
        <v>144</v>
      </c>
      <c r="J126" s="523" t="s">
        <v>751</v>
      </c>
      <c r="K126" s="522" t="s">
        <v>711</v>
      </c>
      <c r="L126" s="520">
        <v>43585</v>
      </c>
      <c r="M126" s="423">
        <v>43587</v>
      </c>
      <c r="N126" s="423">
        <v>43646</v>
      </c>
      <c r="O126" s="749" t="s">
        <v>839</v>
      </c>
      <c r="P126" s="750"/>
      <c r="Q126" s="750"/>
      <c r="R126" s="751"/>
      <c r="S126" s="512" t="s">
        <v>751</v>
      </c>
      <c r="T126" s="474" t="s">
        <v>902</v>
      </c>
      <c r="U126" s="504"/>
      <c r="V126" s="298" t="s">
        <v>160</v>
      </c>
      <c r="W126" s="281" t="s">
        <v>30</v>
      </c>
      <c r="X126" s="272" t="s">
        <v>891</v>
      </c>
    </row>
    <row r="127" spans="1:26" s="499" customFormat="1" ht="72" customHeight="1" x14ac:dyDescent="0.25">
      <c r="A127" s="535"/>
      <c r="B127" s="536"/>
      <c r="C127" s="536"/>
      <c r="D127" s="537"/>
      <c r="E127" s="538"/>
      <c r="F127" s="536"/>
      <c r="G127" s="534"/>
      <c r="H127" s="511" t="s">
        <v>752</v>
      </c>
      <c r="I127" s="522" t="s">
        <v>144</v>
      </c>
      <c r="J127" s="523" t="s">
        <v>753</v>
      </c>
      <c r="K127" s="523" t="s">
        <v>702</v>
      </c>
      <c r="L127" s="520">
        <v>43585</v>
      </c>
      <c r="M127" s="520">
        <v>43587</v>
      </c>
      <c r="N127" s="520">
        <v>43600</v>
      </c>
      <c r="O127" s="749" t="s">
        <v>840</v>
      </c>
      <c r="P127" s="750"/>
      <c r="Q127" s="750"/>
      <c r="R127" s="751"/>
      <c r="S127" s="451" t="s">
        <v>841</v>
      </c>
      <c r="T127" s="474" t="s">
        <v>900</v>
      </c>
      <c r="U127" s="476" t="s">
        <v>901</v>
      </c>
      <c r="V127" s="298" t="s">
        <v>160</v>
      </c>
      <c r="W127" s="281" t="s">
        <v>30</v>
      </c>
      <c r="X127" s="272" t="s">
        <v>891</v>
      </c>
    </row>
    <row r="128" spans="1:26" s="433" customFormat="1" ht="255" x14ac:dyDescent="0.25">
      <c r="A128" s="255">
        <v>1</v>
      </c>
      <c r="B128" s="268" t="s">
        <v>10</v>
      </c>
      <c r="C128" s="268" t="s">
        <v>136</v>
      </c>
      <c r="D128" s="256">
        <v>43392</v>
      </c>
      <c r="E128" s="257" t="s">
        <v>469</v>
      </c>
      <c r="F128" s="255" t="s">
        <v>142</v>
      </c>
      <c r="G128" s="257" t="s">
        <v>470</v>
      </c>
      <c r="H128" s="257" t="s">
        <v>471</v>
      </c>
      <c r="I128" s="255" t="s">
        <v>144</v>
      </c>
      <c r="J128" s="257" t="s">
        <v>472</v>
      </c>
      <c r="K128" s="257" t="s">
        <v>473</v>
      </c>
      <c r="L128" s="256">
        <v>43439</v>
      </c>
      <c r="M128" s="256">
        <v>43480</v>
      </c>
      <c r="N128" s="256">
        <v>43539</v>
      </c>
      <c r="O128" s="737" t="s">
        <v>842</v>
      </c>
      <c r="P128" s="738"/>
      <c r="Q128" s="738"/>
      <c r="R128" s="739"/>
      <c r="S128" s="257" t="s">
        <v>843</v>
      </c>
      <c r="T128" s="86" t="s">
        <v>924</v>
      </c>
      <c r="U128" s="441" t="s">
        <v>925</v>
      </c>
      <c r="V128" s="441"/>
      <c r="W128" s="435" t="s">
        <v>30</v>
      </c>
      <c r="X128" s="86" t="s">
        <v>926</v>
      </c>
      <c r="Y128" s="16"/>
      <c r="Z128" s="1"/>
    </row>
    <row r="129" spans="1:26" s="433" customFormat="1" ht="255" x14ac:dyDescent="0.25">
      <c r="A129" s="437">
        <v>3</v>
      </c>
      <c r="B129" s="268" t="s">
        <v>133</v>
      </c>
      <c r="C129" s="268" t="s">
        <v>136</v>
      </c>
      <c r="D129" s="256">
        <v>43403</v>
      </c>
      <c r="E129" s="301" t="s">
        <v>478</v>
      </c>
      <c r="F129" s="255" t="s">
        <v>142</v>
      </c>
      <c r="G129" s="301" t="s">
        <v>479</v>
      </c>
      <c r="H129" s="301" t="s">
        <v>480</v>
      </c>
      <c r="I129" s="255" t="s">
        <v>144</v>
      </c>
      <c r="J129" s="257" t="s">
        <v>481</v>
      </c>
      <c r="K129" s="257" t="s">
        <v>473</v>
      </c>
      <c r="L129" s="256">
        <v>43439</v>
      </c>
      <c r="M129" s="256">
        <v>43511</v>
      </c>
      <c r="N129" s="256">
        <v>43661</v>
      </c>
      <c r="O129" s="737" t="s">
        <v>844</v>
      </c>
      <c r="P129" s="738"/>
      <c r="Q129" s="738"/>
      <c r="R129" s="739"/>
      <c r="S129" s="268" t="s">
        <v>845</v>
      </c>
      <c r="T129" s="86" t="s">
        <v>924</v>
      </c>
      <c r="U129" s="303" t="s">
        <v>927</v>
      </c>
      <c r="V129" s="441" t="s">
        <v>163</v>
      </c>
      <c r="W129" s="435" t="s">
        <v>30</v>
      </c>
      <c r="X129" s="86" t="s">
        <v>926</v>
      </c>
      <c r="Y129" s="1"/>
      <c r="Z129" s="1"/>
    </row>
    <row r="130" spans="1:26" s="433" customFormat="1" ht="280.5" x14ac:dyDescent="0.25">
      <c r="A130" s="437">
        <v>6</v>
      </c>
      <c r="B130" s="268" t="s">
        <v>133</v>
      </c>
      <c r="C130" s="268" t="s">
        <v>136</v>
      </c>
      <c r="D130" s="256">
        <v>43403</v>
      </c>
      <c r="E130" s="301" t="s">
        <v>486</v>
      </c>
      <c r="F130" s="255" t="s">
        <v>142</v>
      </c>
      <c r="G130" s="301" t="s">
        <v>487</v>
      </c>
      <c r="H130" s="301" t="s">
        <v>488</v>
      </c>
      <c r="I130" s="255" t="s">
        <v>144</v>
      </c>
      <c r="J130" s="257" t="s">
        <v>489</v>
      </c>
      <c r="K130" s="257" t="s">
        <v>473</v>
      </c>
      <c r="L130" s="256">
        <v>43439</v>
      </c>
      <c r="M130" s="256">
        <v>43525</v>
      </c>
      <c r="N130" s="256">
        <v>43677</v>
      </c>
      <c r="O130" s="740" t="s">
        <v>846</v>
      </c>
      <c r="P130" s="741"/>
      <c r="Q130" s="741"/>
      <c r="R130" s="742"/>
      <c r="S130" s="268" t="s">
        <v>847</v>
      </c>
      <c r="T130" s="86" t="s">
        <v>929</v>
      </c>
      <c r="U130" s="326" t="s">
        <v>928</v>
      </c>
      <c r="V130" s="489" t="s">
        <v>163</v>
      </c>
      <c r="W130" s="435" t="s">
        <v>30</v>
      </c>
      <c r="X130" s="86" t="s">
        <v>926</v>
      </c>
      <c r="Y130" s="1"/>
      <c r="Z130" s="1"/>
    </row>
    <row r="131" spans="1:26" s="278" customFormat="1" ht="186.75" customHeight="1" x14ac:dyDescent="0.25">
      <c r="A131" s="276">
        <v>1</v>
      </c>
      <c r="B131" s="276" t="s">
        <v>133</v>
      </c>
      <c r="C131" s="276" t="s">
        <v>15</v>
      </c>
      <c r="D131" s="304">
        <v>43451</v>
      </c>
      <c r="E131" s="177" t="s">
        <v>500</v>
      </c>
      <c r="F131" s="276" t="s">
        <v>142</v>
      </c>
      <c r="G131" s="177" t="s">
        <v>504</v>
      </c>
      <c r="H131" s="177" t="s">
        <v>501</v>
      </c>
      <c r="I131" s="176" t="s">
        <v>144</v>
      </c>
      <c r="J131" s="176" t="s">
        <v>502</v>
      </c>
      <c r="K131" s="176" t="s">
        <v>503</v>
      </c>
      <c r="L131" s="179">
        <v>43451</v>
      </c>
      <c r="M131" s="179">
        <v>43497</v>
      </c>
      <c r="N131" s="179">
        <v>43524</v>
      </c>
      <c r="O131" s="743" t="s">
        <v>754</v>
      </c>
      <c r="P131" s="744"/>
      <c r="Q131" s="744"/>
      <c r="R131" s="745"/>
      <c r="S131" s="173" t="s">
        <v>755</v>
      </c>
      <c r="T131" s="178" t="s">
        <v>930</v>
      </c>
      <c r="U131" s="491" t="s">
        <v>931</v>
      </c>
      <c r="V131" s="178" t="s">
        <v>163</v>
      </c>
      <c r="W131" s="275" t="s">
        <v>30</v>
      </c>
      <c r="X131" s="277" t="s">
        <v>932</v>
      </c>
      <c r="Y131" s="273"/>
    </row>
    <row r="132" spans="1:26" ht="127.5" customHeight="1" x14ac:dyDescent="0.25">
      <c r="T132" s="13"/>
    </row>
    <row r="133" spans="1:26" ht="127.5" customHeight="1" x14ac:dyDescent="0.25">
      <c r="T133" s="13"/>
    </row>
    <row r="134" spans="1:26" ht="127.5" customHeight="1" x14ac:dyDescent="0.25">
      <c r="T134" s="13"/>
    </row>
    <row r="135" spans="1:26" ht="127.5" customHeight="1" x14ac:dyDescent="0.25">
      <c r="T135" s="13"/>
    </row>
    <row r="136" spans="1:26" ht="127.5" customHeight="1" x14ac:dyDescent="0.25">
      <c r="T136" s="13"/>
    </row>
    <row r="137" spans="1:26" ht="127.5" customHeight="1" x14ac:dyDescent="0.25">
      <c r="T137" s="13"/>
    </row>
    <row r="138" spans="1:26" ht="127.5" customHeight="1" x14ac:dyDescent="0.25">
      <c r="T138" s="13"/>
    </row>
    <row r="139" spans="1:26" ht="127.5" customHeight="1" x14ac:dyDescent="0.25">
      <c r="T139" s="13"/>
    </row>
    <row r="140" spans="1:26" ht="127.5" customHeight="1" x14ac:dyDescent="0.25">
      <c r="T140" s="13"/>
    </row>
    <row r="141" spans="1:26" ht="127.5" customHeight="1" x14ac:dyDescent="0.25">
      <c r="T141" s="13"/>
    </row>
    <row r="142" spans="1:26" ht="127.5" customHeight="1" x14ac:dyDescent="0.25">
      <c r="T142" s="13"/>
    </row>
    <row r="143" spans="1:26" ht="127.5" customHeight="1" x14ac:dyDescent="0.25">
      <c r="T143" s="13"/>
    </row>
    <row r="144" spans="1:26" ht="127.5" customHeight="1" x14ac:dyDescent="0.25">
      <c r="T144" s="13"/>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ht="127.5" customHeight="1" x14ac:dyDescent="0.25">
      <c r="T160" s="13"/>
    </row>
    <row r="161" spans="20:20" ht="127.5" customHeight="1"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row r="796" spans="20:20" x14ac:dyDescent="0.25">
      <c r="T796" s="13"/>
    </row>
    <row r="797" spans="20:20" x14ac:dyDescent="0.25">
      <c r="T797"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s>
  <mergeCells count="163">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A107:A108"/>
    <mergeCell ref="B107:B108"/>
    <mergeCell ref="C107:C108"/>
    <mergeCell ref="D107:D108"/>
    <mergeCell ref="G107:G108"/>
    <mergeCell ref="A111:A114"/>
    <mergeCell ref="B111:B114"/>
    <mergeCell ref="C111:C114"/>
    <mergeCell ref="D111:D114"/>
    <mergeCell ref="G111:G114"/>
    <mergeCell ref="E112:E114"/>
    <mergeCell ref="F112:F114"/>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O86:R86"/>
    <mergeCell ref="O87:R87"/>
    <mergeCell ref="O96:R96"/>
    <mergeCell ref="O93:R93"/>
    <mergeCell ref="O94:R94"/>
    <mergeCell ref="O95:R95"/>
    <mergeCell ref="O92:R92"/>
    <mergeCell ref="O91:R91"/>
    <mergeCell ref="O88:R88"/>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s>
  <conditionalFormatting sqref="T24:T58">
    <cfRule type="containsText" dxfId="146" priority="109" stopIfTrue="1" operator="containsText" text="Cerrada">
      <formula>NOT(ISERROR(SEARCH("Cerrada",T24)))</formula>
    </cfRule>
    <cfRule type="containsText" dxfId="145" priority="110" stopIfTrue="1" operator="containsText" text="En ejecución">
      <formula>NOT(ISERROR(SEARCH("En ejecución",T24)))</formula>
    </cfRule>
    <cfRule type="containsText" dxfId="144" priority="111" stopIfTrue="1" operator="containsText" text="Vencida">
      <formula>NOT(ISERROR(SEARCH("Vencida",T24)))</formula>
    </cfRule>
  </conditionalFormatting>
  <conditionalFormatting sqref="W86:W88">
    <cfRule type="containsText" dxfId="143" priority="13" stopIfTrue="1" operator="containsText" text="Cerrada">
      <formula>NOT(ISERROR(SEARCH("Cerrada",W86)))</formula>
    </cfRule>
    <cfRule type="containsText" dxfId="142" priority="14" stopIfTrue="1" operator="containsText" text="En ejecución">
      <formula>NOT(ISERROR(SEARCH("En ejecución",W86)))</formula>
    </cfRule>
    <cfRule type="containsText" dxfId="141" priority="15" stopIfTrue="1" operator="containsText" text="Vencida">
      <formula>NOT(ISERROR(SEARCH("Vencida",W86)))</formula>
    </cfRule>
  </conditionalFormatting>
  <conditionalFormatting sqref="W90:W91">
    <cfRule type="containsText" dxfId="140" priority="16" stopIfTrue="1" operator="containsText" text="Cerrada">
      <formula>NOT(ISERROR(SEARCH("Cerrada",W94)))</formula>
    </cfRule>
    <cfRule type="containsText" dxfId="139" priority="17" stopIfTrue="1" operator="containsText" text="En ejecución">
      <formula>NOT(ISERROR(SEARCH("En ejecución",W94)))</formula>
    </cfRule>
    <cfRule type="containsText" dxfId="138" priority="18" stopIfTrue="1" operator="containsText" text="Vencida">
      <formula>NOT(ISERROR(SEARCH("Vencida",W94)))</formula>
    </cfRule>
  </conditionalFormatting>
  <conditionalFormatting sqref="W96:W97">
    <cfRule type="containsText" dxfId="137" priority="19" stopIfTrue="1" operator="containsText" text="Cerrada">
      <formula>NOT(ISERROR(SEARCH("Cerrada",T97)))</formula>
    </cfRule>
    <cfRule type="containsText" dxfId="136" priority="20" stopIfTrue="1" operator="containsText" text="En ejecución">
      <formula>NOT(ISERROR(SEARCH("En ejecución",T97)))</formula>
    </cfRule>
    <cfRule type="containsText" dxfId="135" priority="21" stopIfTrue="1" operator="containsText" text="Vencida">
      <formula>NOT(ISERROR(SEARCH("Vencida",T97)))</formula>
    </cfRule>
  </conditionalFormatting>
  <conditionalFormatting sqref="W98">
    <cfRule type="containsText" dxfId="134" priority="22" stopIfTrue="1" operator="containsText" text="Cerrada">
      <formula>NOT(ISERROR(SEARCH("Cerrada",#REF!)))</formula>
    </cfRule>
    <cfRule type="containsText" dxfId="133" priority="23" stopIfTrue="1" operator="containsText" text="En ejecución">
      <formula>NOT(ISERROR(SEARCH("En ejecución",#REF!)))</formula>
    </cfRule>
    <cfRule type="containsText" dxfId="132" priority="24" stopIfTrue="1" operator="containsText" text="Vencida">
      <formula>NOT(ISERROR(SEARCH("Vencida",#REF!)))</formula>
    </cfRule>
  </conditionalFormatting>
  <dataValidations count="10">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formula1>$I$2:$I$4</formula1>
    </dataValidation>
    <dataValidation type="list" allowBlank="1" showInputMessage="1" showErrorMessage="1" prompt=" - " sqref="F25 F35:F37 F30 F39 F42 F97">
      <formula1>$G$2:$G$5</formula1>
    </dataValidation>
    <dataValidation type="list" allowBlank="1" showInputMessage="1" showErrorMessage="1" prompt=" - " sqref="B25 B35:B37 B30 B39 B42 B97">
      <formula1>$F$2:$F$11</formula1>
    </dataValidation>
    <dataValidation type="list" allowBlank="1" showInputMessage="1" showErrorMessage="1" prompt=" - " sqref="C25 C35:C37 C39 C30 C42 C97">
      <formula1>$D$2:$D$15</formula1>
    </dataValidation>
    <dataValidation type="list" allowBlank="1" showInputMessage="1" showErrorMessage="1" sqref="T52:T54">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formula1>$H$2:$H$3</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 ref="U89" r:id="rId11"/>
    <hyperlink ref="S95" r:id="rId12" display="https://drive.google.com/drive/folders/1PEA_kHglMECvfb2aRpTEgSxTeLRMahB-"/>
    <hyperlink ref="U95" r:id="rId13" display="https://drive.google.com/drive/folders/1PEA_kHglMECvfb2aRpTEgSxTeLRMahB-"/>
    <hyperlink ref="U94" r:id="rId14"/>
    <hyperlink ref="S98" r:id="rId15"/>
    <hyperlink ref="U98" r:id="rId16"/>
    <hyperlink ref="S102" r:id="rId17" display="http://www.idep.edu.co/sites/default/files/PL-GT-12-02%20Plan%20Contingencia%20Tecno%20V9.pdf"/>
    <hyperlink ref="S103" r:id="rId18" location="gid=292185415" display="https://docs.google.com/spreadsheets/d/1rkj1JMm4LnWNRWL--zXFJrjXKTK2WPHCiHY5g3cAogk/edit#gid=292185415"/>
    <hyperlink ref="U101" r:id="rId19" location="gid=292185415_x000a_"/>
    <hyperlink ref="U102" r:id="rId20"/>
    <hyperlink ref="U103" r:id="rId21" location="gid=292185415_x000a_"/>
    <hyperlink ref="U104" r:id="rId22"/>
    <hyperlink ref="U127" r:id="rId23" location="overlay-context=_x000a_"/>
    <hyperlink ref="U123" r:id="rId24"/>
    <hyperlink ref="U105" r:id="rId25"/>
    <hyperlink ref="U106" r:id="rId26"/>
    <hyperlink ref="U114" r:id="rId27" location="gid=0"/>
    <hyperlink ref="U116" r:id="rId28" location="gid=1828784513_x000a_"/>
    <hyperlink ref="U130" r:id="rId29" location="search/autoreporte/WhctKJVRNJdDGPhSjSjkwHLGPlwPdgbXrvSQdbLBMJBxLXBfNXTKjWGFjcdBTqvxxftBKqL"/>
    <hyperlink ref="U131" r:id="rId30"/>
  </hyperlinks>
  <pageMargins left="0.7" right="0.7" top="0.75" bottom="0.75" header="0.3" footer="0.3"/>
  <pageSetup orientation="portrait" r:id="rId31"/>
  <drawing r:id="rId32"/>
  <extLst>
    <ext xmlns:x14="http://schemas.microsoft.com/office/spreadsheetml/2009/9/main" uri="{78C0D931-6437-407d-A8EE-F0AAD7539E65}">
      <x14:conditionalFormattings>
        <x14:conditionalFormatting xmlns:xm="http://schemas.microsoft.com/office/excel/2006/main">
          <x14:cfRule type="containsText" priority="67" stopIfTrue="1" operator="containsText" text="Cerrada" id="{35682F6E-4BCD-4E14-B831-259DC68DB044}">
            <xm:f>NOT(ISERROR(SEARCH("Cerrada",'GTH-13'!W62)))</xm:f>
            <x14:dxf>
              <font>
                <b/>
                <i val="0"/>
              </font>
              <fill>
                <patternFill>
                  <bgColor rgb="FF00B050"/>
                </patternFill>
              </fill>
            </x14:dxf>
          </x14:cfRule>
          <x14:cfRule type="containsText" priority="68" stopIfTrue="1" operator="containsText" text="En ejecución" id="{29169C52-AF35-486B-92AD-7B4E2D56D48A}">
            <xm:f>NOT(ISERROR(SEARCH("En ejecución",'GTH-13'!W62)))</xm:f>
            <x14:dxf>
              <font>
                <b/>
                <i val="0"/>
              </font>
              <fill>
                <patternFill>
                  <bgColor rgb="FFFFFF00"/>
                </patternFill>
              </fill>
            </x14:dxf>
          </x14:cfRule>
          <x14:cfRule type="containsText" priority="69" stopIfTrue="1" operator="containsText" text="Vencida" id="{9F18E53D-50F0-44E5-B4CE-FB8ADC30C9BB}">
            <xm:f>NOT(ISERROR(SEARCH("Vencida",'GTH-13'!W62)))</xm:f>
            <x14:dxf>
              <font>
                <b/>
                <i val="0"/>
              </font>
              <fill>
                <patternFill>
                  <bgColor rgb="FFFF0000"/>
                </patternFill>
              </fill>
            </x14:dxf>
          </x14:cfRule>
          <xm:sqref>T59:T60</xm:sqref>
        </x14:conditionalFormatting>
        <x14:conditionalFormatting xmlns:xm="http://schemas.microsoft.com/office/excel/2006/main">
          <x14:cfRule type="containsText" priority="61" stopIfTrue="1" operator="containsText" text="Cerrada" id="{14444EBC-FE5F-442C-B15C-A6761DB350F5}">
            <xm:f>NOT(ISERROR(SEARCH("Cerrada",'GF-14'!W61)))</xm:f>
            <x14:dxf>
              <font>
                <b/>
                <i val="0"/>
              </font>
              <fill>
                <patternFill>
                  <bgColor rgb="FF00B050"/>
                </patternFill>
              </fill>
            </x14:dxf>
          </x14:cfRule>
          <x14:cfRule type="containsText" priority="62" stopIfTrue="1" operator="containsText" text="En ejecución" id="{82CD5ECD-16EB-4FA0-9177-5F67F4FCA9B6}">
            <xm:f>NOT(ISERROR(SEARCH("En ejecución",'GF-14'!W61)))</xm:f>
            <x14:dxf>
              <font>
                <b/>
                <i val="0"/>
              </font>
              <fill>
                <patternFill>
                  <bgColor rgb="FFFFFF00"/>
                </patternFill>
              </fill>
            </x14:dxf>
          </x14:cfRule>
          <x14:cfRule type="containsText" priority="63" stopIfTrue="1" operator="containsText" text="Vencida" id="{94D697D9-CC7F-4EC5-ACC0-EA7C28750FDB}">
            <xm:f>NOT(ISERROR(SEARCH("Vencida",'GF-14'!W61)))</xm:f>
            <x14:dxf>
              <font>
                <b/>
                <i val="0"/>
              </font>
              <fill>
                <patternFill>
                  <bgColor rgb="FFFF0000"/>
                </patternFill>
              </fill>
            </x14:dxf>
          </x14:cfRule>
          <xm:sqref>W68:W83</xm:sqref>
        </x14:conditionalFormatting>
        <x14:conditionalFormatting xmlns:xm="http://schemas.microsoft.com/office/excel/2006/main">
          <x14:cfRule type="containsText" priority="670" stopIfTrue="1" operator="containsText" text="Cerrada" id="{14444EBC-FE5F-442C-B15C-A6761DB350F5}">
            <xm:f>NOT(ISERROR(SEARCH("Cerrada",'GF-14'!W54)))</xm:f>
            <x14:dxf>
              <font>
                <b/>
                <i val="0"/>
              </font>
              <fill>
                <patternFill>
                  <bgColor rgb="FF00B050"/>
                </patternFill>
              </fill>
            </x14:dxf>
          </x14:cfRule>
          <x14:cfRule type="containsText" priority="671" stopIfTrue="1" operator="containsText" text="En ejecución" id="{82CD5ECD-16EB-4FA0-9177-5F67F4FCA9B6}">
            <xm:f>NOT(ISERROR(SEARCH("En ejecución",'GF-14'!W54)))</xm:f>
            <x14:dxf>
              <font>
                <b/>
                <i val="0"/>
              </font>
              <fill>
                <patternFill>
                  <bgColor rgb="FFFFFF00"/>
                </patternFill>
              </fill>
            </x14:dxf>
          </x14:cfRule>
          <x14:cfRule type="containsText" priority="672" stopIfTrue="1" operator="containsText" text="Vencida" id="{94D697D9-CC7F-4EC5-ACC0-EA7C28750FDB}">
            <xm:f>NOT(ISERROR(SEARCH("Vencida",'GF-14'!W54)))</xm:f>
            <x14:dxf>
              <font>
                <b/>
                <i val="0"/>
              </font>
              <fill>
                <patternFill>
                  <bgColor rgb="FFFF0000"/>
                </patternFill>
              </fill>
            </x14:dxf>
          </x14:cfRule>
          <xm:sqref>T61:T67</xm:sqref>
        </x14:conditionalFormatting>
        <x14:conditionalFormatting xmlns:xm="http://schemas.microsoft.com/office/excel/2006/main">
          <x14:cfRule type="containsText" priority="58" stopIfTrue="1" operator="containsText" text="Cerrada" id="{B6452DB4-0F2D-47AE-8259-FBF51FB91C4A}">
            <xm:f>NOT(ISERROR(SEARCH("Cerrada",'MIC-03'!W91)))</xm:f>
            <x14:dxf>
              <font>
                <b/>
                <i val="0"/>
              </font>
              <fill>
                <patternFill>
                  <bgColor rgb="FF00B050"/>
                </patternFill>
              </fill>
            </x14:dxf>
          </x14:cfRule>
          <x14:cfRule type="containsText" priority="59" stopIfTrue="1" operator="containsText" text="En ejecución" id="{2AD5864A-6AA2-4D96-AF83-815A2E458ECE}">
            <xm:f>NOT(ISERROR(SEARCH("En ejecución",'MIC-03'!W91)))</xm:f>
            <x14:dxf>
              <font>
                <b/>
                <i val="0"/>
              </font>
              <fill>
                <patternFill>
                  <bgColor rgb="FFFFFF00"/>
                </patternFill>
              </fill>
            </x14:dxf>
          </x14:cfRule>
          <x14:cfRule type="containsText" priority="60"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37" stopIfTrue="1" operator="containsText" text="Cerrada" id="{F17C5B01-AF17-411F-B70E-55536BCE3FF8}">
            <xm:f>NOT(ISERROR(SEARCH("Cerrada",'GT-12'!#REF!)))</xm:f>
            <x14:dxf>
              <font>
                <b/>
                <i val="0"/>
              </font>
              <fill>
                <patternFill>
                  <bgColor rgb="FF00B050"/>
                </patternFill>
              </fill>
            </x14:dxf>
          </x14:cfRule>
          <x14:cfRule type="containsText" priority="38" stopIfTrue="1" operator="containsText" text="En ejecución" id="{0C6667FA-C278-40B2-9879-16345AE4ED17}">
            <xm:f>NOT(ISERROR(SEARCH("En ejecución",'GT-12'!#REF!)))</xm:f>
            <x14:dxf>
              <font>
                <b/>
                <i val="0"/>
              </font>
              <fill>
                <patternFill>
                  <bgColor rgb="FFFFFF00"/>
                </patternFill>
              </fill>
            </x14:dxf>
          </x14:cfRule>
          <x14:cfRule type="containsText" priority="39"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40" stopIfTrue="1" operator="containsText" text="Cerrada" id="{DABD7C9C-D590-4141-A5B8-B94E4AAB29F8}">
            <xm:f>NOT(ISERROR(SEARCH("Cerrada",'GT-12'!#REF!)))</xm:f>
            <x14:dxf>
              <font>
                <b/>
                <i val="0"/>
              </font>
              <fill>
                <patternFill>
                  <bgColor rgb="FF00B050"/>
                </patternFill>
              </fill>
            </x14:dxf>
          </x14:cfRule>
          <x14:cfRule type="containsText" priority="41" stopIfTrue="1" operator="containsText" text="En ejecución" id="{D628FF48-FD0F-4198-B98C-DDC8CE59F137}">
            <xm:f>NOT(ISERROR(SEARCH("En ejecución",'GT-12'!#REF!)))</xm:f>
            <x14:dxf>
              <font>
                <b/>
                <i val="0"/>
              </font>
              <fill>
                <patternFill>
                  <bgColor rgb="FFFFFF00"/>
                </patternFill>
              </fill>
            </x14:dxf>
          </x14:cfRule>
          <x14:cfRule type="containsText" priority="42"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43" stopIfTrue="1" operator="containsText" text="Cerrada" id="{C75A3D75-F5AF-408F-B342-7F0508F2145E}">
            <xm:f>NOT(ISERROR(SEARCH("Cerrada",'GT-12'!#REF!)))</xm:f>
            <x14:dxf>
              <font>
                <b/>
                <i val="0"/>
              </font>
              <fill>
                <patternFill>
                  <bgColor rgb="FF00B050"/>
                </patternFill>
              </fill>
            </x14:dxf>
          </x14:cfRule>
          <x14:cfRule type="containsText" priority="44" stopIfTrue="1" operator="containsText" text="En ejecución" id="{440A7D92-CCF2-4146-94CA-62BD0337E552}">
            <xm:f>NOT(ISERROR(SEARCH("En ejecución",'GT-12'!#REF!)))</xm:f>
            <x14:dxf>
              <font>
                <b/>
                <i val="0"/>
              </font>
              <fill>
                <patternFill>
                  <bgColor rgb="FFFFFF00"/>
                </patternFill>
              </fill>
            </x14:dxf>
          </x14:cfRule>
          <x14:cfRule type="containsText" priority="45"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46" stopIfTrue="1" operator="containsText" text="Cerrada" id="{C7F73668-5414-4E4E-986F-B696BD1435E4}">
            <xm:f>NOT(ISERROR(SEARCH("Cerrada",'GT-12'!#REF!)))</xm:f>
            <x14:dxf>
              <font>
                <b/>
                <i val="0"/>
              </font>
              <fill>
                <patternFill>
                  <bgColor rgb="FF00B050"/>
                </patternFill>
              </fill>
            </x14:dxf>
          </x14:cfRule>
          <x14:cfRule type="containsText" priority="47" stopIfTrue="1" operator="containsText" text="En ejecución" id="{9737680E-C9C1-46AE-869D-0C862395E30E}">
            <xm:f>NOT(ISERROR(SEARCH("En ejecución",'GT-12'!#REF!)))</xm:f>
            <x14:dxf>
              <font>
                <b/>
                <i val="0"/>
              </font>
              <fill>
                <patternFill>
                  <bgColor rgb="FFFFFF00"/>
                </patternFill>
              </fill>
            </x14:dxf>
          </x14:cfRule>
          <x14:cfRule type="containsText" priority="48"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49" stopIfTrue="1" operator="containsText" text="Cerrada" id="{6BF70FF2-C09C-47C8-AF19-CF6951BE2B8E}">
            <xm:f>NOT(ISERROR(SEARCH("Cerrada",'GT-12'!#REF!)))</xm:f>
            <x14:dxf>
              <font>
                <b/>
                <i val="0"/>
              </font>
              <fill>
                <patternFill>
                  <bgColor rgb="FF00B050"/>
                </patternFill>
              </fill>
            </x14:dxf>
          </x14:cfRule>
          <x14:cfRule type="containsText" priority="50" stopIfTrue="1" operator="containsText" text="En ejecución" id="{3FB4B808-2CE2-40D1-9A32-FD0C1D9F2EED}">
            <xm:f>NOT(ISERROR(SEARCH("En ejecución",'GT-12'!#REF!)))</xm:f>
            <x14:dxf>
              <font>
                <b/>
                <i val="0"/>
              </font>
              <fill>
                <patternFill>
                  <bgColor rgb="FFFFFF00"/>
                </patternFill>
              </fill>
            </x14:dxf>
          </x14:cfRule>
          <x14:cfRule type="containsText" priority="51"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52" stopIfTrue="1" operator="containsText" text="Cerrada" id="{0CA0AC3D-05DD-4335-88CF-1C51B6100164}">
            <xm:f>NOT(ISERROR(SEARCH("Cerrada",'GT-12'!#REF!)))</xm:f>
            <x14:dxf>
              <font>
                <b/>
                <i val="0"/>
              </font>
              <fill>
                <patternFill>
                  <bgColor rgb="FF00B050"/>
                </patternFill>
              </fill>
            </x14:dxf>
          </x14:cfRule>
          <x14:cfRule type="containsText" priority="53" stopIfTrue="1" operator="containsText" text="En ejecución" id="{4081937E-AB74-4D72-A3D2-1BA61776ED34}">
            <xm:f>NOT(ISERROR(SEARCH("En ejecución",'GT-12'!#REF!)))</xm:f>
            <x14:dxf>
              <font>
                <b/>
                <i val="0"/>
              </font>
              <fill>
                <patternFill>
                  <bgColor rgb="FFFFFF00"/>
                </patternFill>
              </fill>
            </x14:dxf>
          </x14:cfRule>
          <x14:cfRule type="containsText" priority="54"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55" stopIfTrue="1" operator="containsText" text="Cerrada" id="{AB77CF87-D56B-40A5-A7FF-551C6B589F7F}">
            <xm:f>NOT(ISERROR(SEARCH("Cerrada",'GT-12'!#REF!)))</xm:f>
            <x14:dxf>
              <font>
                <b/>
                <i val="0"/>
              </font>
              <fill>
                <patternFill>
                  <bgColor rgb="FF00B050"/>
                </patternFill>
              </fill>
            </x14:dxf>
          </x14:cfRule>
          <x14:cfRule type="containsText" priority="56" stopIfTrue="1" operator="containsText" text="En ejecución" id="{3C1D0583-60CF-48B8-AE3D-4358E260E1FC}">
            <xm:f>NOT(ISERROR(SEARCH("En ejecución",'GT-12'!#REF!)))</xm:f>
            <x14:dxf>
              <font>
                <b/>
                <i val="0"/>
              </font>
              <fill>
                <patternFill>
                  <bgColor rgb="FFFFFF00"/>
                </patternFill>
              </fill>
            </x14:dxf>
          </x14:cfRule>
          <x14:cfRule type="containsText" priority="57"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685" stopIfTrue="1" operator="containsText" text="Cerrada" id="{011C220C-1753-410D-8C7E-42573B5E9475}">
            <xm:f>NOT(ISERROR(SEARCH("Cerrada",'AC-10'!W32)))</xm:f>
            <x14:dxf>
              <font>
                <b/>
                <i val="0"/>
              </font>
              <fill>
                <patternFill>
                  <bgColor rgb="FF00B050"/>
                </patternFill>
              </fill>
            </x14:dxf>
          </x14:cfRule>
          <x14:cfRule type="containsText" priority="686" stopIfTrue="1" operator="containsText" text="En ejecución" id="{7BC076D5-D6E5-472B-BE66-F56ADC008090}">
            <xm:f>NOT(ISERROR(SEARCH("En ejecución",'AC-10'!W32)))</xm:f>
            <x14:dxf>
              <font>
                <b/>
                <i val="0"/>
              </font>
              <fill>
                <patternFill>
                  <bgColor rgb="FFFFFF00"/>
                </patternFill>
              </fill>
            </x14:dxf>
          </x14:cfRule>
          <x14:cfRule type="containsText" priority="687"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688" stopIfTrue="1" operator="containsText" text="Cerrada" id="{38E2C443-C571-4E80-888C-B31105942B17}">
            <xm:f>NOT(ISERROR(SEARCH("Cerrada",'IDP-04'!W37)))</xm:f>
            <x14:dxf>
              <font>
                <b/>
                <i val="0"/>
              </font>
              <fill>
                <patternFill>
                  <bgColor rgb="FF00B050"/>
                </patternFill>
              </fill>
            </x14:dxf>
          </x14:cfRule>
          <x14:cfRule type="containsText" priority="689" stopIfTrue="1" operator="containsText" text="En ejecución" id="{51E5E6A0-6EB1-4DF3-85F2-09CC29365613}">
            <xm:f>NOT(ISERROR(SEARCH("En ejecución",'IDP-04'!W37)))</xm:f>
            <x14:dxf>
              <font>
                <b/>
                <i val="0"/>
              </font>
              <fill>
                <patternFill>
                  <bgColor rgb="FFFFFF00"/>
                </patternFill>
              </fill>
            </x14:dxf>
          </x14:cfRule>
          <x14:cfRule type="containsText" priority="690"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694" stopIfTrue="1" operator="containsText" text="Cerrada" id="{B27FA0FA-D163-4CBF-B186-99EE3EF59A50}">
            <xm:f>NOT(ISERROR(SEARCH("Cerrada",'GT-12'!U38)))</xm:f>
            <x14:dxf>
              <font>
                <b/>
                <i val="0"/>
              </font>
              <fill>
                <patternFill>
                  <bgColor rgb="FF00B050"/>
                </patternFill>
              </fill>
            </x14:dxf>
          </x14:cfRule>
          <x14:cfRule type="containsText" priority="695" stopIfTrue="1" operator="containsText" text="En ejecución" id="{A413ADF0-320C-41F9-B0A6-DBD4B385E829}">
            <xm:f>NOT(ISERROR(SEARCH("En ejecución",'GT-12'!U38)))</xm:f>
            <x14:dxf>
              <font>
                <b/>
                <i val="0"/>
              </font>
              <fill>
                <patternFill>
                  <bgColor rgb="FFFFFF00"/>
                </patternFill>
              </fill>
            </x14:dxf>
          </x14:cfRule>
          <x14:cfRule type="containsText" priority="696" stopIfTrue="1" operator="containsText" text="Vencida" id="{1DB3BA26-9DB8-48F0-B67F-2404016771A6}">
            <xm:f>NOT(ISERROR(SEARCH("Vencida",'GT-12'!U38)))</xm:f>
            <x14:dxf>
              <font>
                <b/>
                <i val="0"/>
              </font>
              <fill>
                <patternFill>
                  <bgColor rgb="FFFF0000"/>
                </patternFill>
              </fill>
            </x14:dxf>
          </x14:cfRule>
          <xm:sqref>W123:W125</xm:sqref>
        </x14:conditionalFormatting>
        <x14:conditionalFormatting xmlns:xm="http://schemas.microsoft.com/office/excel/2006/main">
          <x14:cfRule type="containsText" priority="697" stopIfTrue="1" operator="containsText" text="Cerrada" id="{F10471CA-6FFE-4BAE-8459-D826216FA603}">
            <xm:f>NOT(ISERROR(SEARCH("Cerrada",'GT-12'!U42)))</xm:f>
            <x14:dxf>
              <font>
                <b/>
                <i val="0"/>
              </font>
              <fill>
                <patternFill>
                  <bgColor rgb="FF00B050"/>
                </patternFill>
              </fill>
            </x14:dxf>
          </x14:cfRule>
          <x14:cfRule type="containsText" priority="698" stopIfTrue="1" operator="containsText" text="En ejecución" id="{1444F9E2-FB96-46C4-B41B-D695C18B1BE6}">
            <xm:f>NOT(ISERROR(SEARCH("En ejecución",'GT-12'!U42)))</xm:f>
            <x14:dxf>
              <font>
                <b/>
                <i val="0"/>
              </font>
              <fill>
                <patternFill>
                  <bgColor rgb="FFFFFF00"/>
                </patternFill>
              </fill>
            </x14:dxf>
          </x14:cfRule>
          <x14:cfRule type="containsText" priority="699" stopIfTrue="1" operator="containsText" text="Vencida" id="{F1F69268-3DE5-4510-864F-73B78E809827}">
            <xm:f>NOT(ISERROR(SEARCH("Vencida",'GT-12'!U42)))</xm:f>
            <x14:dxf>
              <font>
                <b/>
                <i val="0"/>
              </font>
              <fill>
                <patternFill>
                  <bgColor rgb="FFFF0000"/>
                </patternFill>
              </fill>
            </x14:dxf>
          </x14:cfRule>
          <xm:sqref>W126</xm:sqref>
        </x14:conditionalFormatting>
        <x14:conditionalFormatting xmlns:xm="http://schemas.microsoft.com/office/excel/2006/main">
          <x14:cfRule type="containsText" priority="700" stopIfTrue="1" operator="containsText" text="Cerrada" id="{03E2CEC6-9AB3-4187-AC67-0AD2749E20EB}">
            <xm:f>NOT(ISERROR(SEARCH("Cerrada",'GT-12'!U45)))</xm:f>
            <x14:dxf>
              <font>
                <b/>
                <i val="0"/>
              </font>
              <fill>
                <patternFill>
                  <bgColor rgb="FF00B050"/>
                </patternFill>
              </fill>
            </x14:dxf>
          </x14:cfRule>
          <x14:cfRule type="containsText" priority="701" stopIfTrue="1" operator="containsText" text="En ejecución" id="{B3688E80-D4DD-4072-ACDF-5D19296AA93D}">
            <xm:f>NOT(ISERROR(SEARCH("En ejecución",'GT-12'!U45)))</xm:f>
            <x14:dxf>
              <font>
                <b/>
                <i val="0"/>
              </font>
              <fill>
                <patternFill>
                  <bgColor rgb="FFFFFF00"/>
                </patternFill>
              </fill>
            </x14:dxf>
          </x14:cfRule>
          <x14:cfRule type="containsText" priority="702" stopIfTrue="1" operator="containsText" text="Vencida" id="{67710A21-7EEE-4473-A7AC-2E0526FDDD38}">
            <xm:f>NOT(ISERROR(SEARCH("Vencida",'GT-12'!U45)))</xm:f>
            <x14:dxf>
              <font>
                <b/>
                <i val="0"/>
              </font>
              <fill>
                <patternFill>
                  <bgColor rgb="FFFF0000"/>
                </patternFill>
              </fill>
            </x14:dxf>
          </x14:cfRule>
          <xm:sqref>W127</xm:sqref>
        </x14:conditionalFormatting>
        <x14:conditionalFormatting xmlns:xm="http://schemas.microsoft.com/office/excel/2006/main">
          <x14:cfRule type="containsText" priority="703" stopIfTrue="1" operator="containsText" text="Cerrada" id="{CD438462-1288-4CE9-B741-A4742550DD29}">
            <xm:f>NOT(ISERROR(SEARCH("Cerrada",'GTH-13'!W69)))</xm:f>
            <x14:dxf>
              <font>
                <b/>
                <i val="0"/>
              </font>
              <fill>
                <patternFill>
                  <bgColor rgb="FF00B050"/>
                </patternFill>
              </fill>
            </x14:dxf>
          </x14:cfRule>
          <x14:cfRule type="containsText" priority="704" stopIfTrue="1" operator="containsText" text="En ejecución" id="{0FA71F7C-EF62-48EA-9D62-00196BCB1C38}">
            <xm:f>NOT(ISERROR(SEARCH("En ejecución",'GTH-13'!W69)))</xm:f>
            <x14:dxf>
              <font>
                <b/>
                <i val="0"/>
              </font>
              <fill>
                <patternFill>
                  <bgColor rgb="FFFFFF00"/>
                </patternFill>
              </fill>
            </x14:dxf>
          </x14:cfRule>
          <x14:cfRule type="containsText" priority="705" stopIfTrue="1" operator="containsText" text="Vencida" id="{9A95AB2C-68D3-4658-A6AB-B3C64B833602}">
            <xm:f>NOT(ISERROR(SEARCH("Vencida",'GTH-13'!W69)))</xm:f>
            <x14:dxf>
              <font>
                <b/>
                <i val="0"/>
              </font>
              <fill>
                <patternFill>
                  <bgColor rgb="FFFF0000"/>
                </patternFill>
              </fill>
            </x14:dxf>
          </x14:cfRule>
          <xm:sqref>W128:W130</xm:sqref>
        </x14:conditionalFormatting>
        <x14:conditionalFormatting xmlns:xm="http://schemas.microsoft.com/office/excel/2006/main">
          <x14:cfRule type="containsText" priority="706" stopIfTrue="1" operator="containsText" text="Cerrada" id="{CD8AAF02-6C07-46C7-814C-ADF05D8A5A24}">
            <xm:f>NOT(ISERROR(SEARCH("Cerrada",'MIC-03'!W76)))</xm:f>
            <x14:dxf>
              <font>
                <b/>
                <i val="0"/>
              </font>
              <fill>
                <patternFill>
                  <bgColor rgb="FF00B050"/>
                </patternFill>
              </fill>
            </x14:dxf>
          </x14:cfRule>
          <x14:cfRule type="containsText" priority="707" stopIfTrue="1" operator="containsText" text="En ejecución" id="{7E756C2F-6FC1-4882-BDDE-9C94DBA6BD67}">
            <xm:f>NOT(ISERROR(SEARCH("En ejecución",'MIC-03'!W76)))</xm:f>
            <x14:dxf>
              <font>
                <b/>
                <i val="0"/>
              </font>
              <fill>
                <patternFill>
                  <bgColor rgb="FFFFFF00"/>
                </patternFill>
              </fill>
            </x14:dxf>
          </x14:cfRule>
          <x14:cfRule type="containsText" priority="708"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27" stopIfTrue="1" operator="containsText" text="Cerrada" id="{AF77D9D2-AE90-4F5A-8E28-5E14F9DFB46A}">
            <xm:f>NOT(ISERROR(SEARCH("Cerrada",'GT-12'!#REF!)))</xm:f>
            <x14:dxf>
              <font>
                <b/>
                <i val="0"/>
              </font>
              <fill>
                <patternFill>
                  <bgColor rgb="FF00B050"/>
                </patternFill>
              </fill>
            </x14:dxf>
          </x14:cfRule>
          <x14:cfRule type="containsText" priority="728" stopIfTrue="1" operator="containsText" text="En ejecución" id="{C5C6D08B-9BA3-467B-A24A-E03422841D1E}">
            <xm:f>NOT(ISERROR(SEARCH("En ejecución",'GT-12'!#REF!)))</xm:f>
            <x14:dxf>
              <font>
                <b/>
                <i val="0"/>
              </font>
              <fill>
                <patternFill>
                  <bgColor rgb="FFFFFF00"/>
                </patternFill>
              </fill>
            </x14:dxf>
          </x14:cfRule>
          <x14:cfRule type="containsText" priority="729"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99" customWidth="1"/>
    <col min="2" max="2" width="14.85546875" style="499" customWidth="1"/>
    <col min="3" max="3" width="17.5703125" style="499" customWidth="1"/>
    <col min="4" max="4" width="21.5703125" style="499" customWidth="1"/>
    <col min="5" max="5" width="52.28515625" style="499" customWidth="1"/>
    <col min="6" max="6" width="24.140625" style="499" customWidth="1"/>
    <col min="7" max="7" width="26.5703125" style="499" customWidth="1"/>
    <col min="8" max="8" width="25.85546875" style="499" customWidth="1"/>
    <col min="9" max="9" width="14" style="499" customWidth="1"/>
    <col min="10" max="10" width="23" style="499" customWidth="1"/>
    <col min="11" max="11" width="18.5703125" style="499" customWidth="1"/>
    <col min="12" max="12" width="20" style="499" customWidth="1"/>
    <col min="13" max="13" width="18.28515625" style="499" customWidth="1"/>
    <col min="14" max="15" width="18" style="499" customWidth="1"/>
    <col min="16" max="16" width="26.28515625" style="499" customWidth="1"/>
    <col min="17" max="17" width="24.85546875" style="499" customWidth="1"/>
    <col min="18" max="18" width="19.42578125" style="499" customWidth="1"/>
    <col min="19" max="19" width="36" style="499" customWidth="1"/>
    <col min="20" max="20" width="76" style="499" customWidth="1"/>
    <col min="21" max="21" width="40.140625" style="499" customWidth="1"/>
    <col min="22" max="22" width="18.42578125" style="499" customWidth="1"/>
    <col min="23" max="23" width="19.42578125" style="499" customWidth="1"/>
    <col min="24" max="24" width="33.7109375" style="499" customWidth="1"/>
    <col min="25" max="25" width="31.140625" style="492" customWidth="1"/>
    <col min="26" max="26" width="14.42578125" style="492" customWidth="1"/>
    <col min="27" max="28" width="11" style="492" customWidth="1"/>
    <col min="29" max="16384" width="14.42578125" style="492"/>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customHeight="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customHeight="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customHeight="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customHeight="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customHeight="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customHeight="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customHeight="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customHeight="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customHeight="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customHeight="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customHeight="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customHeight="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customHeight="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customHeight="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854"/>
      <c r="C17" s="855"/>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856"/>
      <c r="B18" s="857"/>
      <c r="C18" s="85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856"/>
      <c r="B19" s="857"/>
      <c r="C19" s="85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859"/>
      <c r="B20" s="860"/>
      <c r="C20" s="861"/>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s="570" customFormat="1" ht="45" customHeight="1" thickBot="1" x14ac:dyDescent="0.3">
      <c r="A21" s="580" t="s">
        <v>938</v>
      </c>
      <c r="B21" s="572"/>
      <c r="C21" s="572"/>
      <c r="D21" s="571"/>
      <c r="E21" s="571"/>
      <c r="F21" s="571"/>
      <c r="G21" s="571"/>
      <c r="H21" s="571"/>
      <c r="I21" s="571"/>
      <c r="J21" s="571"/>
      <c r="K21" s="571"/>
      <c r="L21" s="571"/>
      <c r="M21" s="571"/>
      <c r="N21" s="571"/>
      <c r="O21" s="571"/>
      <c r="P21" s="571"/>
      <c r="Q21" s="571"/>
      <c r="R21" s="571"/>
      <c r="S21" s="571"/>
      <c r="T21" s="571"/>
      <c r="U21" s="571"/>
      <c r="V21" s="571"/>
      <c r="W21" s="571"/>
      <c r="X21" s="581"/>
      <c r="Z21" s="1"/>
    </row>
    <row r="22" spans="1:27" s="90" customFormat="1" ht="45" customHeight="1" thickBot="1" x14ac:dyDescent="0.25">
      <c r="A22" s="845" t="s">
        <v>77</v>
      </c>
      <c r="B22" s="846"/>
      <c r="C22" s="846"/>
      <c r="D22" s="846"/>
      <c r="E22" s="846"/>
      <c r="F22" s="846"/>
      <c r="G22" s="847"/>
      <c r="H22" s="848" t="s">
        <v>78</v>
      </c>
      <c r="I22" s="849"/>
      <c r="J22" s="849"/>
      <c r="K22" s="849"/>
      <c r="L22" s="849"/>
      <c r="M22" s="849"/>
      <c r="N22" s="850"/>
      <c r="O22" s="851" t="s">
        <v>79</v>
      </c>
      <c r="P22" s="852"/>
      <c r="Q22" s="852"/>
      <c r="R22" s="852"/>
      <c r="S22" s="853"/>
      <c r="T22" s="862" t="s">
        <v>145</v>
      </c>
      <c r="U22" s="863"/>
      <c r="V22" s="863"/>
      <c r="W22" s="863"/>
      <c r="X22" s="864"/>
      <c r="Y22" s="92"/>
      <c r="Z22" s="93"/>
      <c r="AA22" s="94"/>
    </row>
    <row r="23" spans="1:27" ht="63" customHeight="1" thickBot="1" x14ac:dyDescent="0.3">
      <c r="A23" s="180" t="s">
        <v>151</v>
      </c>
      <c r="B23" s="181" t="s">
        <v>3</v>
      </c>
      <c r="C23" s="181" t="s">
        <v>81</v>
      </c>
      <c r="D23" s="181" t="s">
        <v>137</v>
      </c>
      <c r="E23" s="181" t="s">
        <v>138</v>
      </c>
      <c r="F23" s="181" t="s">
        <v>139</v>
      </c>
      <c r="G23" s="182" t="s">
        <v>140</v>
      </c>
      <c r="H23" s="183" t="s">
        <v>143</v>
      </c>
      <c r="I23" s="181" t="s">
        <v>5</v>
      </c>
      <c r="J23" s="181" t="s">
        <v>82</v>
      </c>
      <c r="K23" s="184" t="s">
        <v>83</v>
      </c>
      <c r="L23" s="184" t="s">
        <v>85</v>
      </c>
      <c r="M23" s="184" t="s">
        <v>86</v>
      </c>
      <c r="N23" s="185" t="s">
        <v>87</v>
      </c>
      <c r="O23" s="842" t="s">
        <v>88</v>
      </c>
      <c r="P23" s="843"/>
      <c r="Q23" s="843"/>
      <c r="R23" s="844"/>
      <c r="S23" s="185" t="s">
        <v>89</v>
      </c>
      <c r="T23" s="186" t="s">
        <v>88</v>
      </c>
      <c r="U23" s="184" t="s">
        <v>89</v>
      </c>
      <c r="V23" s="184" t="s">
        <v>162</v>
      </c>
      <c r="W23" s="184" t="s">
        <v>90</v>
      </c>
      <c r="X23" s="185" t="s">
        <v>159</v>
      </c>
      <c r="Y23" s="91"/>
      <c r="Z23" s="95"/>
      <c r="AA23" s="95"/>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66"/>
    <col min="2" max="3" width="26.7109375" style="366" customWidth="1"/>
    <col min="4" max="4" width="15" style="366" customWidth="1"/>
    <col min="5" max="6" width="11.5703125" style="366" customWidth="1"/>
    <col min="7" max="7" width="9.7109375" style="366" customWidth="1"/>
    <col min="8" max="8" width="7.28515625" style="367" customWidth="1"/>
    <col min="9" max="10" width="16.42578125" style="366" customWidth="1"/>
    <col min="11" max="11" width="13" style="366" customWidth="1"/>
    <col min="12" max="15" width="11.42578125" style="366"/>
    <col min="16" max="16" width="14.42578125" style="366" customWidth="1"/>
    <col min="17" max="17" width="14.7109375" style="366" customWidth="1"/>
    <col min="18" max="18" width="16.5703125" style="366" customWidth="1"/>
    <col min="19" max="19" width="11.42578125" style="366"/>
    <col min="20" max="20" width="14.42578125" style="366" customWidth="1"/>
    <col min="21" max="16384" width="11.42578125" style="366"/>
  </cols>
  <sheetData>
    <row r="1" spans="2:21" x14ac:dyDescent="0.25">
      <c r="I1" s="366" t="s">
        <v>662</v>
      </c>
    </row>
    <row r="2" spans="2:21" ht="15.75" thickBot="1" x14ac:dyDescent="0.3">
      <c r="I2" s="366" t="s">
        <v>663</v>
      </c>
      <c r="J2" s="366">
        <v>25</v>
      </c>
    </row>
    <row r="3" spans="2:21" ht="30" x14ac:dyDescent="0.25">
      <c r="B3" s="368" t="s">
        <v>62</v>
      </c>
      <c r="C3" s="400"/>
      <c r="D3" s="369">
        <v>31</v>
      </c>
      <c r="E3" s="370">
        <v>1</v>
      </c>
      <c r="I3" s="366" t="s">
        <v>664</v>
      </c>
      <c r="J3" s="366">
        <v>26</v>
      </c>
    </row>
    <row r="4" spans="2:21" x14ac:dyDescent="0.25">
      <c r="B4" s="371" t="s">
        <v>149</v>
      </c>
      <c r="C4" s="401"/>
      <c r="D4" s="372">
        <v>0</v>
      </c>
      <c r="E4" s="373">
        <f>+D4/$D$3</f>
        <v>0</v>
      </c>
      <c r="I4" s="366" t="s">
        <v>155</v>
      </c>
      <c r="J4" s="366">
        <v>0</v>
      </c>
    </row>
    <row r="5" spans="2:21" x14ac:dyDescent="0.25">
      <c r="B5" s="371" t="s">
        <v>150</v>
      </c>
      <c r="C5" s="401"/>
      <c r="D5" s="372">
        <v>23</v>
      </c>
      <c r="E5" s="373">
        <f>+D5/$D$3</f>
        <v>0.74193548387096775</v>
      </c>
      <c r="I5" s="366" t="s">
        <v>665</v>
      </c>
      <c r="J5" s="366">
        <v>20</v>
      </c>
    </row>
    <row r="6" spans="2:21" ht="15.75" thickBot="1" x14ac:dyDescent="0.3">
      <c r="B6" s="374" t="s">
        <v>157</v>
      </c>
      <c r="C6" s="402"/>
      <c r="D6" s="375">
        <v>8</v>
      </c>
      <c r="E6" s="376">
        <f>+D6/$D$3</f>
        <v>0.25806451612903225</v>
      </c>
      <c r="I6" s="366" t="s">
        <v>154</v>
      </c>
      <c r="J6" s="366">
        <v>6</v>
      </c>
    </row>
    <row r="8" spans="2:21" ht="15.75" thickBot="1" x14ac:dyDescent="0.3">
      <c r="I8" s="366" t="s">
        <v>644</v>
      </c>
      <c r="P8" s="865" t="s">
        <v>645</v>
      </c>
      <c r="Q8" s="865"/>
      <c r="R8" s="865"/>
      <c r="S8" s="865"/>
      <c r="T8" s="865"/>
      <c r="U8" s="865"/>
    </row>
    <row r="9" spans="2:21" s="383" customFormat="1" ht="48" customHeight="1" x14ac:dyDescent="0.25">
      <c r="B9" s="377" t="s">
        <v>1</v>
      </c>
      <c r="C9" s="378" t="s">
        <v>659</v>
      </c>
      <c r="D9" s="378" t="s">
        <v>84</v>
      </c>
      <c r="E9" s="378" t="s">
        <v>155</v>
      </c>
      <c r="F9" s="378" t="s">
        <v>154</v>
      </c>
      <c r="G9" s="379" t="s">
        <v>67</v>
      </c>
      <c r="H9" s="380"/>
      <c r="I9" s="381" t="s">
        <v>1</v>
      </c>
      <c r="J9" s="381" t="s">
        <v>660</v>
      </c>
      <c r="K9" s="381" t="s">
        <v>661</v>
      </c>
      <c r="L9" s="381" t="s">
        <v>646</v>
      </c>
      <c r="M9" s="381" t="s">
        <v>647</v>
      </c>
      <c r="N9" s="381" t="s">
        <v>648</v>
      </c>
      <c r="O9" s="380"/>
      <c r="P9" s="382" t="s">
        <v>649</v>
      </c>
      <c r="Q9" s="382" t="s">
        <v>650</v>
      </c>
      <c r="R9" s="382" t="s">
        <v>651</v>
      </c>
      <c r="S9" s="382" t="s">
        <v>646</v>
      </c>
      <c r="T9" s="382" t="s">
        <v>147</v>
      </c>
      <c r="U9" s="382" t="s">
        <v>658</v>
      </c>
    </row>
    <row r="10" spans="2:21" x14ac:dyDescent="0.25">
      <c r="B10" s="386" t="s">
        <v>92</v>
      </c>
      <c r="C10" s="372">
        <v>4</v>
      </c>
      <c r="D10" s="372">
        <v>4</v>
      </c>
      <c r="E10" s="372">
        <v>0</v>
      </c>
      <c r="F10" s="372">
        <v>4</v>
      </c>
      <c r="G10" s="384">
        <v>0</v>
      </c>
      <c r="H10" s="388"/>
      <c r="I10" s="389" t="s">
        <v>652</v>
      </c>
      <c r="J10" s="390">
        <f>+C10+C11+C12</f>
        <v>7</v>
      </c>
      <c r="K10" s="390">
        <f>+D10+D11+D12</f>
        <v>7</v>
      </c>
      <c r="L10" s="390">
        <f>+E10+E11+E12</f>
        <v>0</v>
      </c>
      <c r="M10" s="390">
        <f>+F10+F11+F12</f>
        <v>6</v>
      </c>
      <c r="N10" s="390">
        <f>+G10+G11+G12</f>
        <v>1</v>
      </c>
      <c r="O10" s="391"/>
      <c r="P10" s="392" t="s">
        <v>653</v>
      </c>
      <c r="Q10" s="393">
        <v>28</v>
      </c>
      <c r="R10" s="393">
        <v>31</v>
      </c>
      <c r="S10" s="392">
        <v>0</v>
      </c>
      <c r="T10" s="392">
        <v>23</v>
      </c>
      <c r="U10" s="392">
        <v>8</v>
      </c>
    </row>
    <row r="11" spans="2:21" x14ac:dyDescent="0.25">
      <c r="B11" s="386" t="s">
        <v>94</v>
      </c>
      <c r="C11" s="372">
        <v>1</v>
      </c>
      <c r="D11" s="372">
        <v>1</v>
      </c>
      <c r="E11" s="372">
        <v>0</v>
      </c>
      <c r="F11" s="372">
        <v>0</v>
      </c>
      <c r="G11" s="387">
        <v>1</v>
      </c>
      <c r="H11" s="388"/>
      <c r="I11" s="389" t="s">
        <v>654</v>
      </c>
      <c r="J11" s="390">
        <f>+C13</f>
        <v>6</v>
      </c>
      <c r="K11" s="390">
        <f>+D13</f>
        <v>6</v>
      </c>
      <c r="L11" s="390">
        <f>+E13</f>
        <v>0</v>
      </c>
      <c r="M11" s="390">
        <f>+F13</f>
        <v>6</v>
      </c>
      <c r="N11" s="390">
        <f>+G13</f>
        <v>0</v>
      </c>
      <c r="O11" s="391"/>
      <c r="P11" s="392" t="s">
        <v>655</v>
      </c>
      <c r="Q11" s="394">
        <v>25</v>
      </c>
      <c r="R11" s="394">
        <v>26</v>
      </c>
      <c r="S11" s="392"/>
      <c r="T11" s="392">
        <v>6</v>
      </c>
      <c r="U11" s="392">
        <v>20</v>
      </c>
    </row>
    <row r="12" spans="2:21" x14ac:dyDescent="0.25">
      <c r="B12" s="386" t="s">
        <v>96</v>
      </c>
      <c r="C12" s="372">
        <v>2</v>
      </c>
      <c r="D12" s="372">
        <v>2</v>
      </c>
      <c r="E12" s="372">
        <v>0</v>
      </c>
      <c r="F12" s="372">
        <v>2</v>
      </c>
      <c r="G12" s="387">
        <v>0</v>
      </c>
      <c r="H12" s="388"/>
      <c r="I12" s="389" t="s">
        <v>656</v>
      </c>
      <c r="J12" s="390">
        <f>+C14+C15+C17+C18+C19+C20+C21</f>
        <v>13</v>
      </c>
      <c r="K12" s="390">
        <f>+D14+D15+D17+D18+D19+D20+D21</f>
        <v>16</v>
      </c>
      <c r="L12" s="390">
        <f>+E14+E15+E17+E18+E19+E20+E21</f>
        <v>0</v>
      </c>
      <c r="M12" s="390">
        <f>+F14+F15+F17+F18+F19+F20+F21</f>
        <v>10</v>
      </c>
      <c r="N12" s="390">
        <f>+G14+G15+G17+G18+G19+G20+G21</f>
        <v>6</v>
      </c>
      <c r="O12" s="391"/>
      <c r="P12" s="385" t="s">
        <v>74</v>
      </c>
      <c r="Q12" s="385">
        <f>SUM(Q10:Q11)</f>
        <v>53</v>
      </c>
      <c r="R12" s="385">
        <f>SUM(R10:R11)</f>
        <v>57</v>
      </c>
      <c r="S12" s="385">
        <f>SUM(S10:S11)</f>
        <v>0</v>
      </c>
      <c r="T12" s="385">
        <f>SUM(T10:T11)</f>
        <v>29</v>
      </c>
      <c r="U12" s="385">
        <f>SUM(U10:U11)</f>
        <v>28</v>
      </c>
    </row>
    <row r="13" spans="2:21" ht="30" x14ac:dyDescent="0.25">
      <c r="B13" s="395" t="s">
        <v>98</v>
      </c>
      <c r="C13" s="372">
        <v>6</v>
      </c>
      <c r="D13" s="372">
        <v>6</v>
      </c>
      <c r="E13" s="372">
        <v>0</v>
      </c>
      <c r="F13" s="372">
        <v>6</v>
      </c>
      <c r="G13" s="387">
        <v>0</v>
      </c>
      <c r="H13" s="388"/>
      <c r="I13" s="389" t="s">
        <v>657</v>
      </c>
      <c r="J13" s="390">
        <f>+C22+C23</f>
        <v>2</v>
      </c>
      <c r="K13" s="390">
        <f>+D22+D23</f>
        <v>2</v>
      </c>
      <c r="L13" s="390">
        <f>+E22+E23</f>
        <v>0</v>
      </c>
      <c r="M13" s="390">
        <f>+F22+F23</f>
        <v>1</v>
      </c>
      <c r="N13" s="390">
        <f>+G22+G23</f>
        <v>1</v>
      </c>
      <c r="O13" s="391"/>
    </row>
    <row r="14" spans="2:21" x14ac:dyDescent="0.25">
      <c r="B14" s="386" t="s">
        <v>100</v>
      </c>
      <c r="C14" s="372">
        <v>2</v>
      </c>
      <c r="D14" s="372">
        <v>3</v>
      </c>
      <c r="E14" s="372">
        <v>0</v>
      </c>
      <c r="F14" s="372">
        <v>2</v>
      </c>
      <c r="G14" s="387">
        <v>1</v>
      </c>
      <c r="H14" s="388"/>
      <c r="I14" s="385" t="s">
        <v>74</v>
      </c>
      <c r="J14" s="390">
        <f>SUM(J10:J13)</f>
        <v>28</v>
      </c>
      <c r="K14" s="390">
        <f>SUM(K10:K13)</f>
        <v>31</v>
      </c>
      <c r="L14" s="390">
        <f>SUM(L10:L13)</f>
        <v>0</v>
      </c>
      <c r="M14" s="390">
        <f>SUM(M10:M13)</f>
        <v>23</v>
      </c>
      <c r="N14" s="390">
        <f>SUM(N10:N13)</f>
        <v>8</v>
      </c>
      <c r="O14" s="391"/>
    </row>
    <row r="15" spans="2:21" x14ac:dyDescent="0.25">
      <c r="B15" s="386" t="s">
        <v>102</v>
      </c>
      <c r="C15" s="372">
        <v>0</v>
      </c>
      <c r="D15" s="372">
        <v>0</v>
      </c>
      <c r="E15" s="372">
        <v>0</v>
      </c>
      <c r="F15" s="372">
        <v>0</v>
      </c>
      <c r="G15" s="387">
        <v>0</v>
      </c>
      <c r="H15" s="388"/>
      <c r="K15" s="396"/>
      <c r="L15" s="396"/>
      <c r="M15" s="396"/>
      <c r="N15" s="396"/>
      <c r="O15" s="396"/>
    </row>
    <row r="16" spans="2:21" x14ac:dyDescent="0.25">
      <c r="B16" s="386" t="s">
        <v>104</v>
      </c>
      <c r="C16" s="372">
        <v>0</v>
      </c>
      <c r="D16" s="372">
        <v>0</v>
      </c>
      <c r="E16" s="372">
        <v>0</v>
      </c>
      <c r="F16" s="372">
        <v>0</v>
      </c>
      <c r="G16" s="387">
        <v>0</v>
      </c>
      <c r="H16" s="388"/>
    </row>
    <row r="17" spans="2:15" ht="30" x14ac:dyDescent="0.25">
      <c r="B17" s="395" t="s">
        <v>106</v>
      </c>
      <c r="C17" s="372">
        <v>2</v>
      </c>
      <c r="D17" s="372">
        <v>3</v>
      </c>
      <c r="E17" s="372">
        <v>0</v>
      </c>
      <c r="F17" s="372">
        <v>1</v>
      </c>
      <c r="G17" s="387">
        <v>2</v>
      </c>
      <c r="H17" s="388"/>
    </row>
    <row r="18" spans="2:15" x14ac:dyDescent="0.25">
      <c r="B18" s="386" t="s">
        <v>108</v>
      </c>
      <c r="C18" s="372">
        <v>2</v>
      </c>
      <c r="D18" s="372">
        <v>3</v>
      </c>
      <c r="E18" s="372">
        <v>0</v>
      </c>
      <c r="F18" s="372">
        <v>3</v>
      </c>
      <c r="G18" s="387">
        <v>0</v>
      </c>
      <c r="H18" s="388"/>
    </row>
    <row r="19" spans="2:15" x14ac:dyDescent="0.25">
      <c r="B19" s="386" t="s">
        <v>110</v>
      </c>
      <c r="C19" s="372">
        <v>6</v>
      </c>
      <c r="D19" s="372">
        <v>6</v>
      </c>
      <c r="E19" s="372">
        <v>0</v>
      </c>
      <c r="F19" s="372">
        <v>4</v>
      </c>
      <c r="G19" s="387">
        <v>2</v>
      </c>
      <c r="H19" s="388"/>
    </row>
    <row r="20" spans="2:15" x14ac:dyDescent="0.25">
      <c r="B20" s="386" t="s">
        <v>112</v>
      </c>
      <c r="C20" s="372">
        <v>1</v>
      </c>
      <c r="D20" s="372">
        <v>1</v>
      </c>
      <c r="E20" s="372">
        <v>0</v>
      </c>
      <c r="F20" s="372">
        <v>0</v>
      </c>
      <c r="G20" s="387">
        <v>1</v>
      </c>
      <c r="H20" s="388"/>
    </row>
    <row r="21" spans="2:15" x14ac:dyDescent="0.25">
      <c r="B21" s="386" t="s">
        <v>114</v>
      </c>
      <c r="C21" s="372">
        <v>0</v>
      </c>
      <c r="D21" s="372">
        <v>0</v>
      </c>
      <c r="E21" s="372">
        <v>0</v>
      </c>
      <c r="F21" s="372">
        <v>0</v>
      </c>
      <c r="G21" s="387">
        <v>0</v>
      </c>
      <c r="H21" s="388"/>
    </row>
    <row r="22" spans="2:15" x14ac:dyDescent="0.25">
      <c r="B22" s="386" t="s">
        <v>116</v>
      </c>
      <c r="C22" s="372">
        <v>0</v>
      </c>
      <c r="D22" s="372">
        <v>0</v>
      </c>
      <c r="E22" s="372">
        <v>0</v>
      </c>
      <c r="F22" s="372">
        <v>0</v>
      </c>
      <c r="G22" s="387">
        <v>0</v>
      </c>
      <c r="H22" s="388"/>
    </row>
    <row r="23" spans="2:15" x14ac:dyDescent="0.25">
      <c r="B23" s="386" t="s">
        <v>118</v>
      </c>
      <c r="C23" s="372">
        <v>2</v>
      </c>
      <c r="D23" s="372">
        <v>2</v>
      </c>
      <c r="E23" s="372">
        <v>0</v>
      </c>
      <c r="F23" s="372">
        <v>1</v>
      </c>
      <c r="G23" s="387">
        <v>1</v>
      </c>
      <c r="H23" s="388"/>
    </row>
    <row r="24" spans="2:15" s="399" customFormat="1" ht="15.75" thickBot="1" x14ac:dyDescent="0.3">
      <c r="B24" s="397" t="s">
        <v>74</v>
      </c>
      <c r="C24" s="403">
        <f>SUM(C10:C23)</f>
        <v>28</v>
      </c>
      <c r="D24" s="398">
        <f>SUM(D10:D23)</f>
        <v>31</v>
      </c>
      <c r="E24" s="398">
        <f>SUM(E10:E23)</f>
        <v>0</v>
      </c>
      <c r="F24" s="398">
        <f>SUM(F10:F23)</f>
        <v>23</v>
      </c>
      <c r="G24" s="398">
        <f>SUM(G10:G23)</f>
        <v>8</v>
      </c>
      <c r="H24" s="388"/>
    </row>
    <row r="31" spans="2:15" ht="15.75" thickBot="1" x14ac:dyDescent="0.3"/>
    <row r="32" spans="2:15" ht="30" x14ac:dyDescent="0.25">
      <c r="J32" s="404" t="s">
        <v>1</v>
      </c>
      <c r="K32" s="404" t="s">
        <v>666</v>
      </c>
      <c r="L32" s="404" t="s">
        <v>155</v>
      </c>
      <c r="M32" s="404" t="s">
        <v>154</v>
      </c>
      <c r="N32" s="404" t="s">
        <v>67</v>
      </c>
      <c r="O32" s="404" t="s">
        <v>547</v>
      </c>
    </row>
    <row r="33" spans="10:15" ht="15.75" hidden="1" x14ac:dyDescent="0.25">
      <c r="J33" s="405" t="s">
        <v>91</v>
      </c>
      <c r="K33" s="362">
        <v>4</v>
      </c>
      <c r="L33" s="362">
        <v>0</v>
      </c>
      <c r="M33" s="362">
        <v>4</v>
      </c>
      <c r="N33" s="361">
        <v>0</v>
      </c>
      <c r="O33" s="406">
        <v>0</v>
      </c>
    </row>
    <row r="34" spans="10:15" ht="15.75" hidden="1" x14ac:dyDescent="0.25">
      <c r="J34" s="407" t="s">
        <v>93</v>
      </c>
      <c r="K34" s="360">
        <v>1</v>
      </c>
      <c r="L34" s="360">
        <v>1</v>
      </c>
      <c r="M34" s="360">
        <v>0</v>
      </c>
      <c r="N34" s="363">
        <v>0</v>
      </c>
      <c r="O34" s="408">
        <v>0</v>
      </c>
    </row>
    <row r="35" spans="10:15" ht="15.75" hidden="1" x14ac:dyDescent="0.25">
      <c r="J35" s="407" t="s">
        <v>95</v>
      </c>
      <c r="K35" s="359">
        <v>2</v>
      </c>
      <c r="L35" s="359">
        <v>0</v>
      </c>
      <c r="M35" s="359">
        <v>2</v>
      </c>
      <c r="N35" s="364">
        <v>0</v>
      </c>
      <c r="O35" s="409">
        <v>0</v>
      </c>
    </row>
    <row r="36" spans="10:15" ht="15.75" hidden="1" x14ac:dyDescent="0.25">
      <c r="J36" s="410" t="s">
        <v>97</v>
      </c>
      <c r="K36" s="360">
        <v>6</v>
      </c>
      <c r="L36" s="360">
        <v>0</v>
      </c>
      <c r="M36" s="360">
        <v>6</v>
      </c>
      <c r="N36" s="363">
        <v>0</v>
      </c>
      <c r="O36" s="408">
        <v>0</v>
      </c>
    </row>
    <row r="37" spans="10:15" ht="15.75" hidden="1" x14ac:dyDescent="0.25">
      <c r="J37" s="411" t="s">
        <v>99</v>
      </c>
      <c r="K37" s="360">
        <v>7</v>
      </c>
      <c r="L37" s="360">
        <v>1</v>
      </c>
      <c r="M37" s="360">
        <v>2</v>
      </c>
      <c r="N37" s="363">
        <v>4</v>
      </c>
      <c r="O37" s="408">
        <v>0</v>
      </c>
    </row>
    <row r="38" spans="10:15" ht="15.75" hidden="1" x14ac:dyDescent="0.25">
      <c r="J38" s="411" t="s">
        <v>101</v>
      </c>
      <c r="K38" s="360">
        <v>0</v>
      </c>
      <c r="L38" s="360">
        <v>0</v>
      </c>
      <c r="M38" s="360">
        <v>0</v>
      </c>
      <c r="N38" s="363">
        <v>0</v>
      </c>
      <c r="O38" s="408">
        <v>0</v>
      </c>
    </row>
    <row r="39" spans="10:15" ht="15.75" hidden="1" x14ac:dyDescent="0.25">
      <c r="J39" s="411" t="s">
        <v>103</v>
      </c>
      <c r="K39" s="359">
        <v>0</v>
      </c>
      <c r="L39" s="359">
        <v>0</v>
      </c>
      <c r="M39" s="359">
        <v>0</v>
      </c>
      <c r="N39" s="364">
        <v>0</v>
      </c>
      <c r="O39" s="409">
        <v>0</v>
      </c>
    </row>
    <row r="40" spans="10:15" ht="15.75" hidden="1" x14ac:dyDescent="0.25">
      <c r="J40" s="411" t="s">
        <v>105</v>
      </c>
      <c r="K40" s="359">
        <v>3</v>
      </c>
      <c r="L40" s="359">
        <v>2</v>
      </c>
      <c r="M40" s="359">
        <v>0</v>
      </c>
      <c r="N40" s="364">
        <v>1</v>
      </c>
      <c r="O40" s="409">
        <v>0</v>
      </c>
    </row>
    <row r="41" spans="10:15" ht="15.75" hidden="1" x14ac:dyDescent="0.25">
      <c r="J41" s="411" t="s">
        <v>107</v>
      </c>
      <c r="K41" s="360">
        <v>12</v>
      </c>
      <c r="L41" s="359">
        <v>0</v>
      </c>
      <c r="M41" s="365">
        <v>3</v>
      </c>
      <c r="N41" s="364">
        <v>6</v>
      </c>
      <c r="O41" s="409">
        <v>3</v>
      </c>
    </row>
    <row r="42" spans="10:15" ht="15.75" hidden="1" x14ac:dyDescent="0.25">
      <c r="J42" s="411" t="s">
        <v>109</v>
      </c>
      <c r="K42" s="360">
        <v>6</v>
      </c>
      <c r="L42" s="359">
        <v>0</v>
      </c>
      <c r="M42" s="359">
        <v>6</v>
      </c>
      <c r="N42" s="364">
        <v>0</v>
      </c>
      <c r="O42" s="409"/>
    </row>
    <row r="43" spans="10:15" ht="15.75" hidden="1" x14ac:dyDescent="0.25">
      <c r="J43" s="411" t="s">
        <v>111</v>
      </c>
      <c r="K43" s="359">
        <v>10</v>
      </c>
      <c r="L43" s="359">
        <v>0</v>
      </c>
      <c r="M43" s="359">
        <v>1</v>
      </c>
      <c r="N43" s="364">
        <v>9</v>
      </c>
      <c r="O43" s="409"/>
    </row>
    <row r="44" spans="10:15" ht="15.75" hidden="1" x14ac:dyDescent="0.25">
      <c r="J44" s="411" t="s">
        <v>113</v>
      </c>
      <c r="K44" s="359">
        <v>0</v>
      </c>
      <c r="L44" s="359">
        <v>0</v>
      </c>
      <c r="M44" s="359">
        <v>0</v>
      </c>
      <c r="N44" s="364">
        <v>0</v>
      </c>
      <c r="O44" s="409"/>
    </row>
    <row r="45" spans="10:15" ht="15.75" hidden="1" x14ac:dyDescent="0.25">
      <c r="J45" s="412" t="s">
        <v>115</v>
      </c>
      <c r="K45" s="359">
        <v>0</v>
      </c>
      <c r="L45" s="359">
        <v>0</v>
      </c>
      <c r="M45" s="359">
        <v>0</v>
      </c>
      <c r="N45" s="364">
        <v>0</v>
      </c>
      <c r="O45" s="409"/>
    </row>
    <row r="46" spans="10:15" ht="15.75" hidden="1" x14ac:dyDescent="0.25">
      <c r="J46" s="413" t="s">
        <v>117</v>
      </c>
      <c r="K46" s="414">
        <v>2</v>
      </c>
      <c r="L46" s="414">
        <v>0</v>
      </c>
      <c r="M46" s="414">
        <v>2</v>
      </c>
      <c r="N46" s="415">
        <v>0</v>
      </c>
      <c r="O46" s="416"/>
    </row>
    <row r="47" spans="10:15" x14ac:dyDescent="0.25">
      <c r="J47" s="417" t="s">
        <v>667</v>
      </c>
      <c r="K47" s="418">
        <f>SUM(K33:K46)</f>
        <v>53</v>
      </c>
      <c r="L47" s="418">
        <f>SUM(L33:L46)</f>
        <v>4</v>
      </c>
      <c r="M47" s="418">
        <f>SUM(M33:M46)</f>
        <v>26</v>
      </c>
      <c r="N47" s="418">
        <f>SUM(N33:N46)</f>
        <v>20</v>
      </c>
      <c r="O47" s="418">
        <f>SUM(O33:O46)</f>
        <v>3</v>
      </c>
    </row>
    <row r="48" spans="10:15" x14ac:dyDescent="0.25">
      <c r="J48" s="417" t="s">
        <v>668</v>
      </c>
      <c r="K48" s="418">
        <v>31</v>
      </c>
      <c r="L48" s="418">
        <v>0</v>
      </c>
      <c r="M48" s="418">
        <v>23</v>
      </c>
      <c r="N48" s="418">
        <v>8</v>
      </c>
      <c r="O48" s="418">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1"/>
  <sheetViews>
    <sheetView showGridLines="0" topLeftCell="A31" zoomScale="70" zoomScaleNormal="70" workbookViewId="0">
      <selection activeCell="H36" sqref="H36"/>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89" customWidth="1"/>
    <col min="16" max="16" width="26.28515625" style="89" customWidth="1"/>
    <col min="17" max="17" width="24.85546875" style="89" customWidth="1"/>
    <col min="18" max="18" width="29.85546875" customWidth="1"/>
    <col min="19" max="19" width="76.42578125" customWidth="1"/>
    <col min="20" max="20" width="76" customWidth="1"/>
    <col min="21" max="21" width="40.140625" customWidth="1"/>
    <col min="22" max="22" width="18.42578125" style="151"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c r="Y21" s="89"/>
      <c r="Z21" s="89"/>
      <c r="AA21" s="89"/>
    </row>
    <row r="22" spans="1:27" ht="63" customHeight="1" thickBot="1" x14ac:dyDescent="0.3">
      <c r="A22" s="867" t="s">
        <v>59</v>
      </c>
      <c r="B22" s="868"/>
      <c r="C22" s="869"/>
      <c r="D22" s="23"/>
      <c r="E22" s="884" t="str">
        <f>CONCATENATE("INFORME DE SEGUIMIENTO DEL PROCESO ",A23)</f>
        <v>INFORME DE SEGUIMIENTO DEL PROCESO DIVULGACIÓN Y COMUNICACIÓN</v>
      </c>
      <c r="F22" s="885"/>
      <c r="G22" s="21"/>
      <c r="H22" s="873" t="s">
        <v>60</v>
      </c>
      <c r="I22" s="874"/>
      <c r="J22" s="875"/>
      <c r="K22" s="100"/>
      <c r="L22" s="100"/>
      <c r="M22" s="881" t="s">
        <v>61</v>
      </c>
      <c r="N22" s="882"/>
      <c r="O22" s="883"/>
      <c r="P22" s="104"/>
      <c r="Q22" s="104"/>
      <c r="R22" s="104"/>
      <c r="S22" s="104"/>
      <c r="T22" s="104"/>
      <c r="U22" s="104"/>
      <c r="V22" s="104"/>
      <c r="W22" s="104"/>
      <c r="X22" s="103"/>
      <c r="Y22" s="89"/>
      <c r="Z22" s="89"/>
      <c r="AA22" s="89"/>
    </row>
    <row r="23" spans="1:27" ht="53.25" customHeight="1" thickBot="1" x14ac:dyDescent="0.3">
      <c r="A23" s="870" t="s">
        <v>8</v>
      </c>
      <c r="B23" s="871"/>
      <c r="C23" s="872"/>
      <c r="D23" s="23"/>
      <c r="E23" s="118" t="s">
        <v>148</v>
      </c>
      <c r="F23" s="119">
        <f>COUNTA(E31:E32)</f>
        <v>2</v>
      </c>
      <c r="G23" s="21"/>
      <c r="H23" s="876" t="s">
        <v>69</v>
      </c>
      <c r="I23" s="877"/>
      <c r="J23" s="124">
        <f>COUNTIF(I30:I32,"Acción correctiva")</f>
        <v>1</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COUNTA(H31:H37)</f>
        <v>2</v>
      </c>
      <c r="G24" s="24"/>
      <c r="H24" s="878" t="s">
        <v>153</v>
      </c>
      <c r="I24" s="879"/>
      <c r="J24" s="124">
        <f>COUNTIF(I31:I32,"Acción Preventiva y/o de mejora")</f>
        <v>1</v>
      </c>
      <c r="K24" s="105"/>
      <c r="L24" s="101"/>
      <c r="M24" s="107">
        <v>2016</v>
      </c>
      <c r="N24" s="37">
        <v>1</v>
      </c>
      <c r="O24" s="108">
        <v>17</v>
      </c>
      <c r="P24" s="104"/>
      <c r="Q24" s="104"/>
      <c r="R24" s="105"/>
      <c r="S24" s="105"/>
      <c r="T24" s="105"/>
      <c r="U24" s="103"/>
      <c r="V24" s="103"/>
      <c r="W24" s="23"/>
      <c r="X24" s="103"/>
    </row>
    <row r="25" spans="1:27" ht="53.25" customHeight="1" x14ac:dyDescent="0.35">
      <c r="A25" s="27"/>
      <c r="B25" s="23"/>
      <c r="C25" s="23"/>
      <c r="D25" s="33"/>
      <c r="E25" s="122" t="s">
        <v>149</v>
      </c>
      <c r="F25" s="121">
        <f>COUNTIF(W31:W32, "Vencida")</f>
        <v>0</v>
      </c>
      <c r="G25" s="24"/>
      <c r="H25" s="880"/>
      <c r="I25" s="880"/>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COUNTIF(W31:W37, "En ejecución")</f>
        <v>2</v>
      </c>
      <c r="G26" s="24"/>
      <c r="H26" s="880"/>
      <c r="I26" s="880"/>
      <c r="J26" s="125"/>
      <c r="K26" s="111"/>
      <c r="L26" s="101"/>
      <c r="M26" s="323">
        <v>2018</v>
      </c>
      <c r="N26" s="324"/>
      <c r="O26" s="325"/>
      <c r="P26" s="104"/>
      <c r="Q26" s="104"/>
      <c r="R26" s="105"/>
      <c r="S26" s="105"/>
      <c r="T26" s="105"/>
      <c r="U26" s="103"/>
      <c r="V26" s="103"/>
      <c r="W26" s="23"/>
      <c r="X26" s="58"/>
    </row>
    <row r="27" spans="1:27" ht="51" customHeight="1" thickBot="1" x14ac:dyDescent="0.4">
      <c r="A27" s="27"/>
      <c r="B27" s="23"/>
      <c r="C27" s="23"/>
      <c r="D27" s="33"/>
      <c r="E27" s="123" t="s">
        <v>157</v>
      </c>
      <c r="F27" s="124">
        <f>COUNTIF(W31:W37,"Cerrada")</f>
        <v>0</v>
      </c>
      <c r="G27" s="24"/>
      <c r="H27" s="25"/>
      <c r="I27" s="102"/>
      <c r="J27" s="101"/>
      <c r="K27" s="101"/>
      <c r="L27" s="101"/>
      <c r="M27" s="112" t="s">
        <v>74</v>
      </c>
      <c r="N27" s="113">
        <f>SUM(N24:N26)</f>
        <v>1</v>
      </c>
      <c r="O27" s="149">
        <f>SUM(O24:O26)</f>
        <v>17</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c r="Y28" s="89"/>
      <c r="Z28" s="89"/>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s="469" customFormat="1" ht="276.75" customHeight="1" x14ac:dyDescent="0.25">
      <c r="A31" s="255">
        <v>1</v>
      </c>
      <c r="B31" s="268" t="s">
        <v>133</v>
      </c>
      <c r="C31" s="268" t="s">
        <v>9</v>
      </c>
      <c r="D31" s="269">
        <v>43432</v>
      </c>
      <c r="E31" s="257" t="s">
        <v>432</v>
      </c>
      <c r="F31" s="268" t="s">
        <v>142</v>
      </c>
      <c r="G31" s="257" t="s">
        <v>433</v>
      </c>
      <c r="H31" s="195" t="s">
        <v>940</v>
      </c>
      <c r="I31" s="194" t="s">
        <v>24</v>
      </c>
      <c r="J31" s="586" t="s">
        <v>941</v>
      </c>
      <c r="K31" s="255" t="s">
        <v>434</v>
      </c>
      <c r="L31" s="256">
        <v>43712</v>
      </c>
      <c r="M31" s="256">
        <v>43712</v>
      </c>
      <c r="N31" s="256">
        <v>43830</v>
      </c>
      <c r="O31" s="752" t="s">
        <v>1022</v>
      </c>
      <c r="P31" s="747"/>
      <c r="Q31" s="747"/>
      <c r="R31" s="748"/>
      <c r="S31" s="443" t="s">
        <v>981</v>
      </c>
      <c r="T31" s="221" t="s">
        <v>1023</v>
      </c>
      <c r="U31" s="631" t="s">
        <v>997</v>
      </c>
      <c r="V31" s="86" t="s">
        <v>160</v>
      </c>
      <c r="W31" s="442" t="s">
        <v>147</v>
      </c>
      <c r="X31" s="470" t="s">
        <v>998</v>
      </c>
    </row>
    <row r="32" spans="1:27" s="625" customFormat="1" ht="126" customHeight="1" x14ac:dyDescent="0.25">
      <c r="A32" s="627">
        <v>2</v>
      </c>
      <c r="B32" s="443" t="s">
        <v>10</v>
      </c>
      <c r="C32" s="443" t="s">
        <v>9</v>
      </c>
      <c r="D32" s="445">
        <v>43781</v>
      </c>
      <c r="E32" s="244" t="s">
        <v>983</v>
      </c>
      <c r="F32" s="443" t="s">
        <v>17</v>
      </c>
      <c r="G32" s="244" t="s">
        <v>984</v>
      </c>
      <c r="H32" s="244" t="s">
        <v>985</v>
      </c>
      <c r="I32" s="444" t="s">
        <v>144</v>
      </c>
      <c r="J32" s="244" t="s">
        <v>986</v>
      </c>
      <c r="K32" s="442" t="s">
        <v>434</v>
      </c>
      <c r="L32" s="445">
        <v>43810</v>
      </c>
      <c r="M32" s="445">
        <v>43845</v>
      </c>
      <c r="N32" s="445">
        <v>44012</v>
      </c>
      <c r="O32" s="752" t="s">
        <v>982</v>
      </c>
      <c r="P32" s="747"/>
      <c r="Q32" s="747"/>
      <c r="R32" s="748"/>
      <c r="S32" s="626" t="s">
        <v>982</v>
      </c>
      <c r="T32" s="443" t="s">
        <v>1005</v>
      </c>
      <c r="U32" s="641"/>
      <c r="V32" s="86" t="s">
        <v>160</v>
      </c>
      <c r="W32" s="442" t="s">
        <v>147</v>
      </c>
      <c r="X32" s="470" t="s">
        <v>998</v>
      </c>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3"/>
      <c r="X85" s="1"/>
      <c r="Y85" s="1"/>
      <c r="Z85" s="1"/>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sheetData>
  <autoFilter ref="A29:X32">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8">
    <mergeCell ref="A22:C22"/>
    <mergeCell ref="H29:N29"/>
    <mergeCell ref="A17:C20"/>
    <mergeCell ref="A29:G29"/>
    <mergeCell ref="A23:C23"/>
    <mergeCell ref="H22:J22"/>
    <mergeCell ref="H23:I23"/>
    <mergeCell ref="H24:I24"/>
    <mergeCell ref="H25:I25"/>
    <mergeCell ref="H26:I26"/>
    <mergeCell ref="M22:O22"/>
    <mergeCell ref="E22:F22"/>
    <mergeCell ref="O32:R32"/>
    <mergeCell ref="D17:W20"/>
    <mergeCell ref="O29:S29"/>
    <mergeCell ref="T29:X29"/>
    <mergeCell ref="O30:R30"/>
    <mergeCell ref="O31:R31"/>
  </mergeCells>
  <conditionalFormatting sqref="W31">
    <cfRule type="containsText" dxfId="74" priority="28" stopIfTrue="1" operator="containsText" text="Cerrada">
      <formula>NOT(ISERROR(SEARCH("Cerrada",W31)))</formula>
    </cfRule>
    <cfRule type="containsText" dxfId="73" priority="29" stopIfTrue="1" operator="containsText" text="En ejecución">
      <formula>NOT(ISERROR(SEARCH("En ejecución",W31)))</formula>
    </cfRule>
    <cfRule type="containsText" dxfId="72" priority="30" stopIfTrue="1" operator="containsText" text="Vencida">
      <formula>NOT(ISERROR(SEARCH("Vencida",W31)))</formula>
    </cfRule>
  </conditionalFormatting>
  <conditionalFormatting sqref="W31">
    <cfRule type="containsText" dxfId="71" priority="25" stopIfTrue="1" operator="containsText" text="Cerrada">
      <formula>NOT(ISERROR(SEARCH("Cerrada",W31)))</formula>
    </cfRule>
    <cfRule type="containsText" dxfId="70" priority="26" stopIfTrue="1" operator="containsText" text="En ejecución">
      <formula>NOT(ISERROR(SEARCH("En ejecución",W31)))</formula>
    </cfRule>
    <cfRule type="containsText" dxfId="69" priority="27" stopIfTrue="1" operator="containsText" text="Vencida">
      <formula>NOT(ISERROR(SEARCH("Vencida",W31)))</formula>
    </cfRule>
  </conditionalFormatting>
  <conditionalFormatting sqref="W32">
    <cfRule type="containsText" dxfId="68" priority="4" stopIfTrue="1" operator="containsText" text="Cerrada">
      <formula>NOT(ISERROR(SEARCH("Cerrada",W32)))</formula>
    </cfRule>
    <cfRule type="containsText" dxfId="67" priority="5" stopIfTrue="1" operator="containsText" text="En ejecución">
      <formula>NOT(ISERROR(SEARCH("En ejecución",W32)))</formula>
    </cfRule>
    <cfRule type="containsText" dxfId="66" priority="6" stopIfTrue="1" operator="containsText" text="Vencida">
      <formula>NOT(ISERROR(SEARCH("Vencida",W32)))</formula>
    </cfRule>
  </conditionalFormatting>
  <conditionalFormatting sqref="W32">
    <cfRule type="containsText" dxfId="65" priority="1" stopIfTrue="1" operator="containsText" text="Cerrada">
      <formula>NOT(ISERROR(SEARCH("Cerrada",W32)))</formula>
    </cfRule>
    <cfRule type="containsText" dxfId="64" priority="2" stopIfTrue="1" operator="containsText" text="En ejecución">
      <formula>NOT(ISERROR(SEARCH("En ejecución",W32)))</formula>
    </cfRule>
    <cfRule type="containsText" dxfId="63" priority="3" stopIfTrue="1" operator="containsText" text="Vencida">
      <formula>NOT(ISERROR(SEARCH("Vencida",W32)))</formula>
    </cfRule>
  </conditionalFormatting>
  <dataValidations count="7">
    <dataValidation type="list" allowBlank="1" showErrorMessage="1" sqref="A23">
      <formula1>PROCESOS</formula1>
    </dataValidation>
    <dataValidation type="list" allowBlank="1" showInputMessage="1" showErrorMessage="1" sqref="B31:B32">
      <formula1>$F$2:$F$6</formula1>
    </dataValidation>
    <dataValidation type="list" allowBlank="1" showInputMessage="1" showErrorMessage="1" sqref="C31:C32">
      <formula1>$D$2:$D$13</formula1>
    </dataValidation>
    <dataValidation type="list" allowBlank="1" showInputMessage="1" showErrorMessage="1" sqref="F31:F32">
      <formula1>$G$2:$G$5</formula1>
    </dataValidation>
    <dataValidation type="list" allowBlank="1" showInputMessage="1" showErrorMessage="1" sqref="I31:I32">
      <formula1>$H$2:$H$3</formula1>
    </dataValidation>
    <dataValidation type="list" allowBlank="1" showInputMessage="1" showErrorMessage="1" sqref="V31:V32">
      <formula1>$J$2:$J$4</formula1>
    </dataValidation>
    <dataValidation type="list" allowBlank="1" showInputMessage="1" showErrorMessage="1" sqref="W31:W32">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A23" zoomScale="70" zoomScaleNormal="70" workbookViewId="0">
      <selection activeCell="C33" sqref="C33"/>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4" width="15.42578125" style="165" customWidth="1"/>
    <col min="15" max="15" width="18" style="165" customWidth="1"/>
    <col min="16" max="16" width="26.28515625" style="165" customWidth="1"/>
    <col min="17" max="17" width="24.85546875" style="165" customWidth="1"/>
    <col min="18" max="18" width="44.28515625" style="165" customWidth="1"/>
    <col min="19" max="19" width="28.140625" style="165" customWidth="1"/>
    <col min="20" max="20" width="100.710937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DIRECCIÓN Y PLANEACIÓN</v>
      </c>
      <c r="F22" s="885"/>
      <c r="G22" s="21"/>
      <c r="H22" s="873" t="s">
        <v>60</v>
      </c>
      <c r="I22" s="874"/>
      <c r="J22" s="875"/>
      <c r="K22" s="100"/>
      <c r="L22" s="100"/>
      <c r="M22" s="881" t="s">
        <v>61</v>
      </c>
      <c r="N22" s="882"/>
      <c r="O22" s="883"/>
      <c r="P22" s="104"/>
      <c r="Q22" s="104"/>
      <c r="R22" s="104"/>
      <c r="S22" s="104"/>
      <c r="T22" s="104"/>
      <c r="U22" s="104"/>
      <c r="V22" s="104"/>
      <c r="W22" s="104"/>
      <c r="X22" s="103"/>
    </row>
    <row r="23" spans="1:27" ht="53.25" customHeight="1" thickBot="1" x14ac:dyDescent="0.3">
      <c r="A23" s="870" t="s">
        <v>14</v>
      </c>
      <c r="B23" s="871"/>
      <c r="C23" s="872"/>
      <c r="D23" s="23"/>
      <c r="E23" s="118" t="s">
        <v>148</v>
      </c>
      <c r="F23" s="119">
        <f>COUNTA(E31:E40)</f>
        <v>0</v>
      </c>
      <c r="G23" s="21"/>
      <c r="H23" s="876" t="s">
        <v>69</v>
      </c>
      <c r="I23" s="877"/>
      <c r="J23" s="119">
        <f>COUNTIF(I31:I38,"Acción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78" t="s">
        <v>153</v>
      </c>
      <c r="I24" s="879"/>
      <c r="J24" s="124">
        <f>COUNTIF(I31:I38,"Acción Preventiva y/o de mejora")</f>
        <v>0</v>
      </c>
      <c r="K24" s="105"/>
      <c r="L24" s="101"/>
      <c r="M24" s="107">
        <v>2016</v>
      </c>
      <c r="N24" s="37">
        <v>0</v>
      </c>
      <c r="O24" s="108">
        <v>13</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80"/>
      <c r="I25" s="880"/>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880"/>
      <c r="I26" s="880"/>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13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ht="39.75" customHeight="1" x14ac:dyDescent="0.25">
      <c r="A31" s="320"/>
      <c r="B31" s="176"/>
      <c r="C31" s="176"/>
      <c r="D31" s="179"/>
      <c r="E31" s="177"/>
      <c r="F31" s="176"/>
      <c r="G31" s="178"/>
      <c r="H31" s="178"/>
      <c r="I31" s="176"/>
      <c r="J31" s="176"/>
      <c r="K31" s="176"/>
      <c r="L31" s="179"/>
      <c r="M31" s="179"/>
      <c r="N31" s="179"/>
      <c r="O31" s="886"/>
      <c r="P31" s="886"/>
      <c r="Q31" s="886"/>
      <c r="R31" s="886"/>
      <c r="S31" s="177"/>
      <c r="T31" s="245"/>
      <c r="U31" s="246"/>
      <c r="V31" s="174"/>
      <c r="W31" s="282"/>
      <c r="X31" s="247"/>
      <c r="Y31" s="70"/>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7">
    <mergeCell ref="O30:R30"/>
    <mergeCell ref="O31:R31"/>
    <mergeCell ref="A23:C23"/>
    <mergeCell ref="H23:I23"/>
    <mergeCell ref="H24:I24"/>
    <mergeCell ref="H25:I25"/>
    <mergeCell ref="H26:I26"/>
    <mergeCell ref="A29:G29"/>
    <mergeCell ref="H29:N29"/>
    <mergeCell ref="O29:S29"/>
    <mergeCell ref="T29:X29"/>
    <mergeCell ref="A17:C20"/>
    <mergeCell ref="D17:W20"/>
    <mergeCell ref="A22:C22"/>
    <mergeCell ref="E22:F22"/>
    <mergeCell ref="H22:J22"/>
    <mergeCell ref="M22:O22"/>
  </mergeCells>
  <conditionalFormatting sqref="W31">
    <cfRule type="containsText" dxfId="62" priority="1" stopIfTrue="1" operator="containsText" text="Cerrada">
      <formula>NOT(ISERROR(SEARCH("Cerrada",W31)))</formula>
    </cfRule>
    <cfRule type="containsText" dxfId="61" priority="2" stopIfTrue="1" operator="containsText" text="En ejecución">
      <formula>NOT(ISERROR(SEARCH("En ejecución",W31)))</formula>
    </cfRule>
    <cfRule type="containsText" dxfId="60" priority="3" stopIfTrue="1" operator="containsText" text="Vencida">
      <formula>NOT(ISERROR(SEARCH("Vencida",W31)))</formula>
    </cfRule>
  </conditionalFormatting>
  <dataValidations count="3">
    <dataValidation type="list" allowBlank="1" showInputMessage="1" showErrorMessage="1" sqref="W31">
      <formula1>$I$2:$I$4</formula1>
    </dataValidation>
    <dataValidation type="list" allowBlank="1" showInputMessage="1" showErrorMessage="1" sqref="V31">
      <formula1>$J$2:$J$4</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6"/>
  <sheetViews>
    <sheetView showGridLines="0" topLeftCell="A26" zoomScale="55" zoomScaleNormal="55" workbookViewId="0">
      <selection activeCell="F48" sqref="F48"/>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37.285156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64.425781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ATENCIÓN AL CIUDADANO</v>
      </c>
      <c r="F22" s="885"/>
      <c r="G22" s="21"/>
      <c r="H22" s="873" t="s">
        <v>60</v>
      </c>
      <c r="I22" s="874"/>
      <c r="J22" s="875"/>
      <c r="K22" s="100"/>
      <c r="L22" s="100"/>
      <c r="M22" s="881" t="s">
        <v>61</v>
      </c>
      <c r="N22" s="882"/>
      <c r="O22" s="883"/>
      <c r="P22" s="104"/>
      <c r="Q22" s="104"/>
      <c r="R22" s="104"/>
      <c r="S22" s="104"/>
      <c r="T22" s="104"/>
      <c r="U22" s="104"/>
      <c r="V22" s="104"/>
      <c r="W22" s="104"/>
      <c r="X22" s="103"/>
    </row>
    <row r="23" spans="1:27" ht="53.25" customHeight="1" thickBot="1" x14ac:dyDescent="0.3">
      <c r="A23" s="870" t="s">
        <v>123</v>
      </c>
      <c r="B23" s="871"/>
      <c r="C23" s="872"/>
      <c r="D23" s="23"/>
      <c r="E23" s="118" t="s">
        <v>148</v>
      </c>
      <c r="F23" s="119">
        <f>COUNTA(E31:E38)</f>
        <v>0</v>
      </c>
      <c r="G23" s="21"/>
      <c r="H23" s="876" t="s">
        <v>69</v>
      </c>
      <c r="I23" s="877"/>
      <c r="J23" s="119">
        <f>COUNTIF(I31:I37,"Acción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COUNTA(H31:H38)</f>
        <v>0</v>
      </c>
      <c r="G24" s="24"/>
      <c r="H24" s="878" t="s">
        <v>153</v>
      </c>
      <c r="I24" s="879"/>
      <c r="J24" s="124">
        <f>COUNTIF(I31:I37,"Acción Preventiva y/o de mejora")</f>
        <v>0</v>
      </c>
      <c r="K24" s="105"/>
      <c r="L24" s="101"/>
      <c r="M24" s="107">
        <v>2016</v>
      </c>
      <c r="N24" s="37"/>
      <c r="O24" s="108">
        <v>1</v>
      </c>
      <c r="P24" s="104"/>
      <c r="Q24" s="104"/>
      <c r="R24" s="105"/>
      <c r="S24" s="105"/>
      <c r="T24" s="105"/>
      <c r="U24" s="103"/>
      <c r="V24" s="103"/>
      <c r="W24" s="23"/>
      <c r="X24" s="103"/>
    </row>
    <row r="25" spans="1:27" ht="53.25" customHeight="1" x14ac:dyDescent="0.35">
      <c r="A25" s="27"/>
      <c r="B25" s="23"/>
      <c r="C25" s="23"/>
      <c r="D25" s="33"/>
      <c r="E25" s="122" t="s">
        <v>149</v>
      </c>
      <c r="F25" s="121">
        <f>COUNTIF(W31:W33, "Vencida")</f>
        <v>0</v>
      </c>
      <c r="G25" s="24"/>
      <c r="H25" s="880"/>
      <c r="I25" s="880"/>
      <c r="J25" s="111"/>
      <c r="K25" s="105"/>
      <c r="L25" s="101"/>
      <c r="M25" s="109">
        <v>2017</v>
      </c>
      <c r="N25" s="46"/>
      <c r="O25" s="110">
        <v>3</v>
      </c>
      <c r="P25" s="104"/>
      <c r="Q25" s="104"/>
      <c r="R25" s="105"/>
      <c r="S25" s="105"/>
      <c r="T25" s="105"/>
      <c r="U25" s="103"/>
      <c r="V25" s="103"/>
      <c r="W25" s="23"/>
      <c r="X25" s="58"/>
    </row>
    <row r="26" spans="1:27" ht="48.75" customHeight="1" x14ac:dyDescent="0.35">
      <c r="A26" s="27"/>
      <c r="B26" s="23"/>
      <c r="C26" s="23"/>
      <c r="D26" s="28"/>
      <c r="E26" s="122" t="s">
        <v>150</v>
      </c>
      <c r="F26" s="299">
        <f>COUNTIF(W31:W38, "En ejecución")</f>
        <v>0</v>
      </c>
      <c r="G26" s="24"/>
      <c r="H26" s="880"/>
      <c r="I26" s="880"/>
      <c r="J26" s="166"/>
      <c r="K26" s="111"/>
      <c r="L26" s="101"/>
      <c r="M26" s="109">
        <v>2018</v>
      </c>
      <c r="N26" s="46">
        <v>2</v>
      </c>
      <c r="O26" s="110"/>
      <c r="P26" s="104"/>
      <c r="Q26" s="104"/>
      <c r="R26" s="105"/>
      <c r="S26" s="105"/>
      <c r="T26" s="105"/>
      <c r="U26" s="103"/>
      <c r="V26" s="103"/>
      <c r="W26" s="23"/>
      <c r="X26" s="58"/>
    </row>
    <row r="27" spans="1:27" ht="51" customHeight="1" thickBot="1" x14ac:dyDescent="0.4">
      <c r="A27" s="27"/>
      <c r="B27" s="23"/>
      <c r="C27" s="23"/>
      <c r="D27" s="33"/>
      <c r="E27" s="123" t="s">
        <v>152</v>
      </c>
      <c r="F27" s="124">
        <f>COUNTIF(W31:W38,"Cerrada")</f>
        <v>0</v>
      </c>
      <c r="G27" s="24"/>
      <c r="H27" s="25"/>
      <c r="I27" s="102"/>
      <c r="J27" s="101"/>
      <c r="K27" s="101"/>
      <c r="L27" s="101"/>
      <c r="M27" s="112" t="s">
        <v>74</v>
      </c>
      <c r="N27" s="113">
        <f>SUM(N24:N26)</f>
        <v>2</v>
      </c>
      <c r="O27" s="149">
        <f>SUM(O24:O26)</f>
        <v>4</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1" spans="1:27" s="433" customFormat="1" ht="108.75" customHeight="1" x14ac:dyDescent="0.25">
      <c r="A31" s="255"/>
      <c r="B31" s="255"/>
      <c r="C31" s="255"/>
      <c r="D31" s="256"/>
      <c r="E31" s="255"/>
      <c r="F31" s="255"/>
      <c r="G31" s="255"/>
      <c r="H31" s="255"/>
      <c r="I31" s="255"/>
      <c r="J31" s="255"/>
      <c r="K31" s="255"/>
      <c r="L31" s="256"/>
      <c r="M31" s="256"/>
      <c r="N31" s="256"/>
      <c r="O31" s="921"/>
      <c r="P31" s="922"/>
      <c r="Q31" s="922"/>
      <c r="R31" s="923"/>
      <c r="S31" s="444"/>
      <c r="T31" s="257"/>
      <c r="U31" s="197"/>
      <c r="V31" s="255"/>
      <c r="W31" s="655"/>
      <c r="X31" s="322"/>
      <c r="Y31" s="70"/>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16">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
    <cfRule type="containsText" dxfId="59" priority="4" stopIfTrue="1" operator="containsText" text="Cerrada">
      <formula>NOT(ISERROR(SEARCH("Cerrada",W31)))</formula>
    </cfRule>
    <cfRule type="containsText" dxfId="58" priority="5" stopIfTrue="1" operator="containsText" text="En ejecución">
      <formula>NOT(ISERROR(SEARCH("En ejecución",W31)))</formula>
    </cfRule>
    <cfRule type="containsText" dxfId="57" priority="6"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9" zoomScale="80" zoomScaleNormal="80" workbookViewId="0">
      <selection activeCell="D37" sqref="D37"/>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24.710937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67" t="s">
        <v>59</v>
      </c>
      <c r="B22" s="868"/>
      <c r="C22" s="869"/>
      <c r="D22" s="23"/>
      <c r="E22" s="884" t="str">
        <f>CONCATENATE("INFORME DE SEGUIMIENTO DEL PROCESO ",A23)</f>
        <v>INFORME DE SEGUIMIENTO DEL PROCESO INVESTIGACIÓN Y DESARROLLO PEDAGÓGICO</v>
      </c>
      <c r="F22" s="885"/>
      <c r="G22" s="21"/>
      <c r="H22" s="873" t="s">
        <v>60</v>
      </c>
      <c r="I22" s="874"/>
      <c r="J22" s="875"/>
      <c r="K22" s="100"/>
      <c r="L22" s="100"/>
      <c r="M22" s="881" t="s">
        <v>61</v>
      </c>
      <c r="N22" s="882"/>
      <c r="O22" s="883"/>
      <c r="P22" s="104"/>
      <c r="Q22" s="104"/>
      <c r="R22" s="104"/>
      <c r="S22" s="104"/>
      <c r="T22" s="104"/>
      <c r="U22" s="104"/>
      <c r="V22" s="104"/>
      <c r="W22" s="104"/>
      <c r="X22" s="103"/>
    </row>
    <row r="23" spans="1:27" ht="82.5" customHeight="1" thickBot="1" x14ac:dyDescent="0.3">
      <c r="A23" s="887" t="s">
        <v>121</v>
      </c>
      <c r="B23" s="888"/>
      <c r="C23" s="889"/>
      <c r="D23" s="23"/>
      <c r="E23" s="118" t="s">
        <v>148</v>
      </c>
      <c r="F23" s="119">
        <f>COUNTA(E31:E40)</f>
        <v>0</v>
      </c>
      <c r="G23" s="21"/>
      <c r="H23" s="876" t="s">
        <v>69</v>
      </c>
      <c r="I23" s="877"/>
      <c r="J23" s="119">
        <f>COUNTIF(I37:I40,"Acción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78" t="s">
        <v>153</v>
      </c>
      <c r="I24" s="879"/>
      <c r="J24" s="124">
        <f>COUNTIF(I37:I40,"Acción Preventiva y/o de mejora")</f>
        <v>0</v>
      </c>
      <c r="K24" s="105"/>
      <c r="L24" s="101"/>
      <c r="M24" s="107">
        <v>2016</v>
      </c>
      <c r="N24" s="37"/>
      <c r="O24" s="108">
        <v>1</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80"/>
      <c r="I25" s="880"/>
      <c r="J25" s="111"/>
      <c r="K25" s="105"/>
      <c r="L25" s="101"/>
      <c r="M25" s="109">
        <v>2017</v>
      </c>
      <c r="N25" s="46"/>
      <c r="O25" s="110">
        <v>12</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880"/>
      <c r="I26" s="880"/>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13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186" t="s">
        <v>88</v>
      </c>
      <c r="U30" s="184" t="s">
        <v>89</v>
      </c>
      <c r="V30" s="184" t="s">
        <v>162</v>
      </c>
      <c r="W30" s="184" t="s">
        <v>90</v>
      </c>
      <c r="X30" s="185" t="s">
        <v>159</v>
      </c>
      <c r="Y30" s="91"/>
      <c r="Z30" s="95"/>
      <c r="AA30" s="95"/>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6">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905"/>
  <sheetViews>
    <sheetView showGridLines="0" topLeftCell="E32" zoomScale="85" zoomScaleNormal="85" workbookViewId="0">
      <selection activeCell="H32" sqref="H32"/>
    </sheetView>
  </sheetViews>
  <sheetFormatPr baseColWidth="10" defaultColWidth="14.42578125" defaultRowHeight="15" customHeight="1" x14ac:dyDescent="0.25"/>
  <cols>
    <col min="1" max="1" width="8.710937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34" style="165" customWidth="1"/>
    <col min="20" max="20" width="64.140625" style="216" customWidth="1"/>
    <col min="21" max="21" width="44.42578125" style="165" customWidth="1"/>
    <col min="22" max="22" width="18.42578125" style="7"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208"/>
      <c r="U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209"/>
      <c r="U2" s="68"/>
      <c r="V2" s="71"/>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209"/>
      <c r="U3" s="68"/>
      <c r="V3" s="71"/>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209"/>
      <c r="U4" s="68"/>
      <c r="V4" s="71"/>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209"/>
      <c r="U5" s="68"/>
      <c r="V5" s="71"/>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209"/>
      <c r="U6" s="68"/>
      <c r="V6" s="71"/>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209"/>
      <c r="U7" s="68"/>
      <c r="V7" s="71"/>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209"/>
      <c r="U8" s="68"/>
      <c r="V8" s="71"/>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209"/>
      <c r="U9" s="68"/>
      <c r="V9" s="71"/>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209"/>
      <c r="U10" s="68"/>
      <c r="V10" s="71"/>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209"/>
      <c r="U11" s="68"/>
      <c r="V11" s="71"/>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209"/>
      <c r="U12" s="68"/>
      <c r="V12" s="71"/>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209"/>
      <c r="U13" s="68"/>
      <c r="V13" s="71"/>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209"/>
      <c r="U14" s="68"/>
      <c r="V14" s="71"/>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209"/>
      <c r="U15" s="68"/>
      <c r="V15" s="71"/>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210"/>
      <c r="U16" s="15"/>
      <c r="W16" s="1"/>
      <c r="X16" s="16"/>
      <c r="Y16" s="16"/>
      <c r="Z16" s="1"/>
    </row>
    <row r="17" spans="1:27" ht="27.75" customHeight="1" x14ac:dyDescent="0.25">
      <c r="A17" s="788"/>
      <c r="B17" s="691"/>
      <c r="C17" s="692"/>
      <c r="D17" s="792" t="s">
        <v>56</v>
      </c>
      <c r="E17" s="793"/>
      <c r="F17" s="793"/>
      <c r="G17" s="793"/>
      <c r="H17" s="793"/>
      <c r="I17" s="793"/>
      <c r="J17" s="793"/>
      <c r="K17" s="793"/>
      <c r="L17" s="793"/>
      <c r="M17" s="793"/>
      <c r="N17" s="793"/>
      <c r="O17" s="793"/>
      <c r="P17" s="793"/>
      <c r="Q17" s="793"/>
      <c r="R17" s="793"/>
      <c r="S17" s="793"/>
      <c r="T17" s="793"/>
      <c r="U17" s="793"/>
      <c r="V17" s="793"/>
      <c r="W17" s="794"/>
      <c r="X17" s="114" t="s">
        <v>57</v>
      </c>
      <c r="Z17" s="1"/>
    </row>
    <row r="18" spans="1:27" ht="27.75" customHeight="1" x14ac:dyDescent="0.25">
      <c r="A18" s="789"/>
      <c r="B18" s="790"/>
      <c r="C18" s="728"/>
      <c r="D18" s="795"/>
      <c r="E18" s="796"/>
      <c r="F18" s="796"/>
      <c r="G18" s="796"/>
      <c r="H18" s="796"/>
      <c r="I18" s="796"/>
      <c r="J18" s="796"/>
      <c r="K18" s="796"/>
      <c r="L18" s="796"/>
      <c r="M18" s="796"/>
      <c r="N18" s="796"/>
      <c r="O18" s="796"/>
      <c r="P18" s="796"/>
      <c r="Q18" s="796"/>
      <c r="R18" s="796"/>
      <c r="S18" s="796"/>
      <c r="T18" s="796"/>
      <c r="U18" s="796"/>
      <c r="V18" s="796"/>
      <c r="W18" s="797"/>
      <c r="X18" s="168" t="s">
        <v>164</v>
      </c>
      <c r="Z18" s="1"/>
    </row>
    <row r="19" spans="1:27" ht="27.75" customHeight="1" x14ac:dyDescent="0.25">
      <c r="A19" s="789"/>
      <c r="B19" s="790"/>
      <c r="C19" s="728"/>
      <c r="D19" s="795"/>
      <c r="E19" s="796"/>
      <c r="F19" s="796"/>
      <c r="G19" s="796"/>
      <c r="H19" s="796"/>
      <c r="I19" s="796"/>
      <c r="J19" s="796"/>
      <c r="K19" s="796"/>
      <c r="L19" s="796"/>
      <c r="M19" s="796"/>
      <c r="N19" s="796"/>
      <c r="O19" s="796"/>
      <c r="P19" s="796"/>
      <c r="Q19" s="796"/>
      <c r="R19" s="796"/>
      <c r="S19" s="796"/>
      <c r="T19" s="796"/>
      <c r="U19" s="796"/>
      <c r="V19" s="796"/>
      <c r="W19" s="797"/>
      <c r="X19" s="169" t="s">
        <v>165</v>
      </c>
      <c r="Z19" s="1"/>
    </row>
    <row r="20" spans="1:27" ht="27.75" customHeight="1" thickBot="1" x14ac:dyDescent="0.3">
      <c r="A20" s="791"/>
      <c r="B20" s="703"/>
      <c r="C20" s="720"/>
      <c r="D20" s="798"/>
      <c r="E20" s="799"/>
      <c r="F20" s="799"/>
      <c r="G20" s="799"/>
      <c r="H20" s="799"/>
      <c r="I20" s="799"/>
      <c r="J20" s="799"/>
      <c r="K20" s="799"/>
      <c r="L20" s="799"/>
      <c r="M20" s="799"/>
      <c r="N20" s="799"/>
      <c r="O20" s="799"/>
      <c r="P20" s="799"/>
      <c r="Q20" s="799"/>
      <c r="R20" s="799"/>
      <c r="S20" s="799"/>
      <c r="T20" s="799"/>
      <c r="U20" s="799"/>
      <c r="V20" s="799"/>
      <c r="W20" s="800"/>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11"/>
      <c r="U21" s="22"/>
      <c r="V21" s="20"/>
      <c r="W21" s="20"/>
      <c r="X21" s="21"/>
    </row>
    <row r="22" spans="1:27" ht="63" customHeight="1" thickBot="1" x14ac:dyDescent="0.3">
      <c r="A22" s="867" t="s">
        <v>59</v>
      </c>
      <c r="B22" s="868"/>
      <c r="C22" s="869"/>
      <c r="D22" s="23"/>
      <c r="E22" s="884" t="str">
        <f>CONCATENATE("INFORME DE SEGUIMIENTO DEL PROCESO ",A23)</f>
        <v>INFORME DE SEGUIMIENTO DEL PROCESO GESTIÓN DOCUMENTAL</v>
      </c>
      <c r="F22" s="885"/>
      <c r="G22" s="21"/>
      <c r="H22" s="873" t="s">
        <v>60</v>
      </c>
      <c r="I22" s="874"/>
      <c r="J22" s="875"/>
      <c r="K22" s="100"/>
      <c r="L22" s="100"/>
      <c r="M22" s="881" t="s">
        <v>61</v>
      </c>
      <c r="N22" s="882"/>
      <c r="O22" s="883"/>
      <c r="P22" s="104"/>
      <c r="Q22" s="104"/>
      <c r="R22" s="104"/>
      <c r="S22" s="104"/>
      <c r="T22" s="212"/>
      <c r="U22" s="104"/>
      <c r="V22" s="206"/>
      <c r="W22" s="104"/>
      <c r="X22" s="103"/>
    </row>
    <row r="23" spans="1:27" ht="87.75" customHeight="1" thickBot="1" x14ac:dyDescent="0.3">
      <c r="A23" s="887" t="s">
        <v>38</v>
      </c>
      <c r="B23" s="888"/>
      <c r="C23" s="889"/>
      <c r="D23" s="23"/>
      <c r="E23" s="118" t="s">
        <v>148</v>
      </c>
      <c r="F23" s="119">
        <f>COUNTA(E31:E44)</f>
        <v>2</v>
      </c>
      <c r="G23" s="21"/>
      <c r="H23" s="893" t="s">
        <v>69</v>
      </c>
      <c r="I23" s="894"/>
      <c r="J23" s="121">
        <f>COUNTIF('HISTORICO CERRADAS'!I25:I44,"Acción Correctiva")</f>
        <v>3</v>
      </c>
      <c r="K23" s="105"/>
      <c r="L23" s="101"/>
      <c r="M23" s="106" t="s">
        <v>65</v>
      </c>
      <c r="N23" s="117" t="s">
        <v>66</v>
      </c>
      <c r="O23" s="148" t="s">
        <v>67</v>
      </c>
      <c r="P23" s="104"/>
      <c r="Q23" s="104"/>
      <c r="R23" s="104"/>
      <c r="S23" s="104"/>
      <c r="T23" s="212"/>
      <c r="U23" s="103"/>
      <c r="V23" s="207"/>
      <c r="W23" s="23"/>
      <c r="X23" s="103"/>
    </row>
    <row r="24" spans="1:27" ht="48.75" customHeight="1" thickBot="1" x14ac:dyDescent="0.4">
      <c r="A24" s="27"/>
      <c r="B24" s="23"/>
      <c r="C24" s="23"/>
      <c r="D24" s="28"/>
      <c r="E24" s="120" t="s">
        <v>62</v>
      </c>
      <c r="F24" s="121">
        <f>COUNTA(H31:H44)</f>
        <v>3</v>
      </c>
      <c r="G24" s="24"/>
      <c r="H24" s="878" t="s">
        <v>153</v>
      </c>
      <c r="I24" s="879"/>
      <c r="J24" s="124">
        <f>COUNTIF('HISTORICO CERRADAS'!I25:I44,"Acción Preventiva y/o de mejora")</f>
        <v>17</v>
      </c>
      <c r="K24" s="105"/>
      <c r="L24" s="101"/>
      <c r="M24" s="107">
        <v>2016</v>
      </c>
      <c r="N24" s="37">
        <v>0</v>
      </c>
      <c r="O24" s="108">
        <v>9</v>
      </c>
      <c r="P24" s="104"/>
      <c r="Q24" s="104"/>
      <c r="R24" s="105"/>
      <c r="S24" s="105"/>
      <c r="T24" s="213"/>
      <c r="U24" s="103"/>
      <c r="V24" s="207"/>
      <c r="W24" s="23"/>
      <c r="X24" s="103"/>
    </row>
    <row r="25" spans="1:27" ht="53.25" customHeight="1" x14ac:dyDescent="0.35">
      <c r="A25" s="27"/>
      <c r="B25" s="23"/>
      <c r="C25" s="23"/>
      <c r="D25" s="33"/>
      <c r="E25" s="122" t="s">
        <v>149</v>
      </c>
      <c r="F25" s="121">
        <f>COUNTIF(W31:W44, "Vencida")</f>
        <v>0</v>
      </c>
      <c r="G25" s="24"/>
      <c r="H25" s="880"/>
      <c r="I25" s="880"/>
      <c r="J25" s="111"/>
      <c r="K25" s="105"/>
      <c r="L25" s="101"/>
      <c r="M25" s="109">
        <v>2017</v>
      </c>
      <c r="N25" s="46"/>
      <c r="O25" s="110"/>
      <c r="P25" s="104"/>
      <c r="Q25" s="104"/>
      <c r="R25" s="105"/>
      <c r="S25" s="105"/>
      <c r="T25" s="213"/>
      <c r="U25" s="103"/>
      <c r="V25" s="207"/>
      <c r="W25" s="23"/>
      <c r="X25" s="58"/>
    </row>
    <row r="26" spans="1:27" ht="48.75" customHeight="1" x14ac:dyDescent="0.35">
      <c r="A26" s="27"/>
      <c r="B26" s="23"/>
      <c r="C26" s="23"/>
      <c r="D26" s="28"/>
      <c r="E26" s="122" t="s">
        <v>150</v>
      </c>
      <c r="F26" s="299">
        <f>COUNTIF(W31:W44, "En ejecución")</f>
        <v>3</v>
      </c>
      <c r="G26" s="24"/>
      <c r="H26" s="880"/>
      <c r="I26" s="880"/>
      <c r="J26" s="166"/>
      <c r="K26" s="111"/>
      <c r="L26" s="101"/>
      <c r="M26" s="109">
        <v>2018</v>
      </c>
      <c r="N26" s="46"/>
      <c r="O26" s="110"/>
      <c r="P26" s="104"/>
      <c r="Q26" s="104"/>
      <c r="R26" s="105"/>
      <c r="S26" s="105"/>
      <c r="T26" s="213"/>
      <c r="U26" s="103"/>
      <c r="V26" s="207"/>
      <c r="W26" s="23"/>
      <c r="X26" s="58"/>
    </row>
    <row r="27" spans="1:27" ht="51" customHeight="1" thickBot="1" x14ac:dyDescent="0.4">
      <c r="A27" s="27"/>
      <c r="B27" s="23"/>
      <c r="C27" s="23"/>
      <c r="D27" s="33"/>
      <c r="E27" s="123" t="s">
        <v>157</v>
      </c>
      <c r="F27" s="124">
        <f>COUNTIF(W31:W44,"Cerrada")</f>
        <v>0</v>
      </c>
      <c r="G27" s="24"/>
      <c r="H27" s="25"/>
      <c r="I27" s="102"/>
      <c r="J27" s="101"/>
      <c r="K27" s="101"/>
      <c r="L27" s="101"/>
      <c r="M27" s="112" t="s">
        <v>74</v>
      </c>
      <c r="N27" s="113">
        <f>SUM(N24:N26)</f>
        <v>0</v>
      </c>
      <c r="O27" s="149">
        <f>SUM(O24:O26)</f>
        <v>9</v>
      </c>
      <c r="P27" s="104"/>
      <c r="Q27" s="104"/>
      <c r="R27" s="105"/>
      <c r="S27" s="105"/>
      <c r="T27" s="213"/>
      <c r="U27" s="103"/>
      <c r="V27" s="207"/>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14"/>
      <c r="U28" s="20"/>
      <c r="V28" s="20"/>
      <c r="W28" s="20"/>
      <c r="X28" s="20"/>
    </row>
    <row r="29" spans="1:27" s="90" customFormat="1" ht="45" customHeight="1" thickBot="1" x14ac:dyDescent="0.25">
      <c r="A29" s="778" t="s">
        <v>77</v>
      </c>
      <c r="B29" s="779"/>
      <c r="C29" s="779"/>
      <c r="D29" s="779"/>
      <c r="E29" s="779"/>
      <c r="F29" s="779"/>
      <c r="G29" s="780"/>
      <c r="H29" s="785" t="s">
        <v>78</v>
      </c>
      <c r="I29" s="786"/>
      <c r="J29" s="786"/>
      <c r="K29" s="786"/>
      <c r="L29" s="786"/>
      <c r="M29" s="786"/>
      <c r="N29" s="787"/>
      <c r="O29" s="801" t="s">
        <v>79</v>
      </c>
      <c r="P29" s="866"/>
      <c r="Q29" s="866"/>
      <c r="R29" s="866"/>
      <c r="S29" s="802"/>
      <c r="T29" s="803" t="s">
        <v>145</v>
      </c>
      <c r="U29" s="804"/>
      <c r="V29" s="804"/>
      <c r="W29" s="804"/>
      <c r="X29" s="805"/>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842" t="s">
        <v>88</v>
      </c>
      <c r="P30" s="843"/>
      <c r="Q30" s="843"/>
      <c r="R30" s="844"/>
      <c r="S30" s="185" t="s">
        <v>89</v>
      </c>
      <c r="T30" s="215" t="s">
        <v>88</v>
      </c>
      <c r="U30" s="184" t="s">
        <v>89</v>
      </c>
      <c r="V30" s="184" t="s">
        <v>162</v>
      </c>
      <c r="W30" s="184" t="s">
        <v>90</v>
      </c>
      <c r="X30" s="185" t="s">
        <v>159</v>
      </c>
      <c r="Y30" s="91"/>
      <c r="Z30" s="95"/>
      <c r="AA30" s="95"/>
    </row>
    <row r="31" spans="1:27" s="432" customFormat="1" ht="212.25" customHeight="1" x14ac:dyDescent="0.2">
      <c r="A31" s="927">
        <v>1</v>
      </c>
      <c r="B31" s="924" t="s">
        <v>10</v>
      </c>
      <c r="C31" s="925" t="s">
        <v>130</v>
      </c>
      <c r="D31" s="926">
        <v>43665</v>
      </c>
      <c r="E31" s="924" t="s">
        <v>972</v>
      </c>
      <c r="F31" s="928" t="s">
        <v>158</v>
      </c>
      <c r="G31" s="929" t="s">
        <v>973</v>
      </c>
      <c r="H31" s="598" t="s">
        <v>974</v>
      </c>
      <c r="I31" s="582" t="s">
        <v>24</v>
      </c>
      <c r="J31" s="608" t="s">
        <v>975</v>
      </c>
      <c r="K31" s="582" t="s">
        <v>175</v>
      </c>
      <c r="L31" s="609">
        <v>43677</v>
      </c>
      <c r="M31" s="609">
        <v>43709</v>
      </c>
      <c r="N31" s="585">
        <v>43921</v>
      </c>
      <c r="O31" s="890" t="s">
        <v>1027</v>
      </c>
      <c r="P31" s="891"/>
      <c r="Q31" s="891"/>
      <c r="R31" s="892"/>
      <c r="S31" s="642"/>
      <c r="T31" s="444" t="s">
        <v>1028</v>
      </c>
      <c r="U31" s="653"/>
      <c r="V31" s="643" t="s">
        <v>160</v>
      </c>
      <c r="W31" s="635" t="s">
        <v>147</v>
      </c>
      <c r="X31" s="218" t="s">
        <v>999</v>
      </c>
    </row>
    <row r="32" spans="1:27" s="432" customFormat="1" ht="103.5" customHeight="1" x14ac:dyDescent="0.2">
      <c r="A32" s="930">
        <v>2</v>
      </c>
      <c r="B32" s="931" t="s">
        <v>10</v>
      </c>
      <c r="C32" s="783" t="s">
        <v>130</v>
      </c>
      <c r="D32" s="932">
        <v>43665</v>
      </c>
      <c r="E32" s="931" t="s">
        <v>976</v>
      </c>
      <c r="F32" s="933" t="s">
        <v>158</v>
      </c>
      <c r="G32" s="934" t="s">
        <v>977</v>
      </c>
      <c r="H32" s="598" t="s">
        <v>978</v>
      </c>
      <c r="I32" s="655" t="s">
        <v>24</v>
      </c>
      <c r="J32" s="608" t="s">
        <v>979</v>
      </c>
      <c r="K32" s="655" t="s">
        <v>175</v>
      </c>
      <c r="L32" s="609">
        <v>43677</v>
      </c>
      <c r="M32" s="609">
        <v>43677</v>
      </c>
      <c r="N32" s="656">
        <v>43707</v>
      </c>
      <c r="O32" s="890" t="s">
        <v>994</v>
      </c>
      <c r="P32" s="891"/>
      <c r="Q32" s="891"/>
      <c r="R32" s="892"/>
      <c r="S32" s="615" t="s">
        <v>993</v>
      </c>
      <c r="T32" s="657" t="s">
        <v>1006</v>
      </c>
      <c r="U32" s="255" t="s">
        <v>1003</v>
      </c>
      <c r="V32" s="298" t="s">
        <v>160</v>
      </c>
      <c r="W32" s="635" t="s">
        <v>147</v>
      </c>
      <c r="X32" s="218" t="s">
        <v>999</v>
      </c>
    </row>
    <row r="33" spans="1:26" s="432" customFormat="1" ht="89.25" customHeight="1" x14ac:dyDescent="0.2">
      <c r="A33" s="930"/>
      <c r="B33" s="931"/>
      <c r="C33" s="783"/>
      <c r="D33" s="932"/>
      <c r="E33" s="931"/>
      <c r="F33" s="933"/>
      <c r="G33" s="934"/>
      <c r="H33" s="598" t="s">
        <v>1016</v>
      </c>
      <c r="I33" s="582" t="s">
        <v>24</v>
      </c>
      <c r="J33" s="608" t="s">
        <v>980</v>
      </c>
      <c r="K33" s="582" t="s">
        <v>175</v>
      </c>
      <c r="L33" s="609">
        <v>43677</v>
      </c>
      <c r="M33" s="609">
        <v>43709</v>
      </c>
      <c r="N33" s="585">
        <v>43830</v>
      </c>
      <c r="O33" s="890" t="s">
        <v>1007</v>
      </c>
      <c r="P33" s="891"/>
      <c r="Q33" s="891"/>
      <c r="R33" s="892"/>
      <c r="S33" s="646"/>
      <c r="T33" s="636" t="s">
        <v>1017</v>
      </c>
      <c r="U33" s="255" t="s">
        <v>1002</v>
      </c>
      <c r="V33" s="298" t="s">
        <v>160</v>
      </c>
      <c r="W33" s="635" t="s">
        <v>147</v>
      </c>
      <c r="X33" s="218" t="s">
        <v>999</v>
      </c>
    </row>
    <row r="34" spans="1:26" ht="15" customHeight="1" x14ac:dyDescent="0.25">
      <c r="O34" s="611"/>
      <c r="P34" s="611"/>
      <c r="Q34" s="611"/>
      <c r="R34" s="611"/>
      <c r="S34" s="611"/>
    </row>
    <row r="35" spans="1:26" ht="15" customHeight="1" x14ac:dyDescent="0.25">
      <c r="O35" s="611"/>
      <c r="P35" s="611"/>
      <c r="Q35" s="611"/>
      <c r="R35" s="611"/>
      <c r="S35" s="611"/>
    </row>
    <row r="36" spans="1:26" ht="15" customHeight="1" x14ac:dyDescent="0.25">
      <c r="O36" s="611"/>
      <c r="P36" s="611"/>
      <c r="Q36" s="611"/>
      <c r="R36" s="611"/>
      <c r="S36" s="611"/>
    </row>
    <row r="37" spans="1:26" ht="15" customHeight="1" x14ac:dyDescent="0.25">
      <c r="O37" s="611"/>
      <c r="P37" s="611"/>
      <c r="Q37" s="611"/>
      <c r="R37" s="611"/>
      <c r="S37" s="611"/>
    </row>
    <row r="44" spans="1:26" x14ac:dyDescent="0.25">
      <c r="A44" s="1"/>
      <c r="B44" s="1"/>
      <c r="C44" s="1"/>
      <c r="D44" s="1"/>
      <c r="E44" s="16"/>
      <c r="F44" s="1"/>
      <c r="G44" s="16"/>
      <c r="H44" s="16"/>
      <c r="I44" s="1"/>
      <c r="J44" s="1"/>
      <c r="K44" s="1"/>
      <c r="L44" s="1"/>
      <c r="M44" s="1"/>
      <c r="N44" s="1"/>
      <c r="O44" s="1"/>
      <c r="P44" s="1"/>
      <c r="Q44" s="1"/>
      <c r="R44" s="1"/>
      <c r="S44" s="1"/>
      <c r="T44" s="210" t="s">
        <v>868</v>
      </c>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210"/>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210"/>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210"/>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210"/>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210"/>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210"/>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210"/>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210"/>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210"/>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210"/>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210"/>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210"/>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210"/>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210"/>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210"/>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210"/>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210"/>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210"/>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210"/>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210"/>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210"/>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210"/>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210"/>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210"/>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210"/>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210"/>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210"/>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210"/>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210"/>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210"/>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210"/>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210"/>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210"/>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210"/>
      <c r="U78" s="15"/>
      <c r="W78" s="13"/>
      <c r="X78" s="16"/>
      <c r="Y78" s="1"/>
      <c r="Z78" s="1"/>
    </row>
    <row r="79" spans="1:26" x14ac:dyDescent="0.25">
      <c r="A79" s="1"/>
      <c r="B79" s="1"/>
      <c r="C79" s="1"/>
      <c r="D79" s="1"/>
      <c r="E79" s="1"/>
      <c r="F79" s="1"/>
      <c r="G79" s="1"/>
      <c r="H79" s="1"/>
      <c r="I79" s="1"/>
      <c r="J79" s="1"/>
      <c r="K79" s="1"/>
      <c r="L79" s="1"/>
      <c r="M79" s="1"/>
      <c r="N79" s="1"/>
      <c r="O79" s="1"/>
      <c r="P79" s="1"/>
      <c r="Q79" s="1"/>
      <c r="R79" s="1"/>
      <c r="S79" s="1"/>
      <c r="T79" s="208"/>
      <c r="U79" s="1"/>
      <c r="W79" s="13"/>
      <c r="X79" s="1"/>
      <c r="Y79" s="1"/>
      <c r="Z79" s="1"/>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sheetData>
  <protectedRanges>
    <protectedRange sqref="O32:Q33 O31:Q31" name="Rango1_1_1_1_1_1" securityDescriptor="O:WDG:WDD:(A;;CC;;;S-1-5-21-1528164968-1790463351-673733271-1117)"/>
  </protectedRanges>
  <mergeCells count="26">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 ref="F32:F33"/>
    <mergeCell ref="G32:G33"/>
    <mergeCell ref="O33:R33"/>
    <mergeCell ref="A32:A33"/>
    <mergeCell ref="B32:B33"/>
    <mergeCell ref="C32:C33"/>
    <mergeCell ref="D32:D33"/>
    <mergeCell ref="E32:E33"/>
    <mergeCell ref="O32:R32"/>
    <mergeCell ref="O31:R31"/>
  </mergeCells>
  <conditionalFormatting sqref="W31:W33">
    <cfRule type="containsText" dxfId="56" priority="4" stopIfTrue="1" operator="containsText" text="Cerrada">
      <formula>NOT(ISERROR(SEARCH("Cerrada",W31)))</formula>
    </cfRule>
    <cfRule type="containsText" dxfId="55" priority="5" stopIfTrue="1" operator="containsText" text="En ejecución">
      <formula>NOT(ISERROR(SEARCH("En ejecución",W31)))</formula>
    </cfRule>
    <cfRule type="containsText" dxfId="54" priority="6" stopIfTrue="1" operator="containsText" text="Vencida">
      <formula>NOT(ISERROR(SEARCH("Vencida",W31)))</formula>
    </cfRule>
  </conditionalFormatting>
  <dataValidations count="4">
    <dataValidation type="list" allowBlank="1" showErrorMessage="1" sqref="A23">
      <formula1>PROCESOS</formula1>
    </dataValidation>
    <dataValidation type="list" allowBlank="1" showInputMessage="1" showErrorMessage="1" prompt=" - " sqref="C31:C33">
      <formula1>$D$2:$D$15</formula1>
    </dataValidation>
    <dataValidation type="list" allowBlank="1" showInputMessage="1" showErrorMessage="1" sqref="W31:W33">
      <formula1>$I$2:$I$4</formula1>
    </dataValidation>
    <dataValidation type="list" allowBlank="1" showInputMessage="1" showErrorMessage="1" sqref="V31:V33">
      <formula1>$J$2:$J$4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vt:lpstr>
      <vt:lpstr>HISTORICO CERRADAS</vt:lpstr>
      <vt:lpstr>CERRADAS EN EL TRIMESTRE</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Diana Carolina Martínez Rodríguez</cp:lastModifiedBy>
  <dcterms:created xsi:type="dcterms:W3CDTF">2017-11-27T18:50:14Z</dcterms:created>
  <dcterms:modified xsi:type="dcterms:W3CDTF">2020-03-16T16:41:41Z</dcterms:modified>
</cp:coreProperties>
</file>